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ПТО\Есаулов\Объекты\поз.12 Липецк\Вентиляция субподряд\сметы с материалами\"/>
    </mc:Choice>
  </mc:AlternateContent>
  <bookViews>
    <workbookView xWindow="0" yWindow="0" windowWidth="28800" windowHeight="11700"/>
  </bookViews>
  <sheets>
    <sheet name="1.Лок.смета.и.Акт" sheetId="9" r:id="rId1"/>
    <sheet name="SourceOb.1" sheetId="8" state="hidden" r:id="rId2"/>
    <sheet name="Source" sheetId="1" state="hidden" r:id="rId3"/>
    <sheet name="SourceObSm" sheetId="2" state="hidden" r:id="rId4"/>
    <sheet name="SmtRes" sheetId="3" state="hidden" r:id="rId5"/>
    <sheet name="EtalonRes" sheetId="4" state="hidden" r:id="rId6"/>
    <sheet name="SrcKA" sheetId="6" state="hidden" r:id="rId7"/>
  </sheets>
  <definedNames>
    <definedName name="_xlnm.Print_Titles" localSheetId="0">'1.Лок.смета.и.Акт'!$46:$46</definedName>
    <definedName name="_xlnm.Print_Area" localSheetId="0">'1.Лок.смета.и.Акт'!$A$1:$K$1647</definedName>
  </definedNames>
  <calcPr calcId="162913"/>
</workbook>
</file>

<file path=xl/calcChain.xml><?xml version="1.0" encoding="utf-8"?>
<calcChain xmlns="http://schemas.openxmlformats.org/spreadsheetml/2006/main">
  <c r="J486" i="1" l="1"/>
  <c r="Y591" i="3"/>
  <c r="Y590" i="3"/>
  <c r="Y589" i="3"/>
  <c r="Y588" i="3"/>
  <c r="Y587" i="3"/>
  <c r="J484" i="1"/>
  <c r="J483" i="1"/>
  <c r="J482" i="1"/>
  <c r="J481" i="1"/>
  <c r="Y575" i="3"/>
  <c r="Y574" i="3"/>
  <c r="Y573" i="3"/>
  <c r="Y572" i="3"/>
  <c r="Y571" i="3"/>
  <c r="J479" i="1"/>
  <c r="Y563" i="3"/>
  <c r="Y562" i="3"/>
  <c r="Y561" i="3"/>
  <c r="Y560" i="3"/>
  <c r="Y559" i="3"/>
  <c r="J477" i="1"/>
  <c r="Y551" i="3"/>
  <c r="Y550" i="3"/>
  <c r="J475" i="1"/>
  <c r="J474" i="1"/>
  <c r="J473" i="1"/>
  <c r="J472" i="1"/>
  <c r="Y541" i="3"/>
  <c r="Y540" i="3"/>
  <c r="J470" i="1"/>
  <c r="Y534" i="3"/>
  <c r="Y533" i="3"/>
  <c r="J433" i="1"/>
  <c r="J432" i="1"/>
  <c r="Y526" i="3"/>
  <c r="Y525" i="3"/>
  <c r="Y524" i="3"/>
  <c r="Y523" i="3"/>
  <c r="Y522" i="3"/>
  <c r="J430" i="1"/>
  <c r="Y513" i="3"/>
  <c r="Y512" i="3"/>
  <c r="J428" i="1"/>
  <c r="J427" i="1"/>
  <c r="Y505" i="3"/>
  <c r="Y504" i="3"/>
  <c r="J425" i="1"/>
  <c r="Y498" i="3"/>
  <c r="Y497" i="3"/>
  <c r="J423" i="1"/>
  <c r="J422" i="1"/>
  <c r="Y490" i="3"/>
  <c r="Y489" i="3"/>
  <c r="J385" i="1"/>
  <c r="J384" i="1"/>
  <c r="Y481" i="3"/>
  <c r="Y480" i="3"/>
  <c r="Y479" i="3"/>
  <c r="Y478" i="3"/>
  <c r="Y477" i="3"/>
  <c r="J382" i="1"/>
  <c r="Y468" i="3"/>
  <c r="Y467" i="3"/>
  <c r="J380" i="1"/>
  <c r="J379" i="1"/>
  <c r="Y460" i="3"/>
  <c r="Y459" i="3"/>
  <c r="J377" i="1"/>
  <c r="Y453" i="3"/>
  <c r="Y452" i="3"/>
  <c r="J375" i="1"/>
  <c r="J374" i="1"/>
  <c r="Y445" i="3"/>
  <c r="Y444" i="3"/>
  <c r="J337" i="1"/>
  <c r="J336" i="1"/>
  <c r="J335" i="1"/>
  <c r="Y436" i="3"/>
  <c r="Y434" i="3"/>
  <c r="Y433" i="3"/>
  <c r="Y432" i="3"/>
  <c r="Y431" i="3"/>
  <c r="J333" i="1"/>
  <c r="J332" i="1"/>
  <c r="J331" i="1"/>
  <c r="Y421" i="3"/>
  <c r="Y420" i="3"/>
  <c r="Y419" i="3"/>
  <c r="Y418" i="3"/>
  <c r="Y417" i="3"/>
  <c r="J329" i="1"/>
  <c r="J328" i="1"/>
  <c r="Y408" i="3"/>
  <c r="Y407" i="3"/>
  <c r="Y406" i="3"/>
  <c r="Y405" i="3"/>
  <c r="Y404" i="3"/>
  <c r="J326" i="1"/>
  <c r="J325" i="1"/>
  <c r="Y395" i="3"/>
  <c r="Y394" i="3"/>
  <c r="Y393" i="3"/>
  <c r="Y392" i="3"/>
  <c r="Y391" i="3"/>
  <c r="J323" i="1"/>
  <c r="J322" i="1"/>
  <c r="J321" i="1"/>
  <c r="J320" i="1"/>
  <c r="J319" i="1"/>
  <c r="Y378" i="3"/>
  <c r="Y377" i="3"/>
  <c r="J317" i="1"/>
  <c r="Y371" i="3"/>
  <c r="Y370" i="3"/>
  <c r="J315" i="1"/>
  <c r="J314" i="1"/>
  <c r="Y363" i="3"/>
  <c r="Y362" i="3"/>
  <c r="J312" i="1"/>
  <c r="J311" i="1"/>
  <c r="J310" i="1"/>
  <c r="J309" i="1"/>
  <c r="Y353" i="3"/>
  <c r="Y352" i="3"/>
  <c r="J272" i="1"/>
  <c r="J271" i="1"/>
  <c r="J270" i="1"/>
  <c r="Y343" i="3"/>
  <c r="Y342" i="3"/>
  <c r="Y341" i="3"/>
  <c r="Y340" i="3"/>
  <c r="Y339" i="3"/>
  <c r="J268" i="1"/>
  <c r="J267" i="1"/>
  <c r="Y331" i="3"/>
  <c r="Y329" i="3"/>
  <c r="Y328" i="3"/>
  <c r="Y327" i="3"/>
  <c r="Y326" i="3"/>
  <c r="J265" i="1"/>
  <c r="Y317" i="3"/>
  <c r="Y316" i="3"/>
  <c r="J263" i="1"/>
  <c r="J262" i="1"/>
  <c r="Y309" i="3"/>
  <c r="Y308" i="3"/>
  <c r="J260" i="1"/>
  <c r="Y302" i="3"/>
  <c r="Y301" i="3"/>
  <c r="J258" i="1"/>
  <c r="J257" i="1"/>
  <c r="Y294" i="3"/>
  <c r="Y293" i="3"/>
  <c r="J220" i="1"/>
  <c r="J219" i="1"/>
  <c r="J218" i="1"/>
  <c r="Y284" i="3"/>
  <c r="Y283" i="3"/>
  <c r="Y282" i="3"/>
  <c r="Y281" i="3"/>
  <c r="Y280" i="3"/>
  <c r="J216" i="1"/>
  <c r="Y272" i="3"/>
  <c r="Y271" i="3"/>
  <c r="Y270" i="3"/>
  <c r="Y269" i="3"/>
  <c r="Y268" i="3"/>
  <c r="J214" i="1"/>
  <c r="Y259" i="3"/>
  <c r="Y258" i="3"/>
  <c r="J212" i="1"/>
  <c r="J211" i="1"/>
  <c r="Y251" i="3"/>
  <c r="Y250" i="3"/>
  <c r="J209" i="1"/>
  <c r="J208" i="1"/>
  <c r="Y243" i="3"/>
  <c r="Y242" i="3"/>
  <c r="J206" i="1"/>
  <c r="J205" i="1"/>
  <c r="Y235" i="3"/>
  <c r="Y234" i="3"/>
  <c r="J168" i="1"/>
  <c r="J167" i="1"/>
  <c r="J166" i="1"/>
  <c r="Y225" i="3"/>
  <c r="Y224" i="3"/>
  <c r="Y223" i="3"/>
  <c r="Y222" i="3"/>
  <c r="Y221" i="3"/>
  <c r="J164" i="1"/>
  <c r="Y213" i="3"/>
  <c r="Y212" i="3"/>
  <c r="Y211" i="3"/>
  <c r="Y210" i="3"/>
  <c r="Y209" i="3"/>
  <c r="J162" i="1"/>
  <c r="J161" i="1"/>
  <c r="Y200" i="3"/>
  <c r="Y198" i="3"/>
  <c r="Y197" i="3"/>
  <c r="Y196" i="3"/>
  <c r="Y195" i="3"/>
  <c r="J159" i="1"/>
  <c r="Y186" i="3"/>
  <c r="Y185" i="3"/>
  <c r="J157" i="1"/>
  <c r="J156" i="1"/>
  <c r="J155" i="1"/>
  <c r="Y177" i="3"/>
  <c r="Y176" i="3"/>
  <c r="J153" i="1"/>
  <c r="J152" i="1"/>
  <c r="Y169" i="3"/>
  <c r="Y168" i="3"/>
  <c r="J150" i="1"/>
  <c r="J149" i="1"/>
  <c r="J148" i="1"/>
  <c r="J147" i="1"/>
  <c r="Y159" i="3"/>
  <c r="Y158" i="3"/>
  <c r="J110" i="1"/>
  <c r="J109" i="1"/>
  <c r="Y151" i="3"/>
  <c r="Y149" i="3"/>
  <c r="Y148" i="3"/>
  <c r="Y147" i="3"/>
  <c r="Y146" i="3"/>
  <c r="J107" i="1"/>
  <c r="J106" i="1"/>
  <c r="J105" i="1"/>
  <c r="Y135" i="3"/>
  <c r="Y134" i="3"/>
  <c r="Y133" i="3"/>
  <c r="Y132" i="3"/>
  <c r="Y131" i="3"/>
  <c r="J103" i="1"/>
  <c r="Y123" i="3"/>
  <c r="Y122" i="3"/>
  <c r="J101" i="1"/>
  <c r="J100" i="1"/>
  <c r="Y115" i="3"/>
  <c r="Y114" i="3"/>
  <c r="J98" i="1"/>
  <c r="J97" i="1"/>
  <c r="J96" i="1"/>
  <c r="J95" i="1"/>
  <c r="Y105" i="3"/>
  <c r="Y104" i="3"/>
  <c r="J58" i="1"/>
  <c r="J57" i="1"/>
  <c r="J56" i="1"/>
  <c r="J55" i="1"/>
  <c r="J54" i="1"/>
  <c r="Y94" i="3"/>
  <c r="Y92" i="3"/>
  <c r="Y91" i="3"/>
  <c r="Y90" i="3"/>
  <c r="Y89" i="3"/>
  <c r="J52" i="1"/>
  <c r="J51" i="1"/>
  <c r="J50" i="1"/>
  <c r="Y79" i="3"/>
  <c r="Y78" i="3"/>
  <c r="Y77" i="3"/>
  <c r="Y76" i="3"/>
  <c r="Y75" i="3"/>
  <c r="J48" i="1"/>
  <c r="J47" i="1"/>
  <c r="Y66" i="3"/>
  <c r="Y65" i="3"/>
  <c r="Y64" i="3"/>
  <c r="Y63" i="3"/>
  <c r="Y62" i="3"/>
  <c r="J45" i="1"/>
  <c r="J44" i="1"/>
  <c r="Y52" i="3"/>
  <c r="Y51" i="3"/>
  <c r="Y50" i="3"/>
  <c r="Y49" i="3"/>
  <c r="Y48" i="3"/>
  <c r="J42" i="1"/>
  <c r="Y40" i="3"/>
  <c r="Y39" i="3"/>
  <c r="J40" i="1"/>
  <c r="Y33" i="3"/>
  <c r="Y32" i="3"/>
  <c r="J38" i="1"/>
  <c r="J37" i="1"/>
  <c r="Y25" i="3"/>
  <c r="Y24" i="3"/>
  <c r="J35" i="1"/>
  <c r="J34" i="1"/>
  <c r="Y17" i="3"/>
  <c r="Y16" i="3"/>
  <c r="J32" i="1"/>
  <c r="J31" i="1"/>
  <c r="J30" i="1"/>
  <c r="J29" i="1"/>
  <c r="Y7" i="3"/>
  <c r="Y6" i="3"/>
  <c r="DI592" i="3"/>
  <c r="DJ591" i="3"/>
  <c r="DI591" i="3"/>
  <c r="DJ590" i="3"/>
  <c r="DI590" i="3"/>
  <c r="DJ589" i="3"/>
  <c r="DI589" i="3"/>
  <c r="DJ588" i="3"/>
  <c r="DI588" i="3"/>
  <c r="DJ587" i="3"/>
  <c r="DI587" i="3"/>
  <c r="DI579" i="3"/>
  <c r="DI578" i="3"/>
  <c r="DI577" i="3"/>
  <c r="DI576" i="3"/>
  <c r="DJ575" i="3"/>
  <c r="DI575" i="3"/>
  <c r="DJ574" i="3"/>
  <c r="DI574" i="3"/>
  <c r="DJ573" i="3"/>
  <c r="DI573" i="3"/>
  <c r="DJ572" i="3"/>
  <c r="DI572" i="3"/>
  <c r="DJ571" i="3"/>
  <c r="DI571" i="3"/>
  <c r="DI564" i="3"/>
  <c r="DJ563" i="3"/>
  <c r="DI563" i="3"/>
  <c r="DJ562" i="3"/>
  <c r="DI562" i="3"/>
  <c r="DJ561" i="3"/>
  <c r="DI561" i="3"/>
  <c r="DJ560" i="3"/>
  <c r="DI560" i="3"/>
  <c r="DJ559" i="3"/>
  <c r="DI559" i="3"/>
  <c r="DI552" i="3"/>
  <c r="DJ551" i="3"/>
  <c r="DI551" i="3"/>
  <c r="DJ550" i="3"/>
  <c r="DI550" i="3"/>
  <c r="DI545" i="3"/>
  <c r="DI544" i="3"/>
  <c r="DI543" i="3"/>
  <c r="DI542" i="3"/>
  <c r="DJ541" i="3"/>
  <c r="DI541" i="3"/>
  <c r="DJ540" i="3"/>
  <c r="DI540" i="3"/>
  <c r="DI535" i="3"/>
  <c r="DJ534" i="3"/>
  <c r="DI534" i="3"/>
  <c r="DJ533" i="3"/>
  <c r="DI533" i="3"/>
  <c r="DI528" i="3"/>
  <c r="DI527" i="3"/>
  <c r="DJ526" i="3"/>
  <c r="DI526" i="3"/>
  <c r="DJ525" i="3"/>
  <c r="DI525" i="3"/>
  <c r="DJ524" i="3"/>
  <c r="DI524" i="3"/>
  <c r="DJ523" i="3"/>
  <c r="DI523" i="3"/>
  <c r="DJ522" i="3"/>
  <c r="DI522" i="3"/>
  <c r="DI514" i="3"/>
  <c r="DJ513" i="3"/>
  <c r="DI513" i="3"/>
  <c r="DJ512" i="3"/>
  <c r="DI512" i="3"/>
  <c r="DI507" i="3"/>
  <c r="DI506" i="3"/>
  <c r="DJ505" i="3"/>
  <c r="DI505" i="3"/>
  <c r="DJ504" i="3"/>
  <c r="DI504" i="3"/>
  <c r="DI499" i="3"/>
  <c r="DJ498" i="3"/>
  <c r="DI498" i="3"/>
  <c r="DJ497" i="3"/>
  <c r="DI497" i="3"/>
  <c r="DI492" i="3"/>
  <c r="DI491" i="3"/>
  <c r="DJ490" i="3"/>
  <c r="DI490" i="3"/>
  <c r="DJ489" i="3"/>
  <c r="DI489" i="3"/>
  <c r="DI483" i="3"/>
  <c r="DI482" i="3"/>
  <c r="DJ481" i="3"/>
  <c r="DI481" i="3"/>
  <c r="DJ480" i="3"/>
  <c r="DI480" i="3"/>
  <c r="DJ479" i="3"/>
  <c r="DI479" i="3"/>
  <c r="DJ478" i="3"/>
  <c r="DI478" i="3"/>
  <c r="DJ477" i="3"/>
  <c r="DI477" i="3"/>
  <c r="DI469" i="3"/>
  <c r="DJ468" i="3"/>
  <c r="DI468" i="3"/>
  <c r="DJ467" i="3"/>
  <c r="DI467" i="3"/>
  <c r="DI462" i="3"/>
  <c r="DI461" i="3"/>
  <c r="DJ460" i="3"/>
  <c r="DI460" i="3"/>
  <c r="DJ459" i="3"/>
  <c r="DI459" i="3"/>
  <c r="DI454" i="3"/>
  <c r="DJ453" i="3"/>
  <c r="DI453" i="3"/>
  <c r="DJ452" i="3"/>
  <c r="DI452" i="3"/>
  <c r="DI447" i="3"/>
  <c r="DI446" i="3"/>
  <c r="DJ445" i="3"/>
  <c r="DI445" i="3"/>
  <c r="DJ444" i="3"/>
  <c r="DI444" i="3"/>
  <c r="DI438" i="3"/>
  <c r="DI437" i="3"/>
  <c r="DJ436" i="3"/>
  <c r="DI436" i="3"/>
  <c r="DI435" i="3"/>
  <c r="DJ434" i="3"/>
  <c r="DI434" i="3"/>
  <c r="DJ433" i="3"/>
  <c r="DI433" i="3"/>
  <c r="DJ432" i="3"/>
  <c r="DI432" i="3"/>
  <c r="DJ431" i="3"/>
  <c r="DI431" i="3"/>
  <c r="DI424" i="3"/>
  <c r="DI423" i="3"/>
  <c r="DI422" i="3"/>
  <c r="DJ421" i="3"/>
  <c r="DI421" i="3"/>
  <c r="DJ420" i="3"/>
  <c r="DI420" i="3"/>
  <c r="DJ419" i="3"/>
  <c r="DI419" i="3"/>
  <c r="DJ418" i="3"/>
  <c r="DI418" i="3"/>
  <c r="DJ417" i="3"/>
  <c r="DI417" i="3"/>
  <c r="DI410" i="3"/>
  <c r="DI409" i="3"/>
  <c r="DJ408" i="3"/>
  <c r="DI408" i="3"/>
  <c r="DJ407" i="3"/>
  <c r="DI407" i="3"/>
  <c r="DJ406" i="3"/>
  <c r="DI406" i="3"/>
  <c r="DJ405" i="3"/>
  <c r="DI405" i="3"/>
  <c r="DJ404" i="3"/>
  <c r="DI404" i="3"/>
  <c r="DI397" i="3"/>
  <c r="DI396" i="3"/>
  <c r="DJ395" i="3"/>
  <c r="DI395" i="3"/>
  <c r="DJ394" i="3"/>
  <c r="DI394" i="3"/>
  <c r="DJ393" i="3"/>
  <c r="DI393" i="3"/>
  <c r="DJ392" i="3"/>
  <c r="DI392" i="3"/>
  <c r="DJ391" i="3"/>
  <c r="DI391" i="3"/>
  <c r="DI383" i="3"/>
  <c r="DI382" i="3"/>
  <c r="DI381" i="3"/>
  <c r="DI380" i="3"/>
  <c r="DI379" i="3"/>
  <c r="DJ378" i="3"/>
  <c r="DI378" i="3"/>
  <c r="DJ377" i="3"/>
  <c r="DI377" i="3"/>
  <c r="DI372" i="3"/>
  <c r="DJ371" i="3"/>
  <c r="DI371" i="3"/>
  <c r="DJ370" i="3"/>
  <c r="DI370" i="3"/>
  <c r="DI365" i="3"/>
  <c r="DI364" i="3"/>
  <c r="DJ363" i="3"/>
  <c r="DI363" i="3"/>
  <c r="DJ362" i="3"/>
  <c r="DI362" i="3"/>
  <c r="DI357" i="3"/>
  <c r="DI356" i="3"/>
  <c r="DI355" i="3"/>
  <c r="DI354" i="3"/>
  <c r="DJ353" i="3"/>
  <c r="DI353" i="3"/>
  <c r="DJ352" i="3"/>
  <c r="DI352" i="3"/>
  <c r="DI346" i="3"/>
  <c r="DI345" i="3"/>
  <c r="DI344" i="3"/>
  <c r="DJ343" i="3"/>
  <c r="DI343" i="3"/>
  <c r="DJ342" i="3"/>
  <c r="DI342" i="3"/>
  <c r="DJ341" i="3"/>
  <c r="DI341" i="3"/>
  <c r="DJ340" i="3"/>
  <c r="DI340" i="3"/>
  <c r="DJ339" i="3"/>
  <c r="DI339" i="3"/>
  <c r="DI332" i="3"/>
  <c r="DJ331" i="3"/>
  <c r="DI331" i="3"/>
  <c r="DI330" i="3"/>
  <c r="DJ329" i="3"/>
  <c r="DI329" i="3"/>
  <c r="DJ328" i="3"/>
  <c r="DI328" i="3"/>
  <c r="DJ327" i="3"/>
  <c r="DI327" i="3"/>
  <c r="DJ326" i="3"/>
  <c r="DI326" i="3"/>
  <c r="DI318" i="3"/>
  <c r="DJ317" i="3"/>
  <c r="DI317" i="3"/>
  <c r="DJ316" i="3"/>
  <c r="DI316" i="3"/>
  <c r="DI311" i="3"/>
  <c r="DI310" i="3"/>
  <c r="DJ309" i="3"/>
  <c r="DI309" i="3"/>
  <c r="DJ308" i="3"/>
  <c r="DI308" i="3"/>
  <c r="DI303" i="3"/>
  <c r="DJ302" i="3"/>
  <c r="DI302" i="3"/>
  <c r="DJ301" i="3"/>
  <c r="DI301" i="3"/>
  <c r="DI296" i="3"/>
  <c r="DI295" i="3"/>
  <c r="DJ294" i="3"/>
  <c r="DI294" i="3"/>
  <c r="DJ293" i="3"/>
  <c r="DI293" i="3"/>
  <c r="DI287" i="3"/>
  <c r="DI286" i="3"/>
  <c r="DI285" i="3"/>
  <c r="DJ284" i="3"/>
  <c r="DI284" i="3"/>
  <c r="DJ283" i="3"/>
  <c r="DI283" i="3"/>
  <c r="DJ282" i="3"/>
  <c r="DI282" i="3"/>
  <c r="DJ281" i="3"/>
  <c r="DI281" i="3"/>
  <c r="DJ280" i="3"/>
  <c r="DI280" i="3"/>
  <c r="DI273" i="3"/>
  <c r="DJ272" i="3"/>
  <c r="DI272" i="3"/>
  <c r="DJ271" i="3"/>
  <c r="DI271" i="3"/>
  <c r="DJ270" i="3"/>
  <c r="DI270" i="3"/>
  <c r="DJ269" i="3"/>
  <c r="DI269" i="3"/>
  <c r="DJ268" i="3"/>
  <c r="DI268" i="3"/>
  <c r="DI260" i="3"/>
  <c r="DJ259" i="3"/>
  <c r="DI259" i="3"/>
  <c r="DJ258" i="3"/>
  <c r="DI258" i="3"/>
  <c r="DI253" i="3"/>
  <c r="DI252" i="3"/>
  <c r="DJ251" i="3"/>
  <c r="DI251" i="3"/>
  <c r="DJ250" i="3"/>
  <c r="DI250" i="3"/>
  <c r="DI245" i="3"/>
  <c r="DI244" i="3"/>
  <c r="DJ243" i="3"/>
  <c r="DI243" i="3"/>
  <c r="DJ242" i="3"/>
  <c r="DI242" i="3"/>
  <c r="DI237" i="3"/>
  <c r="DI236" i="3"/>
  <c r="DJ235" i="3"/>
  <c r="DI235" i="3"/>
  <c r="DJ234" i="3"/>
  <c r="DI234" i="3"/>
  <c r="DI228" i="3"/>
  <c r="DI227" i="3"/>
  <c r="DI226" i="3"/>
  <c r="DJ225" i="3"/>
  <c r="DI225" i="3"/>
  <c r="DJ224" i="3"/>
  <c r="DI224" i="3"/>
  <c r="DJ223" i="3"/>
  <c r="DI223" i="3"/>
  <c r="DJ222" i="3"/>
  <c r="DI222" i="3"/>
  <c r="DJ221" i="3"/>
  <c r="DI221" i="3"/>
  <c r="DI214" i="3"/>
  <c r="DJ213" i="3"/>
  <c r="DI213" i="3"/>
  <c r="DJ212" i="3"/>
  <c r="DI212" i="3"/>
  <c r="DJ211" i="3"/>
  <c r="DI211" i="3"/>
  <c r="DJ210" i="3"/>
  <c r="DI210" i="3"/>
  <c r="DJ209" i="3"/>
  <c r="DI209" i="3"/>
  <c r="DI201" i="3"/>
  <c r="DJ200" i="3"/>
  <c r="DI200" i="3"/>
  <c r="DI199" i="3"/>
  <c r="DJ198" i="3"/>
  <c r="DI198" i="3"/>
  <c r="DJ197" i="3"/>
  <c r="DI197" i="3"/>
  <c r="DJ196" i="3"/>
  <c r="DI196" i="3"/>
  <c r="DJ195" i="3"/>
  <c r="DI195" i="3"/>
  <c r="DI187" i="3"/>
  <c r="DJ186" i="3"/>
  <c r="DI186" i="3"/>
  <c r="DJ185" i="3"/>
  <c r="DI185" i="3"/>
  <c r="DI180" i="3"/>
  <c r="DI179" i="3"/>
  <c r="DI178" i="3"/>
  <c r="DJ177" i="3"/>
  <c r="DI177" i="3"/>
  <c r="DJ176" i="3"/>
  <c r="DI176" i="3"/>
  <c r="DI171" i="3"/>
  <c r="DI170" i="3"/>
  <c r="DJ169" i="3"/>
  <c r="DI169" i="3"/>
  <c r="DJ168" i="3"/>
  <c r="DI168" i="3"/>
  <c r="DI163" i="3"/>
  <c r="DI162" i="3"/>
  <c r="DI161" i="3"/>
  <c r="DI160" i="3"/>
  <c r="DJ159" i="3"/>
  <c r="DI159" i="3"/>
  <c r="DJ158" i="3"/>
  <c r="DI158" i="3"/>
  <c r="DI152" i="3"/>
  <c r="DJ151" i="3"/>
  <c r="DI151" i="3"/>
  <c r="DI150" i="3"/>
  <c r="DJ149" i="3"/>
  <c r="DI149" i="3"/>
  <c r="DJ148" i="3"/>
  <c r="DI148" i="3"/>
  <c r="DJ147" i="3"/>
  <c r="DI147" i="3"/>
  <c r="DJ146" i="3"/>
  <c r="DI146" i="3"/>
  <c r="DI138" i="3"/>
  <c r="DI137" i="3"/>
  <c r="DI136" i="3"/>
  <c r="DJ135" i="3"/>
  <c r="DI135" i="3"/>
  <c r="DJ134" i="3"/>
  <c r="DI134" i="3"/>
  <c r="DJ133" i="3"/>
  <c r="DI133" i="3"/>
  <c r="DJ132" i="3"/>
  <c r="DI132" i="3"/>
  <c r="DJ131" i="3"/>
  <c r="DI131" i="3"/>
  <c r="DI124" i="3"/>
  <c r="DJ123" i="3"/>
  <c r="DI123" i="3"/>
  <c r="DJ122" i="3"/>
  <c r="DI122" i="3"/>
  <c r="DI117" i="3"/>
  <c r="DI116" i="3"/>
  <c r="DJ115" i="3"/>
  <c r="DI115" i="3"/>
  <c r="DJ114" i="3"/>
  <c r="DI114" i="3"/>
  <c r="DI109" i="3"/>
  <c r="DI108" i="3"/>
  <c r="DI107" i="3"/>
  <c r="DI106" i="3"/>
  <c r="DJ105" i="3"/>
  <c r="DI105" i="3"/>
  <c r="DJ104" i="3"/>
  <c r="DI104" i="3"/>
  <c r="DI98" i="3"/>
  <c r="DI97" i="3"/>
  <c r="DI96" i="3"/>
  <c r="DI95" i="3"/>
  <c r="DJ94" i="3"/>
  <c r="DI94" i="3"/>
  <c r="DI93" i="3"/>
  <c r="DJ92" i="3"/>
  <c r="DI92" i="3"/>
  <c r="DJ91" i="3"/>
  <c r="DI91" i="3"/>
  <c r="DJ90" i="3"/>
  <c r="DI90" i="3"/>
  <c r="DJ89" i="3"/>
  <c r="DI89" i="3"/>
  <c r="DI82" i="3"/>
  <c r="DI81" i="3"/>
  <c r="DI80" i="3"/>
  <c r="DJ79" i="3"/>
  <c r="DI79" i="3"/>
  <c r="DJ78" i="3"/>
  <c r="DI78" i="3"/>
  <c r="DJ77" i="3"/>
  <c r="DI77" i="3"/>
  <c r="DJ76" i="3"/>
  <c r="DI76" i="3"/>
  <c r="DJ75" i="3"/>
  <c r="DI75" i="3"/>
  <c r="DI68" i="3"/>
  <c r="DI67" i="3"/>
  <c r="DJ66" i="3"/>
  <c r="DI66" i="3"/>
  <c r="DJ65" i="3"/>
  <c r="DI65" i="3"/>
  <c r="DJ64" i="3"/>
  <c r="DI64" i="3"/>
  <c r="DJ63" i="3"/>
  <c r="DI63" i="3"/>
  <c r="DJ62" i="3"/>
  <c r="DI62" i="3"/>
  <c r="DI54" i="3"/>
  <c r="DI53" i="3"/>
  <c r="DJ52" i="3"/>
  <c r="DI52" i="3"/>
  <c r="DJ51" i="3"/>
  <c r="DI51" i="3"/>
  <c r="DJ50" i="3"/>
  <c r="DI50" i="3"/>
  <c r="DJ49" i="3"/>
  <c r="DI49" i="3"/>
  <c r="DJ48" i="3"/>
  <c r="DI48" i="3"/>
  <c r="DI41" i="3"/>
  <c r="DJ40" i="3"/>
  <c r="DI40" i="3"/>
  <c r="DJ39" i="3"/>
  <c r="DI39" i="3"/>
  <c r="DI34" i="3"/>
  <c r="DJ33" i="3"/>
  <c r="DI33" i="3"/>
  <c r="DJ32" i="3"/>
  <c r="DI32" i="3"/>
  <c r="DI27" i="3"/>
  <c r="DI26" i="3"/>
  <c r="DJ25" i="3"/>
  <c r="DI25" i="3"/>
  <c r="DJ24" i="3"/>
  <c r="DI24" i="3"/>
  <c r="DI19" i="3"/>
  <c r="DI18" i="3"/>
  <c r="DJ17" i="3"/>
  <c r="DI17" i="3"/>
  <c r="DJ16" i="3"/>
  <c r="DI16" i="3"/>
  <c r="DI11" i="3"/>
  <c r="DI10" i="3"/>
  <c r="DI9" i="3"/>
  <c r="DI8" i="3"/>
  <c r="DJ7" i="3"/>
  <c r="DI7" i="3"/>
  <c r="DJ6" i="3"/>
  <c r="DI6" i="3"/>
  <c r="DJ586" i="3"/>
  <c r="DI586" i="3"/>
  <c r="DJ585" i="3"/>
  <c r="DI585" i="3"/>
  <c r="DJ584" i="3"/>
  <c r="DI584" i="3"/>
  <c r="DJ583" i="3"/>
  <c r="DI583" i="3"/>
  <c r="DJ582" i="3"/>
  <c r="DI582" i="3"/>
  <c r="DJ570" i="3"/>
  <c r="DI570" i="3"/>
  <c r="DJ569" i="3"/>
  <c r="DI569" i="3"/>
  <c r="DJ568" i="3"/>
  <c r="DI568" i="3"/>
  <c r="DJ567" i="3"/>
  <c r="DI567" i="3"/>
  <c r="DJ558" i="3"/>
  <c r="DI558" i="3"/>
  <c r="DJ557" i="3"/>
  <c r="DI557" i="3"/>
  <c r="DJ556" i="3"/>
  <c r="DI556" i="3"/>
  <c r="DJ555" i="3"/>
  <c r="DI555" i="3"/>
  <c r="DJ549" i="3"/>
  <c r="DI549" i="3"/>
  <c r="DJ548" i="3"/>
  <c r="DI548" i="3"/>
  <c r="DJ539" i="3"/>
  <c r="DI539" i="3"/>
  <c r="DJ538" i="3"/>
  <c r="DI538" i="3"/>
  <c r="DJ532" i="3"/>
  <c r="DI532" i="3"/>
  <c r="DJ531" i="3"/>
  <c r="DI531" i="3"/>
  <c r="DJ521" i="3"/>
  <c r="DI521" i="3"/>
  <c r="DJ520" i="3"/>
  <c r="DI520" i="3"/>
  <c r="DJ519" i="3"/>
  <c r="DI519" i="3"/>
  <c r="DJ518" i="3"/>
  <c r="DI518" i="3"/>
  <c r="DJ517" i="3"/>
  <c r="DI517" i="3"/>
  <c r="DJ511" i="3"/>
  <c r="DI511" i="3"/>
  <c r="DJ510" i="3"/>
  <c r="DI510" i="3"/>
  <c r="DJ503" i="3"/>
  <c r="DI503" i="3"/>
  <c r="DJ502" i="3"/>
  <c r="DI502" i="3"/>
  <c r="DJ496" i="3"/>
  <c r="DI496" i="3"/>
  <c r="DJ495" i="3"/>
  <c r="DI495" i="3"/>
  <c r="DJ488" i="3"/>
  <c r="DI488" i="3"/>
  <c r="DJ487" i="3"/>
  <c r="DI487" i="3"/>
  <c r="DJ486" i="3"/>
  <c r="DI486" i="3"/>
  <c r="DJ476" i="3"/>
  <c r="DI476" i="3"/>
  <c r="DJ475" i="3"/>
  <c r="DI475" i="3"/>
  <c r="DJ474" i="3"/>
  <c r="DI474" i="3"/>
  <c r="DJ473" i="3"/>
  <c r="DI473" i="3"/>
  <c r="DJ472" i="3"/>
  <c r="DI472" i="3"/>
  <c r="DJ466" i="3"/>
  <c r="DI466" i="3"/>
  <c r="DJ465" i="3"/>
  <c r="DI465" i="3"/>
  <c r="DJ458" i="3"/>
  <c r="DI458" i="3"/>
  <c r="DJ457" i="3"/>
  <c r="DI457" i="3"/>
  <c r="DJ451" i="3"/>
  <c r="DI451" i="3"/>
  <c r="DJ450" i="3"/>
  <c r="DI450" i="3"/>
  <c r="DJ443" i="3"/>
  <c r="DI443" i="3"/>
  <c r="DJ442" i="3"/>
  <c r="DI442" i="3"/>
  <c r="DJ441" i="3"/>
  <c r="DI441" i="3"/>
  <c r="DJ430" i="3"/>
  <c r="DI430" i="3"/>
  <c r="DJ429" i="3"/>
  <c r="DI429" i="3"/>
  <c r="DJ428" i="3"/>
  <c r="DI428" i="3"/>
  <c r="DJ427" i="3"/>
  <c r="DI427" i="3"/>
  <c r="DJ416" i="3"/>
  <c r="DI416" i="3"/>
  <c r="DJ415" i="3"/>
  <c r="DI415" i="3"/>
  <c r="DJ414" i="3"/>
  <c r="DI414" i="3"/>
  <c r="DJ413" i="3"/>
  <c r="DI413" i="3"/>
  <c r="DJ403" i="3"/>
  <c r="DI403" i="3"/>
  <c r="DJ402" i="3"/>
  <c r="DI402" i="3"/>
  <c r="DJ401" i="3"/>
  <c r="DI401" i="3"/>
  <c r="DJ400" i="3"/>
  <c r="DI400" i="3"/>
  <c r="DJ390" i="3"/>
  <c r="DI390" i="3"/>
  <c r="DJ389" i="3"/>
  <c r="DI389" i="3"/>
  <c r="DJ388" i="3"/>
  <c r="DI388" i="3"/>
  <c r="DJ387" i="3"/>
  <c r="DI387" i="3"/>
  <c r="DJ386" i="3"/>
  <c r="DI386" i="3"/>
  <c r="DJ376" i="3"/>
  <c r="DI376" i="3"/>
  <c r="DJ375" i="3"/>
  <c r="DI375" i="3"/>
  <c r="DJ369" i="3"/>
  <c r="DI369" i="3"/>
  <c r="DJ368" i="3"/>
  <c r="DI368" i="3"/>
  <c r="DJ361" i="3"/>
  <c r="DI361" i="3"/>
  <c r="DJ360" i="3"/>
  <c r="DI360" i="3"/>
  <c r="DJ351" i="3"/>
  <c r="DI351" i="3"/>
  <c r="DJ350" i="3"/>
  <c r="DI350" i="3"/>
  <c r="DJ349" i="3"/>
  <c r="DI349" i="3"/>
  <c r="DJ338" i="3"/>
  <c r="DI338" i="3"/>
  <c r="DJ337" i="3"/>
  <c r="DI337" i="3"/>
  <c r="DJ336" i="3"/>
  <c r="DI336" i="3"/>
  <c r="DJ335" i="3"/>
  <c r="DI335" i="3"/>
  <c r="DJ325" i="3"/>
  <c r="DI325" i="3"/>
  <c r="DJ324" i="3"/>
  <c r="DI324" i="3"/>
  <c r="DJ323" i="3"/>
  <c r="DI323" i="3"/>
  <c r="DJ322" i="3"/>
  <c r="DI322" i="3"/>
  <c r="DJ321" i="3"/>
  <c r="DI321" i="3"/>
  <c r="DJ315" i="3"/>
  <c r="DI315" i="3"/>
  <c r="DJ314" i="3"/>
  <c r="DI314" i="3"/>
  <c r="DJ307" i="3"/>
  <c r="DI307" i="3"/>
  <c r="DJ306" i="3"/>
  <c r="DI306" i="3"/>
  <c r="DJ300" i="3"/>
  <c r="DI300" i="3"/>
  <c r="DJ299" i="3"/>
  <c r="DI299" i="3"/>
  <c r="DJ292" i="3"/>
  <c r="DI292" i="3"/>
  <c r="DJ291" i="3"/>
  <c r="DI291" i="3"/>
  <c r="DJ290" i="3"/>
  <c r="DI290" i="3"/>
  <c r="DJ279" i="3"/>
  <c r="DI279" i="3"/>
  <c r="DJ278" i="3"/>
  <c r="DI278" i="3"/>
  <c r="DJ277" i="3"/>
  <c r="DI277" i="3"/>
  <c r="DJ276" i="3"/>
  <c r="DI276" i="3"/>
  <c r="DJ267" i="3"/>
  <c r="DI267" i="3"/>
  <c r="DJ266" i="3"/>
  <c r="DI266" i="3"/>
  <c r="DJ265" i="3"/>
  <c r="DI265" i="3"/>
  <c r="DJ264" i="3"/>
  <c r="DI264" i="3"/>
  <c r="DJ263" i="3"/>
  <c r="DI263" i="3"/>
  <c r="DJ257" i="3"/>
  <c r="DI257" i="3"/>
  <c r="DJ256" i="3"/>
  <c r="DI256" i="3"/>
  <c r="DJ249" i="3"/>
  <c r="DI249" i="3"/>
  <c r="DJ248" i="3"/>
  <c r="DI248" i="3"/>
  <c r="DJ241" i="3"/>
  <c r="DI241" i="3"/>
  <c r="DJ240" i="3"/>
  <c r="DI240" i="3"/>
  <c r="DJ233" i="3"/>
  <c r="DI233" i="3"/>
  <c r="DJ232" i="3"/>
  <c r="DI232" i="3"/>
  <c r="DJ231" i="3"/>
  <c r="DI231" i="3"/>
  <c r="DJ220" i="3"/>
  <c r="DI220" i="3"/>
  <c r="DJ219" i="3"/>
  <c r="DI219" i="3"/>
  <c r="DJ218" i="3"/>
  <c r="DI218" i="3"/>
  <c r="DJ217" i="3"/>
  <c r="DI217" i="3"/>
  <c r="DJ208" i="3"/>
  <c r="DI208" i="3"/>
  <c r="DJ207" i="3"/>
  <c r="DI207" i="3"/>
  <c r="DJ206" i="3"/>
  <c r="DI206" i="3"/>
  <c r="DJ205" i="3"/>
  <c r="DI205" i="3"/>
  <c r="DJ204" i="3"/>
  <c r="DI204" i="3"/>
  <c r="DJ194" i="3"/>
  <c r="DI194" i="3"/>
  <c r="DJ193" i="3"/>
  <c r="DI193" i="3"/>
  <c r="DJ192" i="3"/>
  <c r="DI192" i="3"/>
  <c r="DJ191" i="3"/>
  <c r="DI191" i="3"/>
  <c r="DJ190" i="3"/>
  <c r="DI190" i="3"/>
  <c r="DJ184" i="3"/>
  <c r="DI184" i="3"/>
  <c r="DJ183" i="3"/>
  <c r="DI183" i="3"/>
  <c r="DJ175" i="3"/>
  <c r="DI175" i="3"/>
  <c r="DJ174" i="3"/>
  <c r="DI174" i="3"/>
  <c r="DJ167" i="3"/>
  <c r="DI167" i="3"/>
  <c r="DJ166" i="3"/>
  <c r="DI166" i="3"/>
  <c r="DJ157" i="3"/>
  <c r="DI157" i="3"/>
  <c r="DJ156" i="3"/>
  <c r="DI156" i="3"/>
  <c r="DJ155" i="3"/>
  <c r="DI155" i="3"/>
  <c r="DJ145" i="3"/>
  <c r="DI145" i="3"/>
  <c r="DJ144" i="3"/>
  <c r="DI144" i="3"/>
  <c r="DJ143" i="3"/>
  <c r="DI143" i="3"/>
  <c r="DJ142" i="3"/>
  <c r="DI142" i="3"/>
  <c r="DJ141" i="3"/>
  <c r="DI141" i="3"/>
  <c r="DJ130" i="3"/>
  <c r="DI130" i="3"/>
  <c r="DJ129" i="3"/>
  <c r="DI129" i="3"/>
  <c r="DJ128" i="3"/>
  <c r="DI128" i="3"/>
  <c r="DJ127" i="3"/>
  <c r="DI127" i="3"/>
  <c r="DJ121" i="3"/>
  <c r="DI121" i="3"/>
  <c r="DJ120" i="3"/>
  <c r="DI120" i="3"/>
  <c r="DJ113" i="3"/>
  <c r="DI113" i="3"/>
  <c r="DJ112" i="3"/>
  <c r="DI112" i="3"/>
  <c r="DJ103" i="3"/>
  <c r="DI103" i="3"/>
  <c r="DJ102" i="3"/>
  <c r="DI102" i="3"/>
  <c r="DJ101" i="3"/>
  <c r="DI101" i="3"/>
  <c r="DJ88" i="3"/>
  <c r="DI88" i="3"/>
  <c r="DJ87" i="3"/>
  <c r="DI87" i="3"/>
  <c r="DJ86" i="3"/>
  <c r="DI86" i="3"/>
  <c r="DJ85" i="3"/>
  <c r="DI85" i="3"/>
  <c r="DJ74" i="3"/>
  <c r="DI74" i="3"/>
  <c r="DJ73" i="3"/>
  <c r="DI73" i="3"/>
  <c r="DJ72" i="3"/>
  <c r="DI72" i="3"/>
  <c r="DK71" i="3"/>
  <c r="DJ71" i="3"/>
  <c r="DI71" i="3"/>
  <c r="DJ61" i="3"/>
  <c r="DI61" i="3"/>
  <c r="DJ60" i="3"/>
  <c r="DI60" i="3"/>
  <c r="DJ59" i="3"/>
  <c r="DI59" i="3"/>
  <c r="DJ58" i="3"/>
  <c r="DI58" i="3"/>
  <c r="DJ57" i="3"/>
  <c r="DI57" i="3"/>
  <c r="DJ47" i="3"/>
  <c r="DI47" i="3"/>
  <c r="DJ46" i="3"/>
  <c r="DI46" i="3"/>
  <c r="DJ45" i="3"/>
  <c r="DI45" i="3"/>
  <c r="DJ44" i="3"/>
  <c r="DI44" i="3"/>
  <c r="DJ38" i="3"/>
  <c r="DI38" i="3"/>
  <c r="DJ37" i="3"/>
  <c r="DI37" i="3"/>
  <c r="DJ31" i="3"/>
  <c r="DI31" i="3"/>
  <c r="DJ30" i="3"/>
  <c r="DI30" i="3"/>
  <c r="DJ23" i="3"/>
  <c r="DI23" i="3"/>
  <c r="DJ22" i="3"/>
  <c r="DI22" i="3"/>
  <c r="DJ15" i="3"/>
  <c r="DI15" i="3"/>
  <c r="DJ14" i="3"/>
  <c r="DI14" i="3"/>
  <c r="DJ5" i="3"/>
  <c r="DI5" i="3"/>
  <c r="DJ4" i="3"/>
  <c r="DI4" i="3"/>
  <c r="DJ3" i="3"/>
  <c r="DI3" i="3"/>
  <c r="DJ581" i="3"/>
  <c r="DI581" i="3"/>
  <c r="DK580" i="3"/>
  <c r="DJ580" i="3"/>
  <c r="DI580" i="3"/>
  <c r="DJ566" i="3"/>
  <c r="DI566" i="3"/>
  <c r="DJ565" i="3"/>
  <c r="DI565" i="3"/>
  <c r="DJ554" i="3"/>
  <c r="DI554" i="3"/>
  <c r="DK553" i="3"/>
  <c r="DJ553" i="3"/>
  <c r="DI553" i="3"/>
  <c r="DJ547" i="3"/>
  <c r="DI547" i="3"/>
  <c r="DJ546" i="3"/>
  <c r="DI546" i="3"/>
  <c r="DJ537" i="3"/>
  <c r="DI537" i="3"/>
  <c r="DK536" i="3"/>
  <c r="DJ536" i="3"/>
  <c r="DI536" i="3"/>
  <c r="DJ530" i="3"/>
  <c r="DI530" i="3"/>
  <c r="DJ529" i="3"/>
  <c r="DI529" i="3"/>
  <c r="DJ516" i="3"/>
  <c r="DI516" i="3"/>
  <c r="DK515" i="3"/>
  <c r="DJ515" i="3"/>
  <c r="DI515" i="3"/>
  <c r="DJ509" i="3"/>
  <c r="DI509" i="3"/>
  <c r="DJ508" i="3"/>
  <c r="DI508" i="3"/>
  <c r="DJ501" i="3"/>
  <c r="DI501" i="3"/>
  <c r="DK500" i="3"/>
  <c r="DJ500" i="3"/>
  <c r="DI500" i="3"/>
  <c r="DJ494" i="3"/>
  <c r="DI494" i="3"/>
  <c r="DJ493" i="3"/>
  <c r="DI493" i="3"/>
  <c r="DJ485" i="3"/>
  <c r="DI485" i="3"/>
  <c r="DK484" i="3"/>
  <c r="DJ484" i="3"/>
  <c r="DI484" i="3"/>
  <c r="DJ471" i="3"/>
  <c r="DI471" i="3"/>
  <c r="DJ470" i="3"/>
  <c r="DI470" i="3"/>
  <c r="DJ464" i="3"/>
  <c r="DI464" i="3"/>
  <c r="DK463" i="3"/>
  <c r="DJ463" i="3"/>
  <c r="DI463" i="3"/>
  <c r="DJ456" i="3"/>
  <c r="DI456" i="3"/>
  <c r="DJ455" i="3"/>
  <c r="DI455" i="3"/>
  <c r="DJ449" i="3"/>
  <c r="DI449" i="3"/>
  <c r="DK448" i="3"/>
  <c r="DJ448" i="3"/>
  <c r="DI448" i="3"/>
  <c r="DJ440" i="3"/>
  <c r="DI440" i="3"/>
  <c r="DJ439" i="3"/>
  <c r="DI439" i="3"/>
  <c r="DJ426" i="3"/>
  <c r="DI426" i="3"/>
  <c r="DJ425" i="3"/>
  <c r="DI425" i="3"/>
  <c r="DJ412" i="3"/>
  <c r="DI412" i="3"/>
  <c r="DJ411" i="3"/>
  <c r="DI411" i="3"/>
  <c r="DJ399" i="3"/>
  <c r="DI399" i="3"/>
  <c r="DK398" i="3"/>
  <c r="DJ398" i="3"/>
  <c r="DI398" i="3"/>
  <c r="DJ385" i="3"/>
  <c r="DI385" i="3"/>
  <c r="DJ384" i="3"/>
  <c r="DI384" i="3"/>
  <c r="DJ374" i="3"/>
  <c r="DI374" i="3"/>
  <c r="DK373" i="3"/>
  <c r="DJ373" i="3"/>
  <c r="DI373" i="3"/>
  <c r="DJ367" i="3"/>
  <c r="DI367" i="3"/>
  <c r="DJ366" i="3"/>
  <c r="DI366" i="3"/>
  <c r="DJ359" i="3"/>
  <c r="DI359" i="3"/>
  <c r="DJ358" i="3"/>
  <c r="DI358" i="3"/>
  <c r="DJ348" i="3"/>
  <c r="DI348" i="3"/>
  <c r="DJ347" i="3"/>
  <c r="DI347" i="3"/>
  <c r="DJ334" i="3"/>
  <c r="DI334" i="3"/>
  <c r="DJ333" i="3"/>
  <c r="DI333" i="3"/>
  <c r="DJ320" i="3"/>
  <c r="DI320" i="3"/>
  <c r="DJ319" i="3"/>
  <c r="DI319" i="3"/>
  <c r="DJ313" i="3"/>
  <c r="DI313" i="3"/>
  <c r="DJ312" i="3"/>
  <c r="DI312" i="3"/>
  <c r="DJ305" i="3"/>
  <c r="DI305" i="3"/>
  <c r="DJ304" i="3"/>
  <c r="DI304" i="3"/>
  <c r="DJ298" i="3"/>
  <c r="DI298" i="3"/>
  <c r="DJ297" i="3"/>
  <c r="DI297" i="3"/>
  <c r="DJ289" i="3"/>
  <c r="DI289" i="3"/>
  <c r="DJ288" i="3"/>
  <c r="DI288" i="3"/>
  <c r="DJ275" i="3"/>
  <c r="DI275" i="3"/>
  <c r="DJ274" i="3"/>
  <c r="DI274" i="3"/>
  <c r="DJ262" i="3"/>
  <c r="DI262" i="3"/>
  <c r="DJ261" i="3"/>
  <c r="DI261" i="3"/>
  <c r="DJ255" i="3"/>
  <c r="DI255" i="3"/>
  <c r="DJ254" i="3"/>
  <c r="DI254" i="3"/>
  <c r="DJ247" i="3"/>
  <c r="DI247" i="3"/>
  <c r="DJ246" i="3"/>
  <c r="DI246" i="3"/>
  <c r="DJ239" i="3"/>
  <c r="DI239" i="3"/>
  <c r="DJ238" i="3"/>
  <c r="DI238" i="3"/>
  <c r="DJ230" i="3"/>
  <c r="DI230" i="3"/>
  <c r="DJ229" i="3"/>
  <c r="DI229" i="3"/>
  <c r="DJ216" i="3"/>
  <c r="DI216" i="3"/>
  <c r="DJ215" i="3"/>
  <c r="DI215" i="3"/>
  <c r="DJ203" i="3"/>
  <c r="DI203" i="3"/>
  <c r="DJ202" i="3"/>
  <c r="DI202" i="3"/>
  <c r="DJ189" i="3"/>
  <c r="DI189" i="3"/>
  <c r="DJ188" i="3"/>
  <c r="DI188" i="3"/>
  <c r="DJ182" i="3"/>
  <c r="DI182" i="3"/>
  <c r="DJ181" i="3"/>
  <c r="DI181" i="3"/>
  <c r="DJ173" i="3"/>
  <c r="DI173" i="3"/>
  <c r="DJ172" i="3"/>
  <c r="DI172" i="3"/>
  <c r="DJ165" i="3"/>
  <c r="DI165" i="3"/>
  <c r="DJ164" i="3"/>
  <c r="DI164" i="3"/>
  <c r="DJ154" i="3"/>
  <c r="DI154" i="3"/>
  <c r="DJ153" i="3"/>
  <c r="DI153" i="3"/>
  <c r="DJ140" i="3"/>
  <c r="DI140" i="3"/>
  <c r="DJ139" i="3"/>
  <c r="DI139" i="3"/>
  <c r="DJ126" i="3"/>
  <c r="DI126" i="3"/>
  <c r="DJ125" i="3"/>
  <c r="DI125" i="3"/>
  <c r="DJ119" i="3"/>
  <c r="DI119" i="3"/>
  <c r="DJ118" i="3"/>
  <c r="DI118" i="3"/>
  <c r="DJ111" i="3"/>
  <c r="DI111" i="3"/>
  <c r="DJ110" i="3"/>
  <c r="DI110" i="3"/>
  <c r="DJ100" i="3"/>
  <c r="DI100" i="3"/>
  <c r="DJ99" i="3"/>
  <c r="DI99" i="3"/>
  <c r="DJ84" i="3"/>
  <c r="DI84" i="3"/>
  <c r="DJ83" i="3"/>
  <c r="DI83" i="3"/>
  <c r="DJ70" i="3"/>
  <c r="DI70" i="3"/>
  <c r="DJ69" i="3"/>
  <c r="DI69" i="3"/>
  <c r="DJ56" i="3"/>
  <c r="DI56" i="3"/>
  <c r="DJ55" i="3"/>
  <c r="DI55" i="3"/>
  <c r="DJ43" i="3"/>
  <c r="DI43" i="3"/>
  <c r="DJ42" i="3"/>
  <c r="DI42" i="3"/>
  <c r="DJ36" i="3"/>
  <c r="DI36" i="3"/>
  <c r="DJ35" i="3"/>
  <c r="DI35" i="3"/>
  <c r="DJ29" i="3"/>
  <c r="DI29" i="3"/>
  <c r="DJ28" i="3"/>
  <c r="DI28" i="3"/>
  <c r="DJ21" i="3"/>
  <c r="DI21" i="3"/>
  <c r="DJ20" i="3"/>
  <c r="DI20" i="3"/>
  <c r="DJ13" i="3"/>
  <c r="DI13" i="3"/>
  <c r="DJ12" i="3"/>
  <c r="DI12" i="3"/>
  <c r="DJ2" i="3"/>
  <c r="DI2" i="3"/>
  <c r="DJ1" i="3"/>
  <c r="DI1" i="3"/>
  <c r="IU32" i="8"/>
  <c r="IT32" i="8"/>
  <c r="IS32" i="8"/>
  <c r="IR32" i="8"/>
  <c r="IQ32" i="8"/>
  <c r="IP32" i="8"/>
  <c r="IO32" i="8"/>
  <c r="IN32" i="8"/>
  <c r="GG32" i="8"/>
  <c r="GF32" i="8"/>
  <c r="GD32" i="8"/>
  <c r="GC32" i="8"/>
  <c r="GB32" i="8"/>
  <c r="GA32" i="8"/>
  <c r="FZ32" i="8"/>
  <c r="FY32" i="8"/>
  <c r="FX32" i="8"/>
  <c r="IM32" i="8"/>
  <c r="IL32" i="8"/>
  <c r="IJ32" i="8"/>
  <c r="IE32" i="8"/>
  <c r="ID32" i="8"/>
  <c r="IC32" i="8"/>
  <c r="IB32" i="8"/>
  <c r="FW32" i="8"/>
  <c r="FV32" i="8"/>
  <c r="FU32" i="8"/>
  <c r="FT32" i="8"/>
  <c r="FS32" i="8"/>
  <c r="FQ32" i="8"/>
  <c r="FO32" i="8"/>
  <c r="FL32" i="8"/>
  <c r="FK32" i="8"/>
  <c r="FJ32" i="8"/>
  <c r="FI32" i="8"/>
  <c r="FG32" i="8"/>
  <c r="FD32" i="8"/>
  <c r="FA32" i="8"/>
  <c r="EY32" i="8"/>
  <c r="EX32" i="8"/>
  <c r="EW32" i="8"/>
  <c r="BP1558" i="8"/>
  <c r="BO1558" i="8"/>
  <c r="BN1558" i="8"/>
  <c r="BM1558" i="8"/>
  <c r="BL1558" i="8"/>
  <c r="BK1558" i="8"/>
  <c r="BJ1558" i="8"/>
  <c r="BI1558" i="8"/>
  <c r="BH1558" i="8"/>
  <c r="BG1558" i="8"/>
  <c r="BF1558" i="8"/>
  <c r="BE1558" i="8"/>
  <c r="BD32" i="8"/>
  <c r="BC32" i="8"/>
  <c r="BB32" i="8"/>
  <c r="BA32" i="8"/>
  <c r="AZ32" i="8"/>
  <c r="AY32" i="8"/>
  <c r="DZ32" i="8"/>
  <c r="DY32" i="8"/>
  <c r="DX32" i="8"/>
  <c r="DD32" i="8"/>
  <c r="IU31" i="8"/>
  <c r="IT31" i="8"/>
  <c r="IS31" i="8"/>
  <c r="IR31" i="8"/>
  <c r="IQ31" i="8"/>
  <c r="IP31" i="8"/>
  <c r="IO31" i="8"/>
  <c r="IN31" i="8"/>
  <c r="GG31" i="8"/>
  <c r="GF31" i="8"/>
  <c r="GD31" i="8"/>
  <c r="GC31" i="8"/>
  <c r="GB31" i="8"/>
  <c r="GA31" i="8"/>
  <c r="FZ31" i="8"/>
  <c r="FY31" i="8"/>
  <c r="FX31" i="8"/>
  <c r="IM31" i="8"/>
  <c r="IL31" i="8"/>
  <c r="IJ31" i="8"/>
  <c r="IE31" i="8"/>
  <c r="ID31" i="8"/>
  <c r="IC31" i="8"/>
  <c r="IB31" i="8"/>
  <c r="FW31" i="8"/>
  <c r="FV31" i="8"/>
  <c r="FU31" i="8"/>
  <c r="FT31" i="8"/>
  <c r="FS31" i="8"/>
  <c r="FQ31" i="8"/>
  <c r="FO31" i="8"/>
  <c r="FL31" i="8"/>
  <c r="FK31" i="8"/>
  <c r="FJ31" i="8"/>
  <c r="FI31" i="8"/>
  <c r="FG31" i="8"/>
  <c r="FD31" i="8"/>
  <c r="FA31" i="8"/>
  <c r="EY31" i="8"/>
  <c r="EX31" i="8"/>
  <c r="EW31" i="8"/>
  <c r="BP1491" i="8"/>
  <c r="BO1491" i="8"/>
  <c r="BN1491" i="8"/>
  <c r="BM1491" i="8"/>
  <c r="BL1491" i="8"/>
  <c r="BK1491" i="8"/>
  <c r="BJ1491" i="8"/>
  <c r="BI1491" i="8"/>
  <c r="BH1491" i="8"/>
  <c r="BG1491" i="8"/>
  <c r="BF1491" i="8"/>
  <c r="BE1491" i="8"/>
  <c r="BD31" i="8"/>
  <c r="BC31" i="8"/>
  <c r="BB31" i="8"/>
  <c r="BA31" i="8"/>
  <c r="AZ31" i="8"/>
  <c r="AY31" i="8"/>
  <c r="DZ31" i="8"/>
  <c r="DY31" i="8"/>
  <c r="DX31" i="8"/>
  <c r="DD31" i="8"/>
  <c r="BC486" i="1"/>
  <c r="ES486" i="1"/>
  <c r="AL486" i="1"/>
  <c r="DW486" i="1"/>
  <c r="F486" i="1"/>
  <c r="EW485" i="1"/>
  <c r="AQ485" i="1"/>
  <c r="BC485" i="1"/>
  <c r="ES485" i="1"/>
  <c r="AL485" i="1"/>
  <c r="BS485" i="1"/>
  <c r="EU485" i="1"/>
  <c r="AN485" i="1"/>
  <c r="BB485" i="1"/>
  <c r="ET485" i="1"/>
  <c r="AM485" i="1"/>
  <c r="BA485" i="1"/>
  <c r="DK581" i="3" s="1"/>
  <c r="EV485" i="1"/>
  <c r="AO485" i="1"/>
  <c r="I485" i="1"/>
  <c r="DW485" i="1"/>
  <c r="BC484" i="1"/>
  <c r="ES484" i="1"/>
  <c r="AL484" i="1"/>
  <c r="DW484" i="1"/>
  <c r="F484" i="1"/>
  <c r="BC483" i="1"/>
  <c r="ES483" i="1"/>
  <c r="AL483" i="1"/>
  <c r="DW483" i="1"/>
  <c r="F483" i="1"/>
  <c r="BC482" i="1"/>
  <c r="ES482" i="1"/>
  <c r="AL482" i="1"/>
  <c r="DW482" i="1"/>
  <c r="F482" i="1"/>
  <c r="BC481" i="1"/>
  <c r="ES481" i="1"/>
  <c r="AL481" i="1"/>
  <c r="DW481" i="1"/>
  <c r="F481" i="1"/>
  <c r="EW480" i="1"/>
  <c r="AQ480" i="1"/>
  <c r="BC480" i="1"/>
  <c r="ES480" i="1"/>
  <c r="AL480" i="1"/>
  <c r="BS480" i="1"/>
  <c r="EU480" i="1"/>
  <c r="AN480" i="1"/>
  <c r="BB480" i="1"/>
  <c r="ET480" i="1"/>
  <c r="AM480" i="1"/>
  <c r="BA480" i="1"/>
  <c r="DK566" i="3" s="1"/>
  <c r="EV480" i="1"/>
  <c r="AO480" i="1"/>
  <c r="I480" i="1"/>
  <c r="DW480" i="1"/>
  <c r="BC479" i="1"/>
  <c r="ES479" i="1"/>
  <c r="AL479" i="1"/>
  <c r="DW479" i="1"/>
  <c r="F479" i="1"/>
  <c r="EW478" i="1"/>
  <c r="AQ478" i="1"/>
  <c r="BC478" i="1"/>
  <c r="ES478" i="1"/>
  <c r="AL478" i="1"/>
  <c r="BS478" i="1"/>
  <c r="EU478" i="1"/>
  <c r="AN478" i="1"/>
  <c r="BB478" i="1"/>
  <c r="ET478" i="1"/>
  <c r="AM478" i="1"/>
  <c r="BA478" i="1"/>
  <c r="DK554" i="3" s="1"/>
  <c r="EV478" i="1"/>
  <c r="AO478" i="1"/>
  <c r="I478" i="1"/>
  <c r="DW478" i="1"/>
  <c r="BC477" i="1"/>
  <c r="ES477" i="1"/>
  <c r="AL477" i="1"/>
  <c r="DW477" i="1"/>
  <c r="F477" i="1"/>
  <c r="EW476" i="1"/>
  <c r="AQ476" i="1"/>
  <c r="BC476" i="1"/>
  <c r="ES476" i="1"/>
  <c r="AL476" i="1"/>
  <c r="BS476" i="1"/>
  <c r="EU476" i="1"/>
  <c r="AN476" i="1"/>
  <c r="BB476" i="1"/>
  <c r="ET476" i="1"/>
  <c r="AM476" i="1"/>
  <c r="BA476" i="1"/>
  <c r="DK547" i="3" s="1"/>
  <c r="EV476" i="1"/>
  <c r="AO476" i="1"/>
  <c r="I476" i="1"/>
  <c r="DW476" i="1"/>
  <c r="BC475" i="1"/>
  <c r="ES475" i="1"/>
  <c r="AL475" i="1"/>
  <c r="DW475" i="1"/>
  <c r="F475" i="1"/>
  <c r="BC474" i="1"/>
  <c r="ES474" i="1"/>
  <c r="AL474" i="1"/>
  <c r="DW474" i="1"/>
  <c r="F474" i="1"/>
  <c r="BC473" i="1"/>
  <c r="ES473" i="1"/>
  <c r="AL473" i="1"/>
  <c r="DW473" i="1"/>
  <c r="F473" i="1"/>
  <c r="BC472" i="1"/>
  <c r="ES472" i="1"/>
  <c r="AL472" i="1"/>
  <c r="DW472" i="1"/>
  <c r="F472" i="1"/>
  <c r="EW471" i="1"/>
  <c r="AQ471" i="1"/>
  <c r="BC471" i="1"/>
  <c r="ES471" i="1"/>
  <c r="AL471" i="1"/>
  <c r="BS471" i="1"/>
  <c r="EU471" i="1"/>
  <c r="AN471" i="1"/>
  <c r="BB471" i="1"/>
  <c r="ET471" i="1"/>
  <c r="AM471" i="1"/>
  <c r="BA471" i="1"/>
  <c r="DK537" i="3" s="1"/>
  <c r="EV471" i="1"/>
  <c r="AO471" i="1"/>
  <c r="I471" i="1"/>
  <c r="DW471" i="1"/>
  <c r="BC470" i="1"/>
  <c r="ES470" i="1"/>
  <c r="AL470" i="1"/>
  <c r="DW470" i="1"/>
  <c r="F470" i="1"/>
  <c r="EW469" i="1"/>
  <c r="AQ469" i="1"/>
  <c r="BC469" i="1"/>
  <c r="ES469" i="1"/>
  <c r="AL469" i="1"/>
  <c r="BS469" i="1"/>
  <c r="EU469" i="1"/>
  <c r="AN469" i="1"/>
  <c r="BB469" i="1"/>
  <c r="ET469" i="1"/>
  <c r="AM469" i="1"/>
  <c r="BA469" i="1"/>
  <c r="DK530" i="3" s="1"/>
  <c r="EV469" i="1"/>
  <c r="AO469" i="1"/>
  <c r="I469" i="1"/>
  <c r="DW469" i="1"/>
  <c r="IU29" i="8"/>
  <c r="IT29" i="8"/>
  <c r="IS29" i="8"/>
  <c r="IQ29" i="8"/>
  <c r="IP29" i="8"/>
  <c r="IO29" i="8"/>
  <c r="GG29" i="8"/>
  <c r="GF29" i="8"/>
  <c r="GD29" i="8"/>
  <c r="GC29" i="8"/>
  <c r="GA29" i="8"/>
  <c r="FZ29" i="8"/>
  <c r="FY29" i="8"/>
  <c r="IM29" i="8"/>
  <c r="IL29" i="8"/>
  <c r="IJ29" i="8"/>
  <c r="IE29" i="8"/>
  <c r="ID29" i="8"/>
  <c r="IC29" i="8"/>
  <c r="IB29" i="8"/>
  <c r="FW29" i="8"/>
  <c r="FV29" i="8"/>
  <c r="FU29" i="8"/>
  <c r="FT29" i="8"/>
  <c r="FS29" i="8"/>
  <c r="FQ29" i="8"/>
  <c r="FO29" i="8"/>
  <c r="FG29" i="8"/>
  <c r="FD29" i="8"/>
  <c r="FA29" i="8"/>
  <c r="BP1331" i="8"/>
  <c r="BO1331" i="8"/>
  <c r="BN1331" i="8"/>
  <c r="BM1331" i="8"/>
  <c r="BL1331" i="8"/>
  <c r="BK1331" i="8"/>
  <c r="BJ1331" i="8"/>
  <c r="BI1331" i="8"/>
  <c r="BH1331" i="8"/>
  <c r="BG1331" i="8"/>
  <c r="BF1331" i="8"/>
  <c r="BE1331" i="8"/>
  <c r="BD29" i="8"/>
  <c r="BC29" i="8"/>
  <c r="BB29" i="8"/>
  <c r="BA29" i="8"/>
  <c r="AZ29" i="8"/>
  <c r="AY29" i="8"/>
  <c r="DZ29" i="8"/>
  <c r="DY29" i="8"/>
  <c r="DX29" i="8"/>
  <c r="DD29" i="8"/>
  <c r="BC433" i="1"/>
  <c r="ES433" i="1"/>
  <c r="AL433" i="1"/>
  <c r="DW433" i="1"/>
  <c r="F433" i="1"/>
  <c r="BC432" i="1"/>
  <c r="ES432" i="1"/>
  <c r="AL432" i="1"/>
  <c r="DW432" i="1"/>
  <c r="F432" i="1"/>
  <c r="EW431" i="1"/>
  <c r="AQ431" i="1"/>
  <c r="BC431" i="1"/>
  <c r="ES431" i="1"/>
  <c r="AL431" i="1"/>
  <c r="BS431" i="1"/>
  <c r="EU431" i="1"/>
  <c r="AN431" i="1"/>
  <c r="BB431" i="1"/>
  <c r="ET431" i="1"/>
  <c r="AM431" i="1"/>
  <c r="BA431" i="1"/>
  <c r="DK516" i="3" s="1"/>
  <c r="EV431" i="1"/>
  <c r="AO431" i="1"/>
  <c r="I431" i="1"/>
  <c r="DW431" i="1"/>
  <c r="BC430" i="1"/>
  <c r="ES430" i="1"/>
  <c r="AL430" i="1"/>
  <c r="DW430" i="1"/>
  <c r="F430" i="1"/>
  <c r="EW429" i="1"/>
  <c r="AQ429" i="1"/>
  <c r="BC429" i="1"/>
  <c r="ES429" i="1"/>
  <c r="AL429" i="1"/>
  <c r="BS429" i="1"/>
  <c r="EU429" i="1"/>
  <c r="AN429" i="1"/>
  <c r="BB429" i="1"/>
  <c r="ET429" i="1"/>
  <c r="AM429" i="1"/>
  <c r="BA429" i="1"/>
  <c r="DK509" i="3" s="1"/>
  <c r="EV429" i="1"/>
  <c r="AO429" i="1"/>
  <c r="I429" i="1"/>
  <c r="DW429" i="1"/>
  <c r="BC428" i="1"/>
  <c r="ES428" i="1"/>
  <c r="AL428" i="1"/>
  <c r="DW428" i="1"/>
  <c r="F428" i="1"/>
  <c r="BC427" i="1"/>
  <c r="ES427" i="1"/>
  <c r="AL427" i="1"/>
  <c r="DW427" i="1"/>
  <c r="F427" i="1"/>
  <c r="EW426" i="1"/>
  <c r="AQ426" i="1"/>
  <c r="BC426" i="1"/>
  <c r="ES426" i="1"/>
  <c r="AL426" i="1"/>
  <c r="BS426" i="1"/>
  <c r="EU426" i="1"/>
  <c r="AN426" i="1"/>
  <c r="BB426" i="1"/>
  <c r="ET426" i="1"/>
  <c r="AM426" i="1"/>
  <c r="BA426" i="1"/>
  <c r="DK501" i="3" s="1"/>
  <c r="EV426" i="1"/>
  <c r="AO426" i="1"/>
  <c r="I426" i="1"/>
  <c r="DW426" i="1"/>
  <c r="BC425" i="1"/>
  <c r="ES425" i="1"/>
  <c r="AL425" i="1"/>
  <c r="DW425" i="1"/>
  <c r="F425" i="1"/>
  <c r="EW424" i="1"/>
  <c r="AQ424" i="1"/>
  <c r="BC424" i="1"/>
  <c r="ES424" i="1"/>
  <c r="AL424" i="1"/>
  <c r="BS424" i="1"/>
  <c r="EU424" i="1"/>
  <c r="AN424" i="1"/>
  <c r="BB424" i="1"/>
  <c r="ET424" i="1"/>
  <c r="AM424" i="1"/>
  <c r="BA424" i="1"/>
  <c r="DK494" i="3" s="1"/>
  <c r="EV424" i="1"/>
  <c r="AO424" i="1"/>
  <c r="I424" i="1"/>
  <c r="DW424" i="1"/>
  <c r="BC423" i="1"/>
  <c r="ES423" i="1"/>
  <c r="AL423" i="1"/>
  <c r="DW423" i="1"/>
  <c r="F423" i="1"/>
  <c r="BC422" i="1"/>
  <c r="ES422" i="1"/>
  <c r="AL422" i="1"/>
  <c r="DW422" i="1"/>
  <c r="F422" i="1"/>
  <c r="EW421" i="1"/>
  <c r="AQ421" i="1"/>
  <c r="BC421" i="1"/>
  <c r="ES421" i="1"/>
  <c r="AL421" i="1"/>
  <c r="BS421" i="1"/>
  <c r="EU421" i="1"/>
  <c r="AN421" i="1"/>
  <c r="BB421" i="1"/>
  <c r="ET421" i="1"/>
  <c r="AM421" i="1"/>
  <c r="BA421" i="1"/>
  <c r="DK485" i="3" s="1"/>
  <c r="EV421" i="1"/>
  <c r="AO421" i="1"/>
  <c r="I421" i="1"/>
  <c r="DW421" i="1"/>
  <c r="IU27" i="8"/>
  <c r="IT27" i="8"/>
  <c r="IS27" i="8"/>
  <c r="IQ27" i="8"/>
  <c r="IP27" i="8"/>
  <c r="IO27" i="8"/>
  <c r="GG27" i="8"/>
  <c r="GF27" i="8"/>
  <c r="GD27" i="8"/>
  <c r="GC27" i="8"/>
  <c r="GA27" i="8"/>
  <c r="FZ27" i="8"/>
  <c r="FY27" i="8"/>
  <c r="IM27" i="8"/>
  <c r="IL27" i="8"/>
  <c r="IJ27" i="8"/>
  <c r="IE27" i="8"/>
  <c r="ID27" i="8"/>
  <c r="IC27" i="8"/>
  <c r="IB27" i="8"/>
  <c r="FW27" i="8"/>
  <c r="FV27" i="8"/>
  <c r="FU27" i="8"/>
  <c r="FT27" i="8"/>
  <c r="FS27" i="8"/>
  <c r="FQ27" i="8"/>
  <c r="FO27" i="8"/>
  <c r="FG27" i="8"/>
  <c r="FD27" i="8"/>
  <c r="FA27" i="8"/>
  <c r="BP1188" i="8"/>
  <c r="BO1188" i="8"/>
  <c r="BN1188" i="8"/>
  <c r="BM1188" i="8"/>
  <c r="BL1188" i="8"/>
  <c r="BK1188" i="8"/>
  <c r="BJ1188" i="8"/>
  <c r="BI1188" i="8"/>
  <c r="BH1188" i="8"/>
  <c r="BG1188" i="8"/>
  <c r="BF1188" i="8"/>
  <c r="BE1188" i="8"/>
  <c r="BD27" i="8"/>
  <c r="BC27" i="8"/>
  <c r="BB27" i="8"/>
  <c r="BA27" i="8"/>
  <c r="AZ27" i="8"/>
  <c r="AY27" i="8"/>
  <c r="DZ27" i="8"/>
  <c r="DY27" i="8"/>
  <c r="DX27" i="8"/>
  <c r="DD27" i="8"/>
  <c r="BC385" i="1"/>
  <c r="ES385" i="1"/>
  <c r="AL385" i="1"/>
  <c r="DW385" i="1"/>
  <c r="F385" i="1"/>
  <c r="BC384" i="1"/>
  <c r="ES384" i="1"/>
  <c r="AL384" i="1"/>
  <c r="DW384" i="1"/>
  <c r="F384" i="1"/>
  <c r="EW383" i="1"/>
  <c r="AQ383" i="1"/>
  <c r="BC383" i="1"/>
  <c r="ES383" i="1"/>
  <c r="AL383" i="1"/>
  <c r="BS383" i="1"/>
  <c r="EU383" i="1"/>
  <c r="AN383" i="1"/>
  <c r="BB383" i="1"/>
  <c r="ET383" i="1"/>
  <c r="AM383" i="1"/>
  <c r="BA383" i="1"/>
  <c r="DK471" i="3" s="1"/>
  <c r="EV383" i="1"/>
  <c r="AO383" i="1"/>
  <c r="I383" i="1"/>
  <c r="DW383" i="1"/>
  <c r="BC382" i="1"/>
  <c r="ES382" i="1"/>
  <c r="AL382" i="1"/>
  <c r="DW382" i="1"/>
  <c r="F382" i="1"/>
  <c r="EW381" i="1"/>
  <c r="AQ381" i="1"/>
  <c r="BC381" i="1"/>
  <c r="ES381" i="1"/>
  <c r="AL381" i="1"/>
  <c r="BS381" i="1"/>
  <c r="EU381" i="1"/>
  <c r="AN381" i="1"/>
  <c r="BB381" i="1"/>
  <c r="ET381" i="1"/>
  <c r="AM381" i="1"/>
  <c r="BA381" i="1"/>
  <c r="DK464" i="3" s="1"/>
  <c r="EV381" i="1"/>
  <c r="AO381" i="1"/>
  <c r="I381" i="1"/>
  <c r="DW381" i="1"/>
  <c r="BC380" i="1"/>
  <c r="ES380" i="1"/>
  <c r="AL380" i="1"/>
  <c r="DW380" i="1"/>
  <c r="F380" i="1"/>
  <c r="BC379" i="1"/>
  <c r="ES379" i="1"/>
  <c r="AL379" i="1"/>
  <c r="DW379" i="1"/>
  <c r="F379" i="1"/>
  <c r="EW378" i="1"/>
  <c r="AQ378" i="1"/>
  <c r="BC378" i="1"/>
  <c r="ES378" i="1"/>
  <c r="AL378" i="1"/>
  <c r="BS378" i="1"/>
  <c r="EU378" i="1"/>
  <c r="AN378" i="1"/>
  <c r="BB378" i="1"/>
  <c r="ET378" i="1"/>
  <c r="AM378" i="1"/>
  <c r="BA378" i="1"/>
  <c r="DK456" i="3" s="1"/>
  <c r="EV378" i="1"/>
  <c r="AO378" i="1"/>
  <c r="I378" i="1"/>
  <c r="DW378" i="1"/>
  <c r="BC377" i="1"/>
  <c r="ES377" i="1"/>
  <c r="AL377" i="1"/>
  <c r="DW377" i="1"/>
  <c r="F377" i="1"/>
  <c r="EW376" i="1"/>
  <c r="AQ376" i="1"/>
  <c r="BC376" i="1"/>
  <c r="ES376" i="1"/>
  <c r="AL376" i="1"/>
  <c r="BS376" i="1"/>
  <c r="EU376" i="1"/>
  <c r="AN376" i="1"/>
  <c r="BB376" i="1"/>
  <c r="ET376" i="1"/>
  <c r="AM376" i="1"/>
  <c r="BA376" i="1"/>
  <c r="DK449" i="3" s="1"/>
  <c r="EV376" i="1"/>
  <c r="AO376" i="1"/>
  <c r="I376" i="1"/>
  <c r="DW376" i="1"/>
  <c r="BC375" i="1"/>
  <c r="ES375" i="1"/>
  <c r="AL375" i="1"/>
  <c r="DW375" i="1"/>
  <c r="F375" i="1"/>
  <c r="BC374" i="1"/>
  <c r="ES374" i="1"/>
  <c r="AL374" i="1"/>
  <c r="DW374" i="1"/>
  <c r="F374" i="1"/>
  <c r="EW373" i="1"/>
  <c r="AQ373" i="1"/>
  <c r="BC373" i="1"/>
  <c r="ES373" i="1"/>
  <c r="AL373" i="1"/>
  <c r="BS373" i="1"/>
  <c r="EU373" i="1"/>
  <c r="AN373" i="1"/>
  <c r="BB373" i="1"/>
  <c r="ET373" i="1"/>
  <c r="AM373" i="1"/>
  <c r="BA373" i="1"/>
  <c r="DK440" i="3" s="1"/>
  <c r="EV373" i="1"/>
  <c r="AO373" i="1"/>
  <c r="I373" i="1"/>
  <c r="DW373" i="1"/>
  <c r="IU25" i="8"/>
  <c r="IT25" i="8"/>
  <c r="IS25" i="8"/>
  <c r="IQ25" i="8"/>
  <c r="IP25" i="8"/>
  <c r="IO25" i="8"/>
  <c r="GG25" i="8"/>
  <c r="GF25" i="8"/>
  <c r="GD25" i="8"/>
  <c r="GC25" i="8"/>
  <c r="GA25" i="8"/>
  <c r="FZ25" i="8"/>
  <c r="FY25" i="8"/>
  <c r="IM25" i="8"/>
  <c r="IL25" i="8"/>
  <c r="IJ25" i="8"/>
  <c r="IE25" i="8"/>
  <c r="ID25" i="8"/>
  <c r="IC25" i="8"/>
  <c r="IB25" i="8"/>
  <c r="FW25" i="8"/>
  <c r="FV25" i="8"/>
  <c r="FU25" i="8"/>
  <c r="FT25" i="8"/>
  <c r="FS25" i="8"/>
  <c r="FQ25" i="8"/>
  <c r="FO25" i="8"/>
  <c r="FG25" i="8"/>
  <c r="FD25" i="8"/>
  <c r="FA25" i="8"/>
  <c r="BP1045" i="8"/>
  <c r="BO1045" i="8"/>
  <c r="BN1045" i="8"/>
  <c r="BM1045" i="8"/>
  <c r="BL1045" i="8"/>
  <c r="BK1045" i="8"/>
  <c r="BJ1045" i="8"/>
  <c r="BI1045" i="8"/>
  <c r="BH1045" i="8"/>
  <c r="BG1045" i="8"/>
  <c r="BF1045" i="8"/>
  <c r="BE1045" i="8"/>
  <c r="BD25" i="8"/>
  <c r="BC25" i="8"/>
  <c r="BB25" i="8"/>
  <c r="BA25" i="8"/>
  <c r="AZ25" i="8"/>
  <c r="AY25" i="8"/>
  <c r="DZ25" i="8"/>
  <c r="DY25" i="8"/>
  <c r="DX25" i="8"/>
  <c r="DD25" i="8"/>
  <c r="BC337" i="1"/>
  <c r="ES337" i="1"/>
  <c r="AL337" i="1"/>
  <c r="DW337" i="1"/>
  <c r="F337" i="1"/>
  <c r="BC336" i="1"/>
  <c r="ES336" i="1"/>
  <c r="AL336" i="1"/>
  <c r="DW336" i="1"/>
  <c r="F336" i="1"/>
  <c r="BC335" i="1"/>
  <c r="ES335" i="1"/>
  <c r="AL335" i="1"/>
  <c r="DW335" i="1"/>
  <c r="F335" i="1"/>
  <c r="EW334" i="1"/>
  <c r="AQ334" i="1"/>
  <c r="BC334" i="1"/>
  <c r="DK437" i="3" s="1"/>
  <c r="ES334" i="1"/>
  <c r="AL334" i="1"/>
  <c r="BS334" i="1"/>
  <c r="EU334" i="1"/>
  <c r="AN334" i="1"/>
  <c r="BB334" i="1"/>
  <c r="ET334" i="1"/>
  <c r="AM334" i="1"/>
  <c r="BA334" i="1"/>
  <c r="DK425" i="3" s="1"/>
  <c r="EV334" i="1"/>
  <c r="AO334" i="1"/>
  <c r="I334" i="1"/>
  <c r="DW334" i="1"/>
  <c r="BC333" i="1"/>
  <c r="ES333" i="1"/>
  <c r="AL333" i="1"/>
  <c r="DW333" i="1"/>
  <c r="F333" i="1"/>
  <c r="BC332" i="1"/>
  <c r="ES332" i="1"/>
  <c r="AL332" i="1"/>
  <c r="DW332" i="1"/>
  <c r="F332" i="1"/>
  <c r="BC331" i="1"/>
  <c r="ES331" i="1"/>
  <c r="AL331" i="1"/>
  <c r="DW331" i="1"/>
  <c r="F331" i="1"/>
  <c r="EW330" i="1"/>
  <c r="AQ330" i="1"/>
  <c r="BC330" i="1"/>
  <c r="ES330" i="1"/>
  <c r="AL330" i="1"/>
  <c r="BS330" i="1"/>
  <c r="EU330" i="1"/>
  <c r="AN330" i="1"/>
  <c r="BB330" i="1"/>
  <c r="ET330" i="1"/>
  <c r="AM330" i="1"/>
  <c r="BA330" i="1"/>
  <c r="DK412" i="3" s="1"/>
  <c r="EV330" i="1"/>
  <c r="AO330" i="1"/>
  <c r="I330" i="1"/>
  <c r="DW330" i="1"/>
  <c r="BC329" i="1"/>
  <c r="ES329" i="1"/>
  <c r="AL329" i="1"/>
  <c r="DW329" i="1"/>
  <c r="F329" i="1"/>
  <c r="BC328" i="1"/>
  <c r="ES328" i="1"/>
  <c r="AL328" i="1"/>
  <c r="DW328" i="1"/>
  <c r="F328" i="1"/>
  <c r="EW327" i="1"/>
  <c r="AQ327" i="1"/>
  <c r="BC327" i="1"/>
  <c r="ES327" i="1"/>
  <c r="AL327" i="1"/>
  <c r="BS327" i="1"/>
  <c r="EU327" i="1"/>
  <c r="AN327" i="1"/>
  <c r="BB327" i="1"/>
  <c r="ET327" i="1"/>
  <c r="AM327" i="1"/>
  <c r="BA327" i="1"/>
  <c r="DK399" i="3" s="1"/>
  <c r="EV327" i="1"/>
  <c r="AO327" i="1"/>
  <c r="I327" i="1"/>
  <c r="DW327" i="1"/>
  <c r="BC326" i="1"/>
  <c r="ES326" i="1"/>
  <c r="AL326" i="1"/>
  <c r="DW326" i="1"/>
  <c r="F326" i="1"/>
  <c r="BC325" i="1"/>
  <c r="ES325" i="1"/>
  <c r="AL325" i="1"/>
  <c r="DW325" i="1"/>
  <c r="F325" i="1"/>
  <c r="EW324" i="1"/>
  <c r="AQ324" i="1"/>
  <c r="BC324" i="1"/>
  <c r="ES324" i="1"/>
  <c r="AL324" i="1"/>
  <c r="BS324" i="1"/>
  <c r="EU324" i="1"/>
  <c r="AN324" i="1"/>
  <c r="BB324" i="1"/>
  <c r="ET324" i="1"/>
  <c r="AM324" i="1"/>
  <c r="BA324" i="1"/>
  <c r="DK385" i="3" s="1"/>
  <c r="EV324" i="1"/>
  <c r="AO324" i="1"/>
  <c r="I324" i="1"/>
  <c r="DW324" i="1"/>
  <c r="BC323" i="1"/>
  <c r="ES323" i="1"/>
  <c r="AL323" i="1"/>
  <c r="DW323" i="1"/>
  <c r="F323" i="1"/>
  <c r="BC322" i="1"/>
  <c r="ES322" i="1"/>
  <c r="AL322" i="1"/>
  <c r="DW322" i="1"/>
  <c r="F322" i="1"/>
  <c r="BC321" i="1"/>
  <c r="ES321" i="1"/>
  <c r="AL321" i="1"/>
  <c r="DW321" i="1"/>
  <c r="F321" i="1"/>
  <c r="BC320" i="1"/>
  <c r="ES320" i="1"/>
  <c r="AL320" i="1"/>
  <c r="DW320" i="1"/>
  <c r="F320" i="1"/>
  <c r="BC319" i="1"/>
  <c r="ES319" i="1"/>
  <c r="AL319" i="1"/>
  <c r="DW319" i="1"/>
  <c r="F319" i="1"/>
  <c r="EW318" i="1"/>
  <c r="AQ318" i="1"/>
  <c r="BC318" i="1"/>
  <c r="ES318" i="1"/>
  <c r="AL318" i="1"/>
  <c r="BS318" i="1"/>
  <c r="EU318" i="1"/>
  <c r="AN318" i="1"/>
  <c r="BB318" i="1"/>
  <c r="ET318" i="1"/>
  <c r="AM318" i="1"/>
  <c r="BA318" i="1"/>
  <c r="DK374" i="3" s="1"/>
  <c r="EV318" i="1"/>
  <c r="AO318" i="1"/>
  <c r="I318" i="1"/>
  <c r="DW318" i="1"/>
  <c r="BC317" i="1"/>
  <c r="ES317" i="1"/>
  <c r="AL317" i="1"/>
  <c r="DW317" i="1"/>
  <c r="F317" i="1"/>
  <c r="EW316" i="1"/>
  <c r="AQ316" i="1"/>
  <c r="BC316" i="1"/>
  <c r="ES316" i="1"/>
  <c r="AL316" i="1"/>
  <c r="BS316" i="1"/>
  <c r="EU316" i="1"/>
  <c r="AN316" i="1"/>
  <c r="BB316" i="1"/>
  <c r="ET316" i="1"/>
  <c r="AM316" i="1"/>
  <c r="BA316" i="1"/>
  <c r="DK367" i="3" s="1"/>
  <c r="EV316" i="1"/>
  <c r="AO316" i="1"/>
  <c r="I316" i="1"/>
  <c r="DH367" i="3" s="1"/>
  <c r="DW316" i="1"/>
  <c r="BC315" i="1"/>
  <c r="ES315" i="1"/>
  <c r="AL315" i="1"/>
  <c r="DW315" i="1"/>
  <c r="F315" i="1"/>
  <c r="BC314" i="1"/>
  <c r="ES314" i="1"/>
  <c r="AL314" i="1"/>
  <c r="DW314" i="1"/>
  <c r="F314" i="1"/>
  <c r="EW313" i="1"/>
  <c r="AQ313" i="1"/>
  <c r="BC313" i="1"/>
  <c r="ES313" i="1"/>
  <c r="AL313" i="1"/>
  <c r="BS313" i="1"/>
  <c r="EU313" i="1"/>
  <c r="AN313" i="1"/>
  <c r="BB313" i="1"/>
  <c r="ET313" i="1"/>
  <c r="AM313" i="1"/>
  <c r="BA313" i="1"/>
  <c r="DK358" i="3" s="1"/>
  <c r="EV313" i="1"/>
  <c r="AO313" i="1"/>
  <c r="I313" i="1"/>
  <c r="DH358" i="3" s="1"/>
  <c r="DW313" i="1"/>
  <c r="BC312" i="1"/>
  <c r="ES312" i="1"/>
  <c r="AL312" i="1"/>
  <c r="DW312" i="1"/>
  <c r="F312" i="1"/>
  <c r="BC311" i="1"/>
  <c r="ES311" i="1"/>
  <c r="AL311" i="1"/>
  <c r="DW311" i="1"/>
  <c r="F311" i="1"/>
  <c r="BC310" i="1"/>
  <c r="ES310" i="1"/>
  <c r="AL310" i="1"/>
  <c r="DW310" i="1"/>
  <c r="F310" i="1"/>
  <c r="BC309" i="1"/>
  <c r="ES309" i="1"/>
  <c r="AL309" i="1"/>
  <c r="DW309" i="1"/>
  <c r="F309" i="1"/>
  <c r="EW308" i="1"/>
  <c r="AQ308" i="1"/>
  <c r="BC308" i="1"/>
  <c r="ES308" i="1"/>
  <c r="AL308" i="1"/>
  <c r="BS308" i="1"/>
  <c r="EU308" i="1"/>
  <c r="AN308" i="1"/>
  <c r="BB308" i="1"/>
  <c r="ET308" i="1"/>
  <c r="AM308" i="1"/>
  <c r="BA308" i="1"/>
  <c r="DK348" i="3" s="1"/>
  <c r="EV308" i="1"/>
  <c r="AO308" i="1"/>
  <c r="I308" i="1"/>
  <c r="DH348" i="3" s="1"/>
  <c r="DW308" i="1"/>
  <c r="IU23" i="8"/>
  <c r="IT23" i="8"/>
  <c r="IS23" i="8"/>
  <c r="IQ23" i="8"/>
  <c r="IP23" i="8"/>
  <c r="IO23" i="8"/>
  <c r="GG23" i="8"/>
  <c r="GF23" i="8"/>
  <c r="GD23" i="8"/>
  <c r="GC23" i="8"/>
  <c r="GA23" i="8"/>
  <c r="FZ23" i="8"/>
  <c r="FY23" i="8"/>
  <c r="IM23" i="8"/>
  <c r="IL23" i="8"/>
  <c r="IJ23" i="8"/>
  <c r="IE23" i="8"/>
  <c r="ID23" i="8"/>
  <c r="IC23" i="8"/>
  <c r="IB23" i="8"/>
  <c r="FW23" i="8"/>
  <c r="FV23" i="8"/>
  <c r="FU23" i="8"/>
  <c r="FT23" i="8"/>
  <c r="FS23" i="8"/>
  <c r="FQ23" i="8"/>
  <c r="FO23" i="8"/>
  <c r="FG23" i="8"/>
  <c r="FD23" i="8"/>
  <c r="FA23" i="8"/>
  <c r="BP842" i="8"/>
  <c r="BO842" i="8"/>
  <c r="BN842" i="8"/>
  <c r="BM842" i="8"/>
  <c r="BL842" i="8"/>
  <c r="BK842" i="8"/>
  <c r="BJ842" i="8"/>
  <c r="BI842" i="8"/>
  <c r="BH842" i="8"/>
  <c r="BG842" i="8"/>
  <c r="BF842" i="8"/>
  <c r="BE842" i="8"/>
  <c r="BD23" i="8"/>
  <c r="BC23" i="8"/>
  <c r="BB23" i="8"/>
  <c r="BA23" i="8"/>
  <c r="AZ23" i="8"/>
  <c r="AY23" i="8"/>
  <c r="DZ23" i="8"/>
  <c r="DY23" i="8"/>
  <c r="DX23" i="8"/>
  <c r="DD23" i="8"/>
  <c r="BC272" i="1"/>
  <c r="ES272" i="1"/>
  <c r="AL272" i="1"/>
  <c r="DW272" i="1"/>
  <c r="F272" i="1"/>
  <c r="BC271" i="1"/>
  <c r="ES271" i="1"/>
  <c r="AL271" i="1"/>
  <c r="DW271" i="1"/>
  <c r="F271" i="1"/>
  <c r="BC270" i="1"/>
  <c r="ES270" i="1"/>
  <c r="AL270" i="1"/>
  <c r="DW270" i="1"/>
  <c r="F270" i="1"/>
  <c r="EW269" i="1"/>
  <c r="AQ269" i="1"/>
  <c r="BC269" i="1"/>
  <c r="ES269" i="1"/>
  <c r="AL269" i="1"/>
  <c r="BS269" i="1"/>
  <c r="EU269" i="1"/>
  <c r="AN269" i="1"/>
  <c r="BB269" i="1"/>
  <c r="ET269" i="1"/>
  <c r="AM269" i="1"/>
  <c r="BA269" i="1"/>
  <c r="DK334" i="3" s="1"/>
  <c r="EV269" i="1"/>
  <c r="AO269" i="1"/>
  <c r="I269" i="1"/>
  <c r="DH334" i="3" s="1"/>
  <c r="DW269" i="1"/>
  <c r="BC268" i="1"/>
  <c r="ES268" i="1"/>
  <c r="AL268" i="1"/>
  <c r="DW268" i="1"/>
  <c r="F268" i="1"/>
  <c r="BC267" i="1"/>
  <c r="ES267" i="1"/>
  <c r="AL267" i="1"/>
  <c r="DW267" i="1"/>
  <c r="F267" i="1"/>
  <c r="EW266" i="1"/>
  <c r="AQ266" i="1"/>
  <c r="BC266" i="1"/>
  <c r="ES266" i="1"/>
  <c r="AL266" i="1"/>
  <c r="BS266" i="1"/>
  <c r="EU266" i="1"/>
  <c r="AN266" i="1"/>
  <c r="BB266" i="1"/>
  <c r="ET266" i="1"/>
  <c r="AM266" i="1"/>
  <c r="BA266" i="1"/>
  <c r="DK319" i="3" s="1"/>
  <c r="EV266" i="1"/>
  <c r="AO266" i="1"/>
  <c r="I266" i="1"/>
  <c r="DW266" i="1"/>
  <c r="BC265" i="1"/>
  <c r="ES265" i="1"/>
  <c r="AL265" i="1"/>
  <c r="DW265" i="1"/>
  <c r="F265" i="1"/>
  <c r="EW264" i="1"/>
  <c r="AQ264" i="1"/>
  <c r="BC264" i="1"/>
  <c r="ES264" i="1"/>
  <c r="AL264" i="1"/>
  <c r="BS264" i="1"/>
  <c r="EU264" i="1"/>
  <c r="AN264" i="1"/>
  <c r="BB264" i="1"/>
  <c r="ET264" i="1"/>
  <c r="AM264" i="1"/>
  <c r="BA264" i="1"/>
  <c r="DK313" i="3" s="1"/>
  <c r="EV264" i="1"/>
  <c r="AO264" i="1"/>
  <c r="I264" i="1"/>
  <c r="DH313" i="3" s="1"/>
  <c r="DW264" i="1"/>
  <c r="BC263" i="1"/>
  <c r="ES263" i="1"/>
  <c r="AL263" i="1"/>
  <c r="DW263" i="1"/>
  <c r="F263" i="1"/>
  <c r="BC262" i="1"/>
  <c r="ES262" i="1"/>
  <c r="AL262" i="1"/>
  <c r="DW262" i="1"/>
  <c r="F262" i="1"/>
  <c r="EW261" i="1"/>
  <c r="AQ261" i="1"/>
  <c r="BC261" i="1"/>
  <c r="ES261" i="1"/>
  <c r="AL261" i="1"/>
  <c r="BS261" i="1"/>
  <c r="EU261" i="1"/>
  <c r="AN261" i="1"/>
  <c r="BB261" i="1"/>
  <c r="ET261" i="1"/>
  <c r="AM261" i="1"/>
  <c r="BA261" i="1"/>
  <c r="DK305" i="3" s="1"/>
  <c r="EV261" i="1"/>
  <c r="AO261" i="1"/>
  <c r="I261" i="1"/>
  <c r="DH305" i="3" s="1"/>
  <c r="DW261" i="1"/>
  <c r="BC260" i="1"/>
  <c r="ES260" i="1"/>
  <c r="AL260" i="1"/>
  <c r="DW260" i="1"/>
  <c r="F260" i="1"/>
  <c r="EW259" i="1"/>
  <c r="AQ259" i="1"/>
  <c r="BC259" i="1"/>
  <c r="ES259" i="1"/>
  <c r="AL259" i="1"/>
  <c r="BS259" i="1"/>
  <c r="EU259" i="1"/>
  <c r="AN259" i="1"/>
  <c r="BB259" i="1"/>
  <c r="ET259" i="1"/>
  <c r="AM259" i="1"/>
  <c r="BA259" i="1"/>
  <c r="DK297" i="3" s="1"/>
  <c r="EV259" i="1"/>
  <c r="AO259" i="1"/>
  <c r="I259" i="1"/>
  <c r="DH297" i="3" s="1"/>
  <c r="DW259" i="1"/>
  <c r="BC258" i="1"/>
  <c r="ES258" i="1"/>
  <c r="AL258" i="1"/>
  <c r="DW258" i="1"/>
  <c r="F258" i="1"/>
  <c r="BC257" i="1"/>
  <c r="ES257" i="1"/>
  <c r="AL257" i="1"/>
  <c r="DW257" i="1"/>
  <c r="F257" i="1"/>
  <c r="EW256" i="1"/>
  <c r="AQ256" i="1"/>
  <c r="BC256" i="1"/>
  <c r="ES256" i="1"/>
  <c r="AL256" i="1"/>
  <c r="BS256" i="1"/>
  <c r="EU256" i="1"/>
  <c r="AN256" i="1"/>
  <c r="BB256" i="1"/>
  <c r="ET256" i="1"/>
  <c r="AM256" i="1"/>
  <c r="BA256" i="1"/>
  <c r="DK289" i="3" s="1"/>
  <c r="EV256" i="1"/>
  <c r="AO256" i="1"/>
  <c r="I256" i="1"/>
  <c r="DH289" i="3" s="1"/>
  <c r="DW256" i="1"/>
  <c r="IU21" i="8"/>
  <c r="IT21" i="8"/>
  <c r="IS21" i="8"/>
  <c r="IQ21" i="8"/>
  <c r="IP21" i="8"/>
  <c r="IO21" i="8"/>
  <c r="GG21" i="8"/>
  <c r="GF21" i="8"/>
  <c r="GD21" i="8"/>
  <c r="GC21" i="8"/>
  <c r="GA21" i="8"/>
  <c r="FZ21" i="8"/>
  <c r="FY21" i="8"/>
  <c r="IM21" i="8"/>
  <c r="IL21" i="8"/>
  <c r="IJ21" i="8"/>
  <c r="IE21" i="8"/>
  <c r="ID21" i="8"/>
  <c r="IC21" i="8"/>
  <c r="IB21" i="8"/>
  <c r="FW21" i="8"/>
  <c r="FV21" i="8"/>
  <c r="FU21" i="8"/>
  <c r="FT21" i="8"/>
  <c r="FS21" i="8"/>
  <c r="FQ21" i="8"/>
  <c r="FO21" i="8"/>
  <c r="FG21" i="8"/>
  <c r="FD21" i="8"/>
  <c r="FA21" i="8"/>
  <c r="BP683" i="8"/>
  <c r="BO683" i="8"/>
  <c r="BN683" i="8"/>
  <c r="BM683" i="8"/>
  <c r="BL683" i="8"/>
  <c r="BK683" i="8"/>
  <c r="BJ683" i="8"/>
  <c r="BI683" i="8"/>
  <c r="BH683" i="8"/>
  <c r="BG683" i="8"/>
  <c r="BF683" i="8"/>
  <c r="BE683" i="8"/>
  <c r="BD21" i="8"/>
  <c r="BC21" i="8"/>
  <c r="BB21" i="8"/>
  <c r="BA21" i="8"/>
  <c r="AZ21" i="8"/>
  <c r="AY21" i="8"/>
  <c r="DZ21" i="8"/>
  <c r="DY21" i="8"/>
  <c r="DX21" i="8"/>
  <c r="DD21" i="8"/>
  <c r="BC220" i="1"/>
  <c r="ES220" i="1"/>
  <c r="AL220" i="1"/>
  <c r="DW220" i="1"/>
  <c r="F220" i="1"/>
  <c r="BC219" i="1"/>
  <c r="ES219" i="1"/>
  <c r="AL219" i="1"/>
  <c r="DW219" i="1"/>
  <c r="F219" i="1"/>
  <c r="BC218" i="1"/>
  <c r="ES218" i="1"/>
  <c r="AL218" i="1"/>
  <c r="DW218" i="1"/>
  <c r="F218" i="1"/>
  <c r="EW217" i="1"/>
  <c r="AQ217" i="1"/>
  <c r="BC217" i="1"/>
  <c r="ES217" i="1"/>
  <c r="AL217" i="1"/>
  <c r="BS217" i="1"/>
  <c r="EU217" i="1"/>
  <c r="AN217" i="1"/>
  <c r="BB217" i="1"/>
  <c r="ET217" i="1"/>
  <c r="AM217" i="1"/>
  <c r="BA217" i="1"/>
  <c r="DK275" i="3" s="1"/>
  <c r="EV217" i="1"/>
  <c r="AO217" i="1"/>
  <c r="I217" i="1"/>
  <c r="DH275" i="3" s="1"/>
  <c r="DW217" i="1"/>
  <c r="BC216" i="1"/>
  <c r="ES216" i="1"/>
  <c r="AL216" i="1"/>
  <c r="DW216" i="1"/>
  <c r="F216" i="1"/>
  <c r="EW215" i="1"/>
  <c r="AQ215" i="1"/>
  <c r="BC215" i="1"/>
  <c r="ES215" i="1"/>
  <c r="AL215" i="1"/>
  <c r="BS215" i="1"/>
  <c r="EU215" i="1"/>
  <c r="AN215" i="1"/>
  <c r="BB215" i="1"/>
  <c r="ET215" i="1"/>
  <c r="AM215" i="1"/>
  <c r="BA215" i="1"/>
  <c r="DK261" i="3" s="1"/>
  <c r="EV215" i="1"/>
  <c r="AO215" i="1"/>
  <c r="I215" i="1"/>
  <c r="DW215" i="1"/>
  <c r="BC214" i="1"/>
  <c r="ES214" i="1"/>
  <c r="AL214" i="1"/>
  <c r="DW214" i="1"/>
  <c r="F214" i="1"/>
  <c r="EW213" i="1"/>
  <c r="AQ213" i="1"/>
  <c r="BC213" i="1"/>
  <c r="ES213" i="1"/>
  <c r="AL213" i="1"/>
  <c r="BS213" i="1"/>
  <c r="EU213" i="1"/>
  <c r="AN213" i="1"/>
  <c r="BB213" i="1"/>
  <c r="ET213" i="1"/>
  <c r="AM213" i="1"/>
  <c r="BA213" i="1"/>
  <c r="DK255" i="3" s="1"/>
  <c r="EV213" i="1"/>
  <c r="AO213" i="1"/>
  <c r="I213" i="1"/>
  <c r="DH255" i="3" s="1"/>
  <c r="DW213" i="1"/>
  <c r="BC212" i="1"/>
  <c r="ES212" i="1"/>
  <c r="AL212" i="1"/>
  <c r="DW212" i="1"/>
  <c r="F212" i="1"/>
  <c r="BC211" i="1"/>
  <c r="ES211" i="1"/>
  <c r="AL211" i="1"/>
  <c r="DW211" i="1"/>
  <c r="F211" i="1"/>
  <c r="EW210" i="1"/>
  <c r="AQ210" i="1"/>
  <c r="BC210" i="1"/>
  <c r="ES210" i="1"/>
  <c r="AL210" i="1"/>
  <c r="BS210" i="1"/>
  <c r="EU210" i="1"/>
  <c r="AN210" i="1"/>
  <c r="BB210" i="1"/>
  <c r="ET210" i="1"/>
  <c r="AM210" i="1"/>
  <c r="BA210" i="1"/>
  <c r="DK247" i="3" s="1"/>
  <c r="EV210" i="1"/>
  <c r="AO210" i="1"/>
  <c r="I210" i="1"/>
  <c r="DH247" i="3" s="1"/>
  <c r="DW210" i="1"/>
  <c r="BC209" i="1"/>
  <c r="ES209" i="1"/>
  <c r="AL209" i="1"/>
  <c r="DW209" i="1"/>
  <c r="F209" i="1"/>
  <c r="BC208" i="1"/>
  <c r="ES208" i="1"/>
  <c r="AL208" i="1"/>
  <c r="DW208" i="1"/>
  <c r="F208" i="1"/>
  <c r="EW207" i="1"/>
  <c r="AQ207" i="1"/>
  <c r="BC207" i="1"/>
  <c r="ES207" i="1"/>
  <c r="AL207" i="1"/>
  <c r="BS207" i="1"/>
  <c r="EU207" i="1"/>
  <c r="AN207" i="1"/>
  <c r="BB207" i="1"/>
  <c r="ET207" i="1"/>
  <c r="AM207" i="1"/>
  <c r="BA207" i="1"/>
  <c r="DK238" i="3" s="1"/>
  <c r="EV207" i="1"/>
  <c r="AO207" i="1"/>
  <c r="I207" i="1"/>
  <c r="DH239" i="3" s="1"/>
  <c r="DW207" i="1"/>
  <c r="BC206" i="1"/>
  <c r="ES206" i="1"/>
  <c r="AL206" i="1"/>
  <c r="DW206" i="1"/>
  <c r="F206" i="1"/>
  <c r="BC205" i="1"/>
  <c r="ES205" i="1"/>
  <c r="AL205" i="1"/>
  <c r="DW205" i="1"/>
  <c r="F205" i="1"/>
  <c r="EW204" i="1"/>
  <c r="AQ204" i="1"/>
  <c r="BC204" i="1"/>
  <c r="ES204" i="1"/>
  <c r="AL204" i="1"/>
  <c r="BS204" i="1"/>
  <c r="EU204" i="1"/>
  <c r="AN204" i="1"/>
  <c r="BB204" i="1"/>
  <c r="ET204" i="1"/>
  <c r="AM204" i="1"/>
  <c r="BA204" i="1"/>
  <c r="DK230" i="3" s="1"/>
  <c r="EV204" i="1"/>
  <c r="AO204" i="1"/>
  <c r="I204" i="1"/>
  <c r="DH230" i="3" s="1"/>
  <c r="DW204" i="1"/>
  <c r="IU19" i="8"/>
  <c r="IT19" i="8"/>
  <c r="IS19" i="8"/>
  <c r="IQ19" i="8"/>
  <c r="IP19" i="8"/>
  <c r="IO19" i="8"/>
  <c r="GG19" i="8"/>
  <c r="GF19" i="8"/>
  <c r="GD19" i="8"/>
  <c r="GC19" i="8"/>
  <c r="GA19" i="8"/>
  <c r="FZ19" i="8"/>
  <c r="FY19" i="8"/>
  <c r="IM19" i="8"/>
  <c r="IL19" i="8"/>
  <c r="IJ19" i="8"/>
  <c r="IE19" i="8"/>
  <c r="ID19" i="8"/>
  <c r="IC19" i="8"/>
  <c r="IB19" i="8"/>
  <c r="FW19" i="8"/>
  <c r="FV19" i="8"/>
  <c r="FU19" i="8"/>
  <c r="FT19" i="8"/>
  <c r="FS19" i="8"/>
  <c r="FQ19" i="8"/>
  <c r="FO19" i="8"/>
  <c r="FG19" i="8"/>
  <c r="FD19" i="8"/>
  <c r="FA19" i="8"/>
  <c r="BP523" i="8"/>
  <c r="BO523" i="8"/>
  <c r="BN523" i="8"/>
  <c r="BM523" i="8"/>
  <c r="BL523" i="8"/>
  <c r="BK523" i="8"/>
  <c r="BJ523" i="8"/>
  <c r="BI523" i="8"/>
  <c r="BH523" i="8"/>
  <c r="BG523" i="8"/>
  <c r="BF523" i="8"/>
  <c r="BE523" i="8"/>
  <c r="BD19" i="8"/>
  <c r="BC19" i="8"/>
  <c r="BB19" i="8"/>
  <c r="BA19" i="8"/>
  <c r="AZ19" i="8"/>
  <c r="AY19" i="8"/>
  <c r="DZ19" i="8"/>
  <c r="DY19" i="8"/>
  <c r="DX19" i="8"/>
  <c r="DD19" i="8"/>
  <c r="BC168" i="1"/>
  <c r="ES168" i="1"/>
  <c r="AL168" i="1"/>
  <c r="DW168" i="1"/>
  <c r="F168" i="1"/>
  <c r="BC167" i="1"/>
  <c r="ES167" i="1"/>
  <c r="AL167" i="1"/>
  <c r="DW167" i="1"/>
  <c r="F167" i="1"/>
  <c r="BC166" i="1"/>
  <c r="ES166" i="1"/>
  <c r="AL166" i="1"/>
  <c r="DW166" i="1"/>
  <c r="F166" i="1"/>
  <c r="EW165" i="1"/>
  <c r="AQ165" i="1"/>
  <c r="BC165" i="1"/>
  <c r="ES165" i="1"/>
  <c r="AL165" i="1"/>
  <c r="BS165" i="1"/>
  <c r="EU165" i="1"/>
  <c r="AN165" i="1"/>
  <c r="BB165" i="1"/>
  <c r="ET165" i="1"/>
  <c r="AM165" i="1"/>
  <c r="BA165" i="1"/>
  <c r="DK216" i="3" s="1"/>
  <c r="EV165" i="1"/>
  <c r="AO165" i="1"/>
  <c r="I165" i="1"/>
  <c r="DH216" i="3" s="1"/>
  <c r="DW165" i="1"/>
  <c r="BC164" i="1"/>
  <c r="ES164" i="1"/>
  <c r="AL164" i="1"/>
  <c r="DW164" i="1"/>
  <c r="F164" i="1"/>
  <c r="EW163" i="1"/>
  <c r="AQ163" i="1"/>
  <c r="BC163" i="1"/>
  <c r="ES163" i="1"/>
  <c r="AL163" i="1"/>
  <c r="BS163" i="1"/>
  <c r="EU163" i="1"/>
  <c r="AN163" i="1"/>
  <c r="BB163" i="1"/>
  <c r="ET163" i="1"/>
  <c r="AM163" i="1"/>
  <c r="BA163" i="1"/>
  <c r="DK202" i="3" s="1"/>
  <c r="EV163" i="1"/>
  <c r="AO163" i="1"/>
  <c r="I163" i="1"/>
  <c r="DW163" i="1"/>
  <c r="BC162" i="1"/>
  <c r="ES162" i="1"/>
  <c r="AL162" i="1"/>
  <c r="DW162" i="1"/>
  <c r="F162" i="1"/>
  <c r="BC161" i="1"/>
  <c r="ES161" i="1"/>
  <c r="AL161" i="1"/>
  <c r="DW161" i="1"/>
  <c r="F161" i="1"/>
  <c r="EW160" i="1"/>
  <c r="AQ160" i="1"/>
  <c r="BC160" i="1"/>
  <c r="ES160" i="1"/>
  <c r="AL160" i="1"/>
  <c r="BS160" i="1"/>
  <c r="EU160" i="1"/>
  <c r="AN160" i="1"/>
  <c r="BB160" i="1"/>
  <c r="ET160" i="1"/>
  <c r="AM160" i="1"/>
  <c r="BA160" i="1"/>
  <c r="DK189" i="3" s="1"/>
  <c r="EV160" i="1"/>
  <c r="AO160" i="1"/>
  <c r="I160" i="1"/>
  <c r="DH188" i="3" s="1"/>
  <c r="DW160" i="1"/>
  <c r="BC159" i="1"/>
  <c r="ES159" i="1"/>
  <c r="AL159" i="1"/>
  <c r="DW159" i="1"/>
  <c r="F159" i="1"/>
  <c r="EW158" i="1"/>
  <c r="AQ158" i="1"/>
  <c r="BC158" i="1"/>
  <c r="ES158" i="1"/>
  <c r="AL158" i="1"/>
  <c r="BS158" i="1"/>
  <c r="EU158" i="1"/>
  <c r="AN158" i="1"/>
  <c r="BB158" i="1"/>
  <c r="ET158" i="1"/>
  <c r="AM158" i="1"/>
  <c r="BA158" i="1"/>
  <c r="DK182" i="3" s="1"/>
  <c r="EV158" i="1"/>
  <c r="AO158" i="1"/>
  <c r="I158" i="1"/>
  <c r="DW158" i="1"/>
  <c r="BC157" i="1"/>
  <c r="ES157" i="1"/>
  <c r="AL157" i="1"/>
  <c r="DW157" i="1"/>
  <c r="F157" i="1"/>
  <c r="BC156" i="1"/>
  <c r="ES156" i="1"/>
  <c r="AL156" i="1"/>
  <c r="DW156" i="1"/>
  <c r="F156" i="1"/>
  <c r="BC155" i="1"/>
  <c r="ES155" i="1"/>
  <c r="AL155" i="1"/>
  <c r="DW155" i="1"/>
  <c r="F155" i="1"/>
  <c r="EW154" i="1"/>
  <c r="AQ154" i="1"/>
  <c r="BC154" i="1"/>
  <c r="ES154" i="1"/>
  <c r="AL154" i="1"/>
  <c r="BS154" i="1"/>
  <c r="EU154" i="1"/>
  <c r="AN154" i="1"/>
  <c r="BB154" i="1"/>
  <c r="ET154" i="1"/>
  <c r="AM154" i="1"/>
  <c r="BA154" i="1"/>
  <c r="DK172" i="3" s="1"/>
  <c r="EV154" i="1"/>
  <c r="AO154" i="1"/>
  <c r="I154" i="1"/>
  <c r="DH172" i="3" s="1"/>
  <c r="DW154" i="1"/>
  <c r="BC153" i="1"/>
  <c r="ES153" i="1"/>
  <c r="AL153" i="1"/>
  <c r="DW153" i="1"/>
  <c r="F153" i="1"/>
  <c r="BC152" i="1"/>
  <c r="ES152" i="1"/>
  <c r="AL152" i="1"/>
  <c r="DW152" i="1"/>
  <c r="F152" i="1"/>
  <c r="EW151" i="1"/>
  <c r="AQ151" i="1"/>
  <c r="BC151" i="1"/>
  <c r="ES151" i="1"/>
  <c r="AL151" i="1"/>
  <c r="BS151" i="1"/>
  <c r="EU151" i="1"/>
  <c r="AN151" i="1"/>
  <c r="BB151" i="1"/>
  <c r="ET151" i="1"/>
  <c r="AM151" i="1"/>
  <c r="BA151" i="1"/>
  <c r="DK165" i="3" s="1"/>
  <c r="EV151" i="1"/>
  <c r="AO151" i="1"/>
  <c r="I151" i="1"/>
  <c r="DH165" i="3" s="1"/>
  <c r="DW151" i="1"/>
  <c r="BC150" i="1"/>
  <c r="ES150" i="1"/>
  <c r="AL150" i="1"/>
  <c r="DW150" i="1"/>
  <c r="F150" i="1"/>
  <c r="BC149" i="1"/>
  <c r="ES149" i="1"/>
  <c r="AL149" i="1"/>
  <c r="DW149" i="1"/>
  <c r="F149" i="1"/>
  <c r="BC148" i="1"/>
  <c r="ES148" i="1"/>
  <c r="AL148" i="1"/>
  <c r="DW148" i="1"/>
  <c r="F148" i="1"/>
  <c r="BC147" i="1"/>
  <c r="ES147" i="1"/>
  <c r="AL147" i="1"/>
  <c r="DW147" i="1"/>
  <c r="F147" i="1"/>
  <c r="EW146" i="1"/>
  <c r="AQ146" i="1"/>
  <c r="BC146" i="1"/>
  <c r="ES146" i="1"/>
  <c r="AL146" i="1"/>
  <c r="BS146" i="1"/>
  <c r="EU146" i="1"/>
  <c r="AN146" i="1"/>
  <c r="BB146" i="1"/>
  <c r="ET146" i="1"/>
  <c r="AM146" i="1"/>
  <c r="BA146" i="1"/>
  <c r="DK154" i="3" s="1"/>
  <c r="EV146" i="1"/>
  <c r="AO146" i="1"/>
  <c r="I146" i="1"/>
  <c r="DH153" i="3" s="1"/>
  <c r="DW146" i="1"/>
  <c r="IU17" i="8"/>
  <c r="IT17" i="8"/>
  <c r="IS17" i="8"/>
  <c r="IQ17" i="8"/>
  <c r="IP17" i="8"/>
  <c r="IO17" i="8"/>
  <c r="GG17" i="8"/>
  <c r="GF17" i="8"/>
  <c r="GD17" i="8"/>
  <c r="GC17" i="8"/>
  <c r="GA17" i="8"/>
  <c r="FZ17" i="8"/>
  <c r="FY17" i="8"/>
  <c r="IM17" i="8"/>
  <c r="IL17" i="8"/>
  <c r="IJ17" i="8"/>
  <c r="IE17" i="8"/>
  <c r="ID17" i="8"/>
  <c r="IC17" i="8"/>
  <c r="IB17" i="8"/>
  <c r="FW17" i="8"/>
  <c r="FV17" i="8"/>
  <c r="FU17" i="8"/>
  <c r="FT17" i="8"/>
  <c r="FS17" i="8"/>
  <c r="FQ17" i="8"/>
  <c r="FO17" i="8"/>
  <c r="FG17" i="8"/>
  <c r="FD17" i="8"/>
  <c r="FA17" i="8"/>
  <c r="BP343" i="8"/>
  <c r="BO343" i="8"/>
  <c r="BN343" i="8"/>
  <c r="BM343" i="8"/>
  <c r="BL343" i="8"/>
  <c r="BK343" i="8"/>
  <c r="BJ343" i="8"/>
  <c r="BI343" i="8"/>
  <c r="BH343" i="8"/>
  <c r="BG343" i="8"/>
  <c r="BF343" i="8"/>
  <c r="BE343" i="8"/>
  <c r="BD17" i="8"/>
  <c r="BC17" i="8"/>
  <c r="BB17" i="8"/>
  <c r="BA17" i="8"/>
  <c r="AZ17" i="8"/>
  <c r="AY17" i="8"/>
  <c r="DZ17" i="8"/>
  <c r="DY17" i="8"/>
  <c r="DX17" i="8"/>
  <c r="DD17" i="8"/>
  <c r="BC110" i="1"/>
  <c r="ES110" i="1"/>
  <c r="AL110" i="1"/>
  <c r="DW110" i="1"/>
  <c r="F110" i="1"/>
  <c r="BC109" i="1"/>
  <c r="ES109" i="1"/>
  <c r="AL109" i="1"/>
  <c r="DW109" i="1"/>
  <c r="F109" i="1"/>
  <c r="EW108" i="1"/>
  <c r="AQ108" i="1"/>
  <c r="BC108" i="1"/>
  <c r="ES108" i="1"/>
  <c r="AL108" i="1"/>
  <c r="BS108" i="1"/>
  <c r="EU108" i="1"/>
  <c r="AN108" i="1"/>
  <c r="BB108" i="1"/>
  <c r="ET108" i="1"/>
  <c r="AM108" i="1"/>
  <c r="BA108" i="1"/>
  <c r="DK139" i="3" s="1"/>
  <c r="EV108" i="1"/>
  <c r="AO108" i="1"/>
  <c r="I108" i="1"/>
  <c r="DH140" i="3" s="1"/>
  <c r="DW108" i="1"/>
  <c r="BC107" i="1"/>
  <c r="ES107" i="1"/>
  <c r="AL107" i="1"/>
  <c r="DW107" i="1"/>
  <c r="F107" i="1"/>
  <c r="BC106" i="1"/>
  <c r="ES106" i="1"/>
  <c r="AL106" i="1"/>
  <c r="DW106" i="1"/>
  <c r="F106" i="1"/>
  <c r="BC105" i="1"/>
  <c r="ES105" i="1"/>
  <c r="AL105" i="1"/>
  <c r="DW105" i="1"/>
  <c r="F105" i="1"/>
  <c r="EW104" i="1"/>
  <c r="AQ104" i="1"/>
  <c r="BC104" i="1"/>
  <c r="ES104" i="1"/>
  <c r="AL104" i="1"/>
  <c r="BS104" i="1"/>
  <c r="EU104" i="1"/>
  <c r="AN104" i="1"/>
  <c r="BB104" i="1"/>
  <c r="ET104" i="1"/>
  <c r="AM104" i="1"/>
  <c r="BA104" i="1"/>
  <c r="DK126" i="3" s="1"/>
  <c r="EV104" i="1"/>
  <c r="AO104" i="1"/>
  <c r="I104" i="1"/>
  <c r="DH126" i="3" s="1"/>
  <c r="DW104" i="1"/>
  <c r="BC103" i="1"/>
  <c r="ES103" i="1"/>
  <c r="AL103" i="1"/>
  <c r="DW103" i="1"/>
  <c r="F103" i="1"/>
  <c r="EW102" i="1"/>
  <c r="AQ102" i="1"/>
  <c r="BC102" i="1"/>
  <c r="ES102" i="1"/>
  <c r="AL102" i="1"/>
  <c r="BS102" i="1"/>
  <c r="EU102" i="1"/>
  <c r="AN102" i="1"/>
  <c r="BB102" i="1"/>
  <c r="ET102" i="1"/>
  <c r="AM102" i="1"/>
  <c r="BA102" i="1"/>
  <c r="DK119" i="3" s="1"/>
  <c r="EV102" i="1"/>
  <c r="AO102" i="1"/>
  <c r="I102" i="1"/>
  <c r="DH119" i="3" s="1"/>
  <c r="DW102" i="1"/>
  <c r="BC101" i="1"/>
  <c r="ES101" i="1"/>
  <c r="AL101" i="1"/>
  <c r="DW101" i="1"/>
  <c r="F101" i="1"/>
  <c r="BC100" i="1"/>
  <c r="ES100" i="1"/>
  <c r="AL100" i="1"/>
  <c r="DW100" i="1"/>
  <c r="F100" i="1"/>
  <c r="EW99" i="1"/>
  <c r="AQ99" i="1"/>
  <c r="BC99" i="1"/>
  <c r="ES99" i="1"/>
  <c r="AL99" i="1"/>
  <c r="BS99" i="1"/>
  <c r="EU99" i="1"/>
  <c r="AN99" i="1"/>
  <c r="BB99" i="1"/>
  <c r="ET99" i="1"/>
  <c r="AM99" i="1"/>
  <c r="BA99" i="1"/>
  <c r="DK110" i="3" s="1"/>
  <c r="EV99" i="1"/>
  <c r="AO99" i="1"/>
  <c r="I99" i="1"/>
  <c r="DW99" i="1"/>
  <c r="BC98" i="1"/>
  <c r="ES98" i="1"/>
  <c r="AL98" i="1"/>
  <c r="DW98" i="1"/>
  <c r="F98" i="1"/>
  <c r="BC97" i="1"/>
  <c r="ES97" i="1"/>
  <c r="AL97" i="1"/>
  <c r="DW97" i="1"/>
  <c r="F97" i="1"/>
  <c r="BC96" i="1"/>
  <c r="ES96" i="1"/>
  <c r="AL96" i="1"/>
  <c r="DW96" i="1"/>
  <c r="F96" i="1"/>
  <c r="BC95" i="1"/>
  <c r="ES95" i="1"/>
  <c r="AL95" i="1"/>
  <c r="DW95" i="1"/>
  <c r="F95" i="1"/>
  <c r="EW94" i="1"/>
  <c r="AQ94" i="1"/>
  <c r="BC94" i="1"/>
  <c r="ES94" i="1"/>
  <c r="AL94" i="1"/>
  <c r="BS94" i="1"/>
  <c r="EU94" i="1"/>
  <c r="AN94" i="1"/>
  <c r="BB94" i="1"/>
  <c r="ET94" i="1"/>
  <c r="AM94" i="1"/>
  <c r="BA94" i="1"/>
  <c r="DK100" i="3" s="1"/>
  <c r="EV94" i="1"/>
  <c r="AO94" i="1"/>
  <c r="I94" i="1"/>
  <c r="DH100" i="3" s="1"/>
  <c r="DW94" i="1"/>
  <c r="IU15" i="8"/>
  <c r="IT15" i="8"/>
  <c r="IS15" i="8"/>
  <c r="IQ15" i="8"/>
  <c r="IP15" i="8"/>
  <c r="IO15" i="8"/>
  <c r="GG15" i="8"/>
  <c r="GF15" i="8"/>
  <c r="GD15" i="8"/>
  <c r="GC15" i="8"/>
  <c r="GA15" i="8"/>
  <c r="FZ15" i="8"/>
  <c r="FY15" i="8"/>
  <c r="IM15" i="8"/>
  <c r="IL15" i="8"/>
  <c r="IJ15" i="8"/>
  <c r="IE15" i="8"/>
  <c r="ID15" i="8"/>
  <c r="IC15" i="8"/>
  <c r="IB15" i="8"/>
  <c r="FW15" i="8"/>
  <c r="FV15" i="8"/>
  <c r="FU15" i="8"/>
  <c r="FT15" i="8"/>
  <c r="FS15" i="8"/>
  <c r="FQ15" i="8"/>
  <c r="FO15" i="8"/>
  <c r="FG15" i="8"/>
  <c r="FD15" i="8"/>
  <c r="FA15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5" i="8"/>
  <c r="BC15" i="8"/>
  <c r="BB15" i="8"/>
  <c r="BA15" i="8"/>
  <c r="AZ15" i="8"/>
  <c r="AY15" i="8"/>
  <c r="DZ15" i="8"/>
  <c r="DY15" i="8"/>
  <c r="DX15" i="8"/>
  <c r="DD15" i="8"/>
  <c r="BC58" i="1"/>
  <c r="ES58" i="1"/>
  <c r="AL58" i="1"/>
  <c r="DW58" i="1"/>
  <c r="F58" i="1"/>
  <c r="BC57" i="1"/>
  <c r="ES57" i="1"/>
  <c r="AL57" i="1"/>
  <c r="DW57" i="1"/>
  <c r="F57" i="1"/>
  <c r="BC56" i="1"/>
  <c r="ES56" i="1"/>
  <c r="AL56" i="1"/>
  <c r="DW56" i="1"/>
  <c r="F56" i="1"/>
  <c r="BC55" i="1"/>
  <c r="ES55" i="1"/>
  <c r="AL55" i="1"/>
  <c r="DW55" i="1"/>
  <c r="F55" i="1"/>
  <c r="BC54" i="1"/>
  <c r="ES54" i="1"/>
  <c r="AL54" i="1"/>
  <c r="DW54" i="1"/>
  <c r="F54" i="1"/>
  <c r="EW53" i="1"/>
  <c r="AQ53" i="1"/>
  <c r="BC53" i="1"/>
  <c r="ES53" i="1"/>
  <c r="AL53" i="1"/>
  <c r="BS53" i="1"/>
  <c r="EU53" i="1"/>
  <c r="AN53" i="1"/>
  <c r="BB53" i="1"/>
  <c r="ET53" i="1"/>
  <c r="AM53" i="1"/>
  <c r="BA53" i="1"/>
  <c r="DK84" i="3" s="1"/>
  <c r="EV53" i="1"/>
  <c r="AO53" i="1"/>
  <c r="I53" i="1"/>
  <c r="DH84" i="3" s="1"/>
  <c r="DW53" i="1"/>
  <c r="BC52" i="1"/>
  <c r="ES52" i="1"/>
  <c r="AL52" i="1"/>
  <c r="DW52" i="1"/>
  <c r="F52" i="1"/>
  <c r="BC51" i="1"/>
  <c r="ES51" i="1"/>
  <c r="AL51" i="1"/>
  <c r="DW51" i="1"/>
  <c r="F51" i="1"/>
  <c r="BC50" i="1"/>
  <c r="ES50" i="1"/>
  <c r="AL50" i="1"/>
  <c r="DW50" i="1"/>
  <c r="F50" i="1"/>
  <c r="EW49" i="1"/>
  <c r="AQ49" i="1"/>
  <c r="BC49" i="1"/>
  <c r="ES49" i="1"/>
  <c r="AL49" i="1"/>
  <c r="BS49" i="1"/>
  <c r="EU49" i="1"/>
  <c r="AN49" i="1"/>
  <c r="BB49" i="1"/>
  <c r="ET49" i="1"/>
  <c r="AM49" i="1"/>
  <c r="BA49" i="1"/>
  <c r="DK69" i="3" s="1"/>
  <c r="EV49" i="1"/>
  <c r="AO49" i="1"/>
  <c r="I49" i="1"/>
  <c r="DH76" i="3" s="1"/>
  <c r="DW49" i="1"/>
  <c r="BC48" i="1"/>
  <c r="ES48" i="1"/>
  <c r="AL48" i="1"/>
  <c r="DW48" i="1"/>
  <c r="F48" i="1"/>
  <c r="BC47" i="1"/>
  <c r="ES47" i="1"/>
  <c r="AL47" i="1"/>
  <c r="DW47" i="1"/>
  <c r="F47" i="1"/>
  <c r="EW46" i="1"/>
  <c r="AQ46" i="1"/>
  <c r="BC46" i="1"/>
  <c r="ES46" i="1"/>
  <c r="AL46" i="1"/>
  <c r="BS46" i="1"/>
  <c r="EU46" i="1"/>
  <c r="AN46" i="1"/>
  <c r="BB46" i="1"/>
  <c r="DK58" i="3" s="1"/>
  <c r="ET46" i="1"/>
  <c r="AM46" i="1"/>
  <c r="BA46" i="1"/>
  <c r="DK56" i="3" s="1"/>
  <c r="EV46" i="1"/>
  <c r="AO46" i="1"/>
  <c r="I46" i="1"/>
  <c r="DH55" i="3" s="1"/>
  <c r="DW46" i="1"/>
  <c r="BC45" i="1"/>
  <c r="ES45" i="1"/>
  <c r="AL45" i="1"/>
  <c r="DW45" i="1"/>
  <c r="F45" i="1"/>
  <c r="BC44" i="1"/>
  <c r="ES44" i="1"/>
  <c r="AL44" i="1"/>
  <c r="DW44" i="1"/>
  <c r="F44" i="1"/>
  <c r="EW43" i="1"/>
  <c r="AQ43" i="1"/>
  <c r="BC43" i="1"/>
  <c r="ES43" i="1"/>
  <c r="AL43" i="1"/>
  <c r="BS43" i="1"/>
  <c r="EU43" i="1"/>
  <c r="AN43" i="1"/>
  <c r="BB43" i="1"/>
  <c r="DK44" i="3" s="1"/>
  <c r="ET43" i="1"/>
  <c r="AM43" i="1"/>
  <c r="BA43" i="1"/>
  <c r="DK43" i="3" s="1"/>
  <c r="EV43" i="1"/>
  <c r="AO43" i="1"/>
  <c r="I43" i="1"/>
  <c r="DH43" i="3" s="1"/>
  <c r="DW43" i="1"/>
  <c r="BC42" i="1"/>
  <c r="ES42" i="1"/>
  <c r="AL42" i="1"/>
  <c r="DW42" i="1"/>
  <c r="F42" i="1"/>
  <c r="EW41" i="1"/>
  <c r="AQ41" i="1"/>
  <c r="BC41" i="1"/>
  <c r="ES41" i="1"/>
  <c r="AL41" i="1"/>
  <c r="BS41" i="1"/>
  <c r="EU41" i="1"/>
  <c r="AN41" i="1"/>
  <c r="BB41" i="1"/>
  <c r="DK38" i="3" s="1"/>
  <c r="ET41" i="1"/>
  <c r="AM41" i="1"/>
  <c r="BA41" i="1"/>
  <c r="DK35" i="3" s="1"/>
  <c r="EV41" i="1"/>
  <c r="AO41" i="1"/>
  <c r="I41" i="1"/>
  <c r="DW41" i="1"/>
  <c r="BC40" i="1"/>
  <c r="ES40" i="1"/>
  <c r="AL40" i="1"/>
  <c r="DW40" i="1"/>
  <c r="F40" i="1"/>
  <c r="EW39" i="1"/>
  <c r="AQ39" i="1"/>
  <c r="BC39" i="1"/>
  <c r="ES39" i="1"/>
  <c r="AL39" i="1"/>
  <c r="BS39" i="1"/>
  <c r="EU39" i="1"/>
  <c r="AN39" i="1"/>
  <c r="BB39" i="1"/>
  <c r="DK30" i="3" s="1"/>
  <c r="ET39" i="1"/>
  <c r="AM39" i="1"/>
  <c r="BA39" i="1"/>
  <c r="DK29" i="3" s="1"/>
  <c r="EV39" i="1"/>
  <c r="AO39" i="1"/>
  <c r="I39" i="1"/>
  <c r="DH29" i="3" s="1"/>
  <c r="DW39" i="1"/>
  <c r="BC38" i="1"/>
  <c r="ES38" i="1"/>
  <c r="AL38" i="1"/>
  <c r="DW38" i="1"/>
  <c r="F38" i="1"/>
  <c r="BC37" i="1"/>
  <c r="ES37" i="1"/>
  <c r="AL37" i="1"/>
  <c r="DW37" i="1"/>
  <c r="F37" i="1"/>
  <c r="EW36" i="1"/>
  <c r="AQ36" i="1"/>
  <c r="BC36" i="1"/>
  <c r="ES36" i="1"/>
  <c r="AL36" i="1"/>
  <c r="BS36" i="1"/>
  <c r="EU36" i="1"/>
  <c r="AN36" i="1"/>
  <c r="BB36" i="1"/>
  <c r="DK23" i="3" s="1"/>
  <c r="ET36" i="1"/>
  <c r="AM36" i="1"/>
  <c r="BA36" i="1"/>
  <c r="DK21" i="3" s="1"/>
  <c r="EV36" i="1"/>
  <c r="AO36" i="1"/>
  <c r="I36" i="1"/>
  <c r="DW36" i="1"/>
  <c r="BC35" i="1"/>
  <c r="ES35" i="1"/>
  <c r="AL35" i="1"/>
  <c r="DW35" i="1"/>
  <c r="F35" i="1"/>
  <c r="BC34" i="1"/>
  <c r="ES34" i="1"/>
  <c r="AL34" i="1"/>
  <c r="DW34" i="1"/>
  <c r="F34" i="1"/>
  <c r="EW33" i="1"/>
  <c r="AQ33" i="1"/>
  <c r="BC33" i="1"/>
  <c r="ES33" i="1"/>
  <c r="AL33" i="1"/>
  <c r="BS33" i="1"/>
  <c r="EU33" i="1"/>
  <c r="AN33" i="1"/>
  <c r="BB33" i="1"/>
  <c r="DK14" i="3" s="1"/>
  <c r="ET33" i="1"/>
  <c r="AM33" i="1"/>
  <c r="BA33" i="1"/>
  <c r="DK12" i="3" s="1"/>
  <c r="EV33" i="1"/>
  <c r="AO33" i="1"/>
  <c r="I33" i="1"/>
  <c r="DH13" i="3" s="1"/>
  <c r="DW33" i="1"/>
  <c r="BC32" i="1"/>
  <c r="ES32" i="1"/>
  <c r="AL32" i="1"/>
  <c r="DW32" i="1"/>
  <c r="F32" i="1"/>
  <c r="BC31" i="1"/>
  <c r="ES31" i="1"/>
  <c r="AL31" i="1"/>
  <c r="DW31" i="1"/>
  <c r="F31" i="1"/>
  <c r="BC30" i="1"/>
  <c r="ES30" i="1"/>
  <c r="AL30" i="1"/>
  <c r="DW30" i="1"/>
  <c r="F30" i="1"/>
  <c r="BC29" i="1"/>
  <c r="ES29" i="1"/>
  <c r="AL29" i="1"/>
  <c r="DW29" i="1"/>
  <c r="F29" i="1"/>
  <c r="EW28" i="1"/>
  <c r="AQ28" i="1"/>
  <c r="BC28" i="1"/>
  <c r="ES28" i="1"/>
  <c r="AL28" i="1"/>
  <c r="BS28" i="1"/>
  <c r="EU28" i="1"/>
  <c r="AN28" i="1"/>
  <c r="BB28" i="1"/>
  <c r="DK5" i="3" s="1"/>
  <c r="ET28" i="1"/>
  <c r="AM28" i="1"/>
  <c r="BA28" i="1"/>
  <c r="DK2" i="3" s="1"/>
  <c r="EV28" i="1"/>
  <c r="AO28" i="1"/>
  <c r="I28" i="1"/>
  <c r="DH1" i="3" s="1"/>
  <c r="DW28" i="1"/>
  <c r="DK474" i="3" l="1"/>
  <c r="DK476" i="3"/>
  <c r="DK473" i="3"/>
  <c r="DK475" i="3"/>
  <c r="DK472" i="3"/>
  <c r="DH489" i="3"/>
  <c r="DH492" i="3"/>
  <c r="DH491" i="3"/>
  <c r="DH487" i="3"/>
  <c r="DH484" i="3"/>
  <c r="DH486" i="3"/>
  <c r="DH490" i="3"/>
  <c r="DH488" i="3"/>
  <c r="DH485" i="3"/>
  <c r="DK489" i="3"/>
  <c r="DK492" i="3"/>
  <c r="DK491" i="3"/>
  <c r="DK490" i="3"/>
  <c r="DK1" i="3"/>
  <c r="DK13" i="3"/>
  <c r="DK28" i="3"/>
  <c r="DK36" i="3"/>
  <c r="DK55" i="3"/>
  <c r="DK70" i="3"/>
  <c r="DK99" i="3"/>
  <c r="DK111" i="3"/>
  <c r="DK125" i="3"/>
  <c r="DK140" i="3"/>
  <c r="DK164" i="3"/>
  <c r="DK173" i="3"/>
  <c r="DK188" i="3"/>
  <c r="DK203" i="3"/>
  <c r="DK229" i="3"/>
  <c r="DK239" i="3"/>
  <c r="DK254" i="3"/>
  <c r="DK262" i="3"/>
  <c r="DK288" i="3"/>
  <c r="DK298" i="3"/>
  <c r="DK312" i="3"/>
  <c r="DK320" i="3"/>
  <c r="DK347" i="3"/>
  <c r="DK359" i="3"/>
  <c r="DH8" i="3"/>
  <c r="DH25" i="3"/>
  <c r="DH24" i="3"/>
  <c r="DH27" i="3"/>
  <c r="DH23" i="3"/>
  <c r="DH26" i="3"/>
  <c r="DH22" i="3"/>
  <c r="DK78" i="3"/>
  <c r="DK75" i="3"/>
  <c r="DK81" i="3"/>
  <c r="DK77" i="3"/>
  <c r="DK80" i="3"/>
  <c r="DK79" i="3"/>
  <c r="DK76" i="3"/>
  <c r="DK82" i="3"/>
  <c r="DK87" i="3"/>
  <c r="DK86" i="3"/>
  <c r="DK88" i="3"/>
  <c r="DK85" i="3"/>
  <c r="DH186" i="3"/>
  <c r="DH185" i="3"/>
  <c r="DH187" i="3"/>
  <c r="DH183" i="3"/>
  <c r="DH184" i="3"/>
  <c r="DK185" i="3"/>
  <c r="DK187" i="3"/>
  <c r="DK186" i="3"/>
  <c r="DK291" i="3"/>
  <c r="DK290" i="3"/>
  <c r="DK292" i="3"/>
  <c r="DK337" i="3"/>
  <c r="DK336" i="3"/>
  <c r="DK338" i="3"/>
  <c r="DK335" i="3"/>
  <c r="DK457" i="3"/>
  <c r="DK458" i="3"/>
  <c r="DH512" i="3"/>
  <c r="DH514" i="3"/>
  <c r="DH513" i="3"/>
  <c r="DH510" i="3"/>
  <c r="DH508" i="3"/>
  <c r="DH511" i="3"/>
  <c r="DH509" i="3"/>
  <c r="DK514" i="3"/>
  <c r="DK513" i="3"/>
  <c r="DK512" i="3"/>
  <c r="DH540" i="3"/>
  <c r="DH543" i="3"/>
  <c r="DH542" i="3"/>
  <c r="DH545" i="3"/>
  <c r="DH541" i="3"/>
  <c r="DH544" i="3"/>
  <c r="DH538" i="3"/>
  <c r="DH536" i="3"/>
  <c r="DH539" i="3"/>
  <c r="DH537" i="3"/>
  <c r="DK542" i="3"/>
  <c r="DK545" i="3"/>
  <c r="DK541" i="3"/>
  <c r="DK544" i="3"/>
  <c r="DK540" i="3"/>
  <c r="DK543" i="3"/>
  <c r="DH551" i="3"/>
  <c r="DH550" i="3"/>
  <c r="DH552" i="3"/>
  <c r="DH549" i="3"/>
  <c r="DH547" i="3"/>
  <c r="DH548" i="3"/>
  <c r="DH546" i="3"/>
  <c r="DK550" i="3"/>
  <c r="DK552" i="3"/>
  <c r="DK551" i="3"/>
  <c r="DK570" i="3"/>
  <c r="DK567" i="3"/>
  <c r="DK569" i="3"/>
  <c r="DK568" i="3"/>
  <c r="DK584" i="3"/>
  <c r="DK586" i="3"/>
  <c r="DK583" i="3"/>
  <c r="DK585" i="3"/>
  <c r="DK582" i="3"/>
  <c r="DH2" i="3"/>
  <c r="DH20" i="3"/>
  <c r="DH42" i="3"/>
  <c r="DH56" i="3"/>
  <c r="DH83" i="3"/>
  <c r="DH118" i="3"/>
  <c r="DH181" i="3"/>
  <c r="DH189" i="3"/>
  <c r="DH215" i="3"/>
  <c r="DH246" i="3"/>
  <c r="DH274" i="3"/>
  <c r="DH304" i="3"/>
  <c r="DH333" i="3"/>
  <c r="DH366" i="3"/>
  <c r="DK3" i="3"/>
  <c r="DK15" i="3"/>
  <c r="DK31" i="3"/>
  <c r="DK45" i="3"/>
  <c r="DK271" i="3"/>
  <c r="DK268" i="3"/>
  <c r="DK270" i="3"/>
  <c r="DK273" i="3"/>
  <c r="DK269" i="3"/>
  <c r="DK272" i="3"/>
  <c r="DK375" i="3"/>
  <c r="DK376" i="3"/>
  <c r="DH504" i="3"/>
  <c r="DH507" i="3"/>
  <c r="DH506" i="3"/>
  <c r="DH505" i="3"/>
  <c r="DH503" i="3"/>
  <c r="DH501" i="3"/>
  <c r="DH502" i="3"/>
  <c r="DH500" i="3"/>
  <c r="DK350" i="3"/>
  <c r="DK349" i="3"/>
  <c r="DK351" i="3"/>
  <c r="DK361" i="3"/>
  <c r="DK360" i="3"/>
  <c r="DH33" i="3"/>
  <c r="DH32" i="3"/>
  <c r="DH34" i="3"/>
  <c r="DH31" i="3"/>
  <c r="DH30" i="3"/>
  <c r="DK32" i="3"/>
  <c r="DK34" i="3"/>
  <c r="DK33" i="3"/>
  <c r="DK232" i="3"/>
  <c r="DK231" i="3"/>
  <c r="DK233" i="3"/>
  <c r="DH259" i="3"/>
  <c r="DH258" i="3"/>
  <c r="DH260" i="3"/>
  <c r="DH257" i="3"/>
  <c r="DH256" i="3"/>
  <c r="DK258" i="3"/>
  <c r="DK260" i="3"/>
  <c r="DK259" i="3"/>
  <c r="DK278" i="3"/>
  <c r="DK277" i="3"/>
  <c r="DK279" i="3"/>
  <c r="DK276" i="3"/>
  <c r="DK314" i="3"/>
  <c r="DK315" i="3"/>
  <c r="DK369" i="3"/>
  <c r="DK368" i="3"/>
  <c r="DH421" i="3"/>
  <c r="DH418" i="3"/>
  <c r="DH424" i="3"/>
  <c r="DH420" i="3"/>
  <c r="DH417" i="3"/>
  <c r="DH423" i="3"/>
  <c r="DH422" i="3"/>
  <c r="DH419" i="3"/>
  <c r="DH415" i="3"/>
  <c r="DH414" i="3"/>
  <c r="DH412" i="3"/>
  <c r="DH416" i="3"/>
  <c r="DH413" i="3"/>
  <c r="DH411" i="3"/>
  <c r="DK424" i="3"/>
  <c r="DK420" i="3"/>
  <c r="DK417" i="3"/>
  <c r="DK423" i="3"/>
  <c r="DK419" i="3"/>
  <c r="DK422" i="3"/>
  <c r="DK421" i="3"/>
  <c r="DK418" i="3"/>
  <c r="DK443" i="3"/>
  <c r="DK442" i="3"/>
  <c r="DK441" i="3"/>
  <c r="DH497" i="3"/>
  <c r="DH499" i="3"/>
  <c r="DH498" i="3"/>
  <c r="DH496" i="3"/>
  <c r="DH494" i="3"/>
  <c r="DH495" i="3"/>
  <c r="DH493" i="3"/>
  <c r="DK499" i="3"/>
  <c r="DK498" i="3"/>
  <c r="DK497" i="3"/>
  <c r="DK426" i="3"/>
  <c r="DH40" i="3"/>
  <c r="DH39" i="3"/>
  <c r="DH41" i="3"/>
  <c r="DH37" i="3"/>
  <c r="DH38" i="3"/>
  <c r="DH138" i="3"/>
  <c r="DH134" i="3"/>
  <c r="DH131" i="3"/>
  <c r="DH137" i="3"/>
  <c r="DH136" i="3"/>
  <c r="DH133" i="3"/>
  <c r="DH135" i="3"/>
  <c r="DH132" i="3"/>
  <c r="DH128" i="3"/>
  <c r="DH130" i="3"/>
  <c r="DH127" i="3"/>
  <c r="DH129" i="3"/>
  <c r="DK137" i="3"/>
  <c r="DK133" i="3"/>
  <c r="DK136" i="3"/>
  <c r="DK135" i="3"/>
  <c r="DK132" i="3"/>
  <c r="DK138" i="3"/>
  <c r="DK131" i="3"/>
  <c r="DK134" i="3"/>
  <c r="DK219" i="3"/>
  <c r="DK218" i="3"/>
  <c r="DK220" i="3"/>
  <c r="DK217" i="3"/>
  <c r="DK300" i="3"/>
  <c r="DK299" i="3"/>
  <c r="DK430" i="3"/>
  <c r="DK427" i="3"/>
  <c r="DK429" i="3"/>
  <c r="DK428" i="3"/>
  <c r="DK466" i="3"/>
  <c r="DK465" i="3"/>
  <c r="DK507" i="3"/>
  <c r="DK506" i="3"/>
  <c r="DK505" i="3"/>
  <c r="DK504" i="3"/>
  <c r="DK61" i="3"/>
  <c r="DK60" i="3"/>
  <c r="DH107" i="3"/>
  <c r="DH106" i="3"/>
  <c r="DH109" i="3"/>
  <c r="DH105" i="3"/>
  <c r="DH108" i="3"/>
  <c r="DH103" i="3"/>
  <c r="DH104" i="3"/>
  <c r="DH102" i="3"/>
  <c r="DH101" i="3"/>
  <c r="DK106" i="3"/>
  <c r="DK109" i="3"/>
  <c r="DK105" i="3"/>
  <c r="DK108" i="3"/>
  <c r="DK104" i="3"/>
  <c r="DK107" i="3"/>
  <c r="DH114" i="3"/>
  <c r="DH117" i="3"/>
  <c r="DH116" i="3"/>
  <c r="DH115" i="3"/>
  <c r="DH113" i="3"/>
  <c r="DH112" i="3"/>
  <c r="DK114" i="3"/>
  <c r="DK117" i="3"/>
  <c r="DK116" i="3"/>
  <c r="DK115" i="3"/>
  <c r="DK143" i="3"/>
  <c r="DK145" i="3"/>
  <c r="DK142" i="3"/>
  <c r="DK144" i="3"/>
  <c r="DK141" i="3"/>
  <c r="DH163" i="3"/>
  <c r="DH159" i="3"/>
  <c r="DH162" i="3"/>
  <c r="DH158" i="3"/>
  <c r="DH161" i="3"/>
  <c r="DH156" i="3"/>
  <c r="DH155" i="3"/>
  <c r="DH157" i="3"/>
  <c r="DK163" i="3"/>
  <c r="DK159" i="3"/>
  <c r="DK162" i="3"/>
  <c r="DK158" i="3"/>
  <c r="DK161" i="3"/>
  <c r="DK160" i="3"/>
  <c r="DH171" i="3"/>
  <c r="DH170" i="3"/>
  <c r="DH169" i="3"/>
  <c r="DH167" i="3"/>
  <c r="DH166" i="3"/>
  <c r="DH168" i="3"/>
  <c r="DK170" i="3"/>
  <c r="DK169" i="3"/>
  <c r="DK168" i="3"/>
  <c r="DK171" i="3"/>
  <c r="DK193" i="3"/>
  <c r="DK190" i="3"/>
  <c r="DK192" i="3"/>
  <c r="DK194" i="3"/>
  <c r="DK191" i="3"/>
  <c r="DK241" i="3"/>
  <c r="DK240" i="3"/>
  <c r="DK390" i="3"/>
  <c r="DK387" i="3"/>
  <c r="DK389" i="3"/>
  <c r="DK386" i="3"/>
  <c r="DK388" i="3"/>
  <c r="DK451" i="3"/>
  <c r="DK450" i="3"/>
  <c r="DK520" i="3"/>
  <c r="DK517" i="3"/>
  <c r="DK519" i="3"/>
  <c r="DK521" i="3"/>
  <c r="DK518" i="3"/>
  <c r="DH535" i="3"/>
  <c r="DH534" i="3"/>
  <c r="DH532" i="3"/>
  <c r="DH530" i="3"/>
  <c r="DH533" i="3"/>
  <c r="DH531" i="3"/>
  <c r="DH529" i="3"/>
  <c r="DK535" i="3"/>
  <c r="DK534" i="3"/>
  <c r="DK533" i="3"/>
  <c r="DK556" i="3"/>
  <c r="DK558" i="3"/>
  <c r="DK555" i="3"/>
  <c r="DK557" i="3"/>
  <c r="DK20" i="3"/>
  <c r="DK42" i="3"/>
  <c r="DK83" i="3"/>
  <c r="DK118" i="3"/>
  <c r="DK153" i="3"/>
  <c r="DK181" i="3"/>
  <c r="DK215" i="3"/>
  <c r="DK246" i="3"/>
  <c r="DK274" i="3"/>
  <c r="DK304" i="3"/>
  <c r="DK333" i="3"/>
  <c r="DK366" i="3"/>
  <c r="DK4" i="3"/>
  <c r="DK22" i="3"/>
  <c r="DK37" i="3"/>
  <c r="DK46" i="3"/>
  <c r="DK59" i="3"/>
  <c r="DK39" i="3"/>
  <c r="DK41" i="3"/>
  <c r="DK40" i="3"/>
  <c r="DH272" i="3"/>
  <c r="DH269" i="3"/>
  <c r="DH271" i="3"/>
  <c r="DH268" i="3"/>
  <c r="DH273" i="3"/>
  <c r="DH270" i="3"/>
  <c r="DH265" i="3"/>
  <c r="DH267" i="3"/>
  <c r="DH264" i="3"/>
  <c r="DH266" i="3"/>
  <c r="DH263" i="3"/>
  <c r="DK325" i="3"/>
  <c r="DK322" i="3"/>
  <c r="DK324" i="3"/>
  <c r="DK321" i="3"/>
  <c r="DK323" i="3"/>
  <c r="DK175" i="3"/>
  <c r="DK174" i="3"/>
  <c r="DH212" i="3"/>
  <c r="DH209" i="3"/>
  <c r="DH214" i="3"/>
  <c r="DH211" i="3"/>
  <c r="DH206" i="3"/>
  <c r="DH208" i="3"/>
  <c r="DH205" i="3"/>
  <c r="DH210" i="3"/>
  <c r="DH207" i="3"/>
  <c r="DH204" i="3"/>
  <c r="DH213" i="3"/>
  <c r="DK212" i="3"/>
  <c r="DK209" i="3"/>
  <c r="DK211" i="3"/>
  <c r="DK214" i="3"/>
  <c r="DK213" i="3"/>
  <c r="DK210" i="3"/>
  <c r="DK251" i="3"/>
  <c r="DK250" i="3"/>
  <c r="DK253" i="3"/>
  <c r="DK252" i="3"/>
  <c r="DK307" i="3"/>
  <c r="DK306" i="3"/>
  <c r="DK267" i="3"/>
  <c r="DK264" i="3"/>
  <c r="DK266" i="3"/>
  <c r="DK263" i="3"/>
  <c r="DK265" i="3"/>
  <c r="DH329" i="3"/>
  <c r="DH326" i="3"/>
  <c r="DH332" i="3"/>
  <c r="DH328" i="3"/>
  <c r="DH331" i="3"/>
  <c r="DH330" i="3"/>
  <c r="DH327" i="3"/>
  <c r="DH323" i="3"/>
  <c r="DH325" i="3"/>
  <c r="DH322" i="3"/>
  <c r="DH324" i="3"/>
  <c r="DH321" i="3"/>
  <c r="DK328" i="3"/>
  <c r="DK331" i="3"/>
  <c r="DK327" i="3"/>
  <c r="DK330" i="3"/>
  <c r="DK329" i="3"/>
  <c r="DK326" i="3"/>
  <c r="DK332" i="3"/>
  <c r="DH383" i="3"/>
  <c r="DH379" i="3"/>
  <c r="DH382" i="3"/>
  <c r="DH378" i="3"/>
  <c r="DH381" i="3"/>
  <c r="DH377" i="3"/>
  <c r="DH380" i="3"/>
  <c r="DH376" i="3"/>
  <c r="DH375" i="3"/>
  <c r="DH374" i="3"/>
  <c r="DH373" i="3"/>
  <c r="DK382" i="3"/>
  <c r="DK378" i="3"/>
  <c r="DK381" i="3"/>
  <c r="DK377" i="3"/>
  <c r="DK380" i="3"/>
  <c r="DK383" i="3"/>
  <c r="DK379" i="3"/>
  <c r="DK503" i="3"/>
  <c r="DK502" i="3"/>
  <c r="DH12" i="3"/>
  <c r="DH21" i="3"/>
  <c r="DH35" i="3"/>
  <c r="DH69" i="3"/>
  <c r="DH110" i="3"/>
  <c r="DH139" i="3"/>
  <c r="DH154" i="3"/>
  <c r="DH182" i="3"/>
  <c r="DH202" i="3"/>
  <c r="DH238" i="3"/>
  <c r="DH261" i="3"/>
  <c r="DH319" i="3"/>
  <c r="DK384" i="3"/>
  <c r="DK411" i="3"/>
  <c r="DK439" i="3"/>
  <c r="DK455" i="3"/>
  <c r="DK470" i="3"/>
  <c r="DK493" i="3"/>
  <c r="DK508" i="3"/>
  <c r="DK529" i="3"/>
  <c r="DK546" i="3"/>
  <c r="DK565" i="3"/>
  <c r="DH16" i="3"/>
  <c r="DH251" i="3"/>
  <c r="DH250" i="3"/>
  <c r="DH253" i="3"/>
  <c r="DH252" i="3"/>
  <c r="DH248" i="3"/>
  <c r="DH249" i="3"/>
  <c r="DK74" i="3"/>
  <c r="DK73" i="3"/>
  <c r="DK72" i="3"/>
  <c r="DH122" i="3"/>
  <c r="DH124" i="3"/>
  <c r="DH123" i="3"/>
  <c r="DH120" i="3"/>
  <c r="DH121" i="3"/>
  <c r="DK124" i="3"/>
  <c r="DK123" i="3"/>
  <c r="DK122" i="3"/>
  <c r="DH178" i="3"/>
  <c r="DH177" i="3"/>
  <c r="DH180" i="3"/>
  <c r="DH176" i="3"/>
  <c r="DH179" i="3"/>
  <c r="DH175" i="3"/>
  <c r="DH174" i="3"/>
  <c r="DK177" i="3"/>
  <c r="DK180" i="3"/>
  <c r="DK176" i="3"/>
  <c r="DK179" i="3"/>
  <c r="DK178" i="3"/>
  <c r="DK208" i="3"/>
  <c r="DK205" i="3"/>
  <c r="DK207" i="3"/>
  <c r="DK204" i="3"/>
  <c r="DK206" i="3"/>
  <c r="DK249" i="3"/>
  <c r="DK248" i="3"/>
  <c r="DH308" i="3"/>
  <c r="DH311" i="3"/>
  <c r="DH310" i="3"/>
  <c r="DH309" i="3"/>
  <c r="DH306" i="3"/>
  <c r="DH307" i="3"/>
  <c r="DK311" i="3"/>
  <c r="DK310" i="3"/>
  <c r="DK309" i="3"/>
  <c r="DK308" i="3"/>
  <c r="DH357" i="3"/>
  <c r="DH353" i="3"/>
  <c r="DH356" i="3"/>
  <c r="DH352" i="3"/>
  <c r="DH355" i="3"/>
  <c r="DH354" i="3"/>
  <c r="DH351" i="3"/>
  <c r="DH350" i="3"/>
  <c r="DH349" i="3"/>
  <c r="DK356" i="3"/>
  <c r="DK352" i="3"/>
  <c r="DK355" i="3"/>
  <c r="DK354" i="3"/>
  <c r="DK357" i="3"/>
  <c r="DK353" i="3"/>
  <c r="DH364" i="3"/>
  <c r="DH363" i="3"/>
  <c r="DH362" i="3"/>
  <c r="DH365" i="3"/>
  <c r="DH361" i="3"/>
  <c r="DH360" i="3"/>
  <c r="DK363" i="3"/>
  <c r="DK362" i="3"/>
  <c r="DK365" i="3"/>
  <c r="DK364" i="3"/>
  <c r="DK402" i="3"/>
  <c r="DK401" i="3"/>
  <c r="DK403" i="3"/>
  <c r="DK400" i="3"/>
  <c r="DH481" i="3"/>
  <c r="DH478" i="3"/>
  <c r="DH480" i="3"/>
  <c r="DH477" i="3"/>
  <c r="DH483" i="3"/>
  <c r="DH482" i="3"/>
  <c r="DH479" i="3"/>
  <c r="DH475" i="3"/>
  <c r="DH472" i="3"/>
  <c r="DH474" i="3"/>
  <c r="DH471" i="3"/>
  <c r="DH476" i="3"/>
  <c r="DH473" i="3"/>
  <c r="DH470" i="3"/>
  <c r="DK480" i="3"/>
  <c r="DK477" i="3"/>
  <c r="DK483" i="3"/>
  <c r="DK479" i="3"/>
  <c r="DK482" i="3"/>
  <c r="DK481" i="3"/>
  <c r="DK478" i="3"/>
  <c r="DK486" i="3"/>
  <c r="DK488" i="3"/>
  <c r="DK487" i="3"/>
  <c r="DK121" i="3"/>
  <c r="DK120" i="3"/>
  <c r="DH408" i="3"/>
  <c r="DH405" i="3"/>
  <c r="DH407" i="3"/>
  <c r="DH404" i="3"/>
  <c r="DH410" i="3"/>
  <c r="DH403" i="3"/>
  <c r="DH400" i="3"/>
  <c r="DH399" i="3"/>
  <c r="DH409" i="3"/>
  <c r="DH402" i="3"/>
  <c r="DH398" i="3"/>
  <c r="DH401" i="3"/>
  <c r="DH406" i="3"/>
  <c r="DH98" i="3"/>
  <c r="DH91" i="3"/>
  <c r="DH94" i="3"/>
  <c r="DH97" i="3"/>
  <c r="DH93" i="3"/>
  <c r="DH90" i="3"/>
  <c r="DH96" i="3"/>
  <c r="DH92" i="3"/>
  <c r="DH89" i="3"/>
  <c r="DH88" i="3"/>
  <c r="DH85" i="3"/>
  <c r="DH87" i="3"/>
  <c r="DH95" i="3"/>
  <c r="DH86" i="3"/>
  <c r="DK98" i="3"/>
  <c r="DK94" i="3"/>
  <c r="DK97" i="3"/>
  <c r="DK90" i="3"/>
  <c r="DK93" i="3"/>
  <c r="DK96" i="3"/>
  <c r="DK92" i="3"/>
  <c r="DK89" i="3"/>
  <c r="DK95" i="3"/>
  <c r="DK91" i="3"/>
  <c r="DK184" i="3"/>
  <c r="DK183" i="3"/>
  <c r="DH293" i="3"/>
  <c r="DH296" i="3"/>
  <c r="DH295" i="3"/>
  <c r="DH294" i="3"/>
  <c r="DH292" i="3"/>
  <c r="DH291" i="3"/>
  <c r="DH290" i="3"/>
  <c r="DK296" i="3"/>
  <c r="DK295" i="3"/>
  <c r="DK294" i="3"/>
  <c r="DH344" i="3"/>
  <c r="DH341" i="3"/>
  <c r="DH343" i="3"/>
  <c r="DH340" i="3"/>
  <c r="DH346" i="3"/>
  <c r="DH342" i="3"/>
  <c r="DH339" i="3"/>
  <c r="DH338" i="3"/>
  <c r="DH335" i="3"/>
  <c r="DH337" i="3"/>
  <c r="DH336" i="3"/>
  <c r="DH345" i="3"/>
  <c r="DK344" i="3"/>
  <c r="DK343" i="3"/>
  <c r="DK340" i="3"/>
  <c r="DK346" i="3"/>
  <c r="DK342" i="3"/>
  <c r="DK339" i="3"/>
  <c r="DK345" i="3"/>
  <c r="DK341" i="3"/>
  <c r="DH460" i="3"/>
  <c r="DH459" i="3"/>
  <c r="DH462" i="3"/>
  <c r="DH461" i="3"/>
  <c r="DH458" i="3"/>
  <c r="DH455" i="3"/>
  <c r="DH457" i="3"/>
  <c r="DH456" i="3"/>
  <c r="DK459" i="3"/>
  <c r="DK462" i="3"/>
  <c r="DK461" i="3"/>
  <c r="DK460" i="3"/>
  <c r="DK511" i="3"/>
  <c r="DK510" i="3"/>
  <c r="DK539" i="3"/>
  <c r="DK538" i="3"/>
  <c r="DK548" i="3"/>
  <c r="DK549" i="3"/>
  <c r="DH579" i="3"/>
  <c r="DH575" i="3"/>
  <c r="DH572" i="3"/>
  <c r="DH578" i="3"/>
  <c r="DH574" i="3"/>
  <c r="DH571" i="3"/>
  <c r="DH577" i="3"/>
  <c r="DH576" i="3"/>
  <c r="DH573" i="3"/>
  <c r="DH568" i="3"/>
  <c r="DH565" i="3"/>
  <c r="DH570" i="3"/>
  <c r="DH567" i="3"/>
  <c r="DH569" i="3"/>
  <c r="DH566" i="3"/>
  <c r="DK578" i="3"/>
  <c r="DK574" i="3"/>
  <c r="DK571" i="3"/>
  <c r="DK577" i="3"/>
  <c r="DK573" i="3"/>
  <c r="DK576" i="3"/>
  <c r="DK575" i="3"/>
  <c r="DK579" i="3"/>
  <c r="DK572" i="3"/>
  <c r="DH592" i="3"/>
  <c r="DH589" i="3"/>
  <c r="DH591" i="3"/>
  <c r="DH588" i="3"/>
  <c r="DH590" i="3"/>
  <c r="DH587" i="3"/>
  <c r="DH585" i="3"/>
  <c r="DH582" i="3"/>
  <c r="DH581" i="3"/>
  <c r="DH584" i="3"/>
  <c r="DH580" i="3"/>
  <c r="DH586" i="3"/>
  <c r="DH583" i="3"/>
  <c r="DK592" i="3"/>
  <c r="DK591" i="3"/>
  <c r="DK588" i="3"/>
  <c r="DK590" i="3"/>
  <c r="DK587" i="3"/>
  <c r="DK589" i="3"/>
  <c r="DK47" i="3"/>
  <c r="DH52" i="3"/>
  <c r="DH49" i="3"/>
  <c r="DH51" i="3"/>
  <c r="DH48" i="3"/>
  <c r="DH54" i="3"/>
  <c r="DH45" i="3"/>
  <c r="DH53" i="3"/>
  <c r="DH47" i="3"/>
  <c r="DH44" i="3"/>
  <c r="DH46" i="3"/>
  <c r="DK52" i="3"/>
  <c r="DK49" i="3"/>
  <c r="DK51" i="3"/>
  <c r="DK48" i="3"/>
  <c r="DK54" i="3"/>
  <c r="DK50" i="3"/>
  <c r="DK53" i="3"/>
  <c r="DH237" i="3"/>
  <c r="DH236" i="3"/>
  <c r="DH235" i="3"/>
  <c r="DH233" i="3"/>
  <c r="DH232" i="3"/>
  <c r="DH234" i="3"/>
  <c r="DH231" i="3"/>
  <c r="DK236" i="3"/>
  <c r="DK235" i="3"/>
  <c r="DK234" i="3"/>
  <c r="DK237" i="3"/>
  <c r="DK256" i="3"/>
  <c r="DK257" i="3"/>
  <c r="DH284" i="3"/>
  <c r="DH281" i="3"/>
  <c r="DH287" i="3"/>
  <c r="DH283" i="3"/>
  <c r="DH280" i="3"/>
  <c r="DH286" i="3"/>
  <c r="DH279" i="3"/>
  <c r="DH276" i="3"/>
  <c r="DH285" i="3"/>
  <c r="DH278" i="3"/>
  <c r="DH277" i="3"/>
  <c r="DH282" i="3"/>
  <c r="DK284" i="3"/>
  <c r="DK281" i="3"/>
  <c r="DK287" i="3"/>
  <c r="DK283" i="3"/>
  <c r="DK280" i="3"/>
  <c r="DK286" i="3"/>
  <c r="DK282" i="3"/>
  <c r="DK285" i="3"/>
  <c r="DH318" i="3"/>
  <c r="DH317" i="3"/>
  <c r="DH315" i="3"/>
  <c r="DH314" i="3"/>
  <c r="DH316" i="3"/>
  <c r="DK318" i="3"/>
  <c r="DK317" i="3"/>
  <c r="DK316" i="3"/>
  <c r="DH371" i="3"/>
  <c r="DH370" i="3"/>
  <c r="DH368" i="3"/>
  <c r="DH372" i="3"/>
  <c r="DH369" i="3"/>
  <c r="DK371" i="3"/>
  <c r="DK370" i="3"/>
  <c r="DK372" i="3"/>
  <c r="DK414" i="3"/>
  <c r="DK416" i="3"/>
  <c r="DK413" i="3"/>
  <c r="DK415" i="3"/>
  <c r="DH445" i="3"/>
  <c r="DH444" i="3"/>
  <c r="DH447" i="3"/>
  <c r="DH441" i="3"/>
  <c r="DH440" i="3"/>
  <c r="DH446" i="3"/>
  <c r="DH443" i="3"/>
  <c r="DH439" i="3"/>
  <c r="DH442" i="3"/>
  <c r="DK445" i="3"/>
  <c r="DK444" i="3"/>
  <c r="DK447" i="3"/>
  <c r="DK446" i="3"/>
  <c r="DK495" i="3"/>
  <c r="DK496" i="3"/>
  <c r="DH50" i="3"/>
  <c r="DK25" i="3"/>
  <c r="DK24" i="3"/>
  <c r="DK27" i="3"/>
  <c r="DK26" i="3"/>
  <c r="DH82" i="3"/>
  <c r="DH78" i="3"/>
  <c r="DH75" i="3"/>
  <c r="DH81" i="3"/>
  <c r="DH80" i="3"/>
  <c r="DH77" i="3"/>
  <c r="DH72" i="3"/>
  <c r="DH79" i="3"/>
  <c r="DH74" i="3"/>
  <c r="DH71" i="3"/>
  <c r="DH73" i="3"/>
  <c r="DK408" i="3"/>
  <c r="DK405" i="3"/>
  <c r="DK407" i="3"/>
  <c r="DK404" i="3"/>
  <c r="DK410" i="3"/>
  <c r="DK406" i="3"/>
  <c r="DK409" i="3"/>
  <c r="DK130" i="3"/>
  <c r="DK127" i="3"/>
  <c r="DK129" i="3"/>
  <c r="DK128" i="3"/>
  <c r="DH225" i="3"/>
  <c r="DH222" i="3"/>
  <c r="DH228" i="3"/>
  <c r="DH224" i="3"/>
  <c r="DH221" i="3"/>
  <c r="DH227" i="3"/>
  <c r="DH226" i="3"/>
  <c r="DH223" i="3"/>
  <c r="DH220" i="3"/>
  <c r="DH217" i="3"/>
  <c r="DH219" i="3"/>
  <c r="DH218" i="3"/>
  <c r="DK228" i="3"/>
  <c r="DK224" i="3"/>
  <c r="DK221" i="3"/>
  <c r="DK227" i="3"/>
  <c r="DK223" i="3"/>
  <c r="DK226" i="3"/>
  <c r="DK225" i="3"/>
  <c r="DK222" i="3"/>
  <c r="DH301" i="3"/>
  <c r="DH303" i="3"/>
  <c r="DH302" i="3"/>
  <c r="DH300" i="3"/>
  <c r="DH299" i="3"/>
  <c r="DK303" i="3"/>
  <c r="DK302" i="3"/>
  <c r="DK301" i="3"/>
  <c r="DH434" i="3"/>
  <c r="DH431" i="3"/>
  <c r="DH437" i="3"/>
  <c r="DH433" i="3"/>
  <c r="DH436" i="3"/>
  <c r="DH435" i="3"/>
  <c r="DH432" i="3"/>
  <c r="DH438" i="3"/>
  <c r="DH428" i="3"/>
  <c r="DH425" i="3"/>
  <c r="DH430" i="3"/>
  <c r="DH427" i="3"/>
  <c r="DH429" i="3"/>
  <c r="DH426" i="3"/>
  <c r="DK433" i="3"/>
  <c r="DK436" i="3"/>
  <c r="DK432" i="3"/>
  <c r="DK435" i="3"/>
  <c r="DK438" i="3"/>
  <c r="DK434" i="3"/>
  <c r="DK431" i="3"/>
  <c r="DH468" i="3"/>
  <c r="DH467" i="3"/>
  <c r="DH469" i="3"/>
  <c r="DH464" i="3"/>
  <c r="DH466" i="3"/>
  <c r="DH463" i="3"/>
  <c r="DH465" i="3"/>
  <c r="DK467" i="3"/>
  <c r="DK469" i="3"/>
  <c r="DK468" i="3"/>
  <c r="DH28" i="3"/>
  <c r="DH36" i="3"/>
  <c r="DH70" i="3"/>
  <c r="DH99" i="3"/>
  <c r="DH111" i="3"/>
  <c r="DH125" i="3"/>
  <c r="DH164" i="3"/>
  <c r="DH173" i="3"/>
  <c r="DH203" i="3"/>
  <c r="DH229" i="3"/>
  <c r="DH254" i="3"/>
  <c r="DH262" i="3"/>
  <c r="DH288" i="3"/>
  <c r="DH298" i="3"/>
  <c r="DH312" i="3"/>
  <c r="DH320" i="3"/>
  <c r="DH347" i="3"/>
  <c r="DH359" i="3"/>
  <c r="DH3" i="3"/>
  <c r="DH11" i="3"/>
  <c r="DH7" i="3"/>
  <c r="DH10" i="3"/>
  <c r="DH5" i="3"/>
  <c r="DH6" i="3"/>
  <c r="DH9" i="3"/>
  <c r="DH4" i="3"/>
  <c r="DK10" i="3"/>
  <c r="DK6" i="3"/>
  <c r="DK9" i="3"/>
  <c r="DK8" i="3"/>
  <c r="DK11" i="3"/>
  <c r="DK7" i="3"/>
  <c r="DH14" i="3"/>
  <c r="DH18" i="3"/>
  <c r="DH17" i="3"/>
  <c r="DH15" i="3"/>
  <c r="DH19" i="3"/>
  <c r="DK18" i="3"/>
  <c r="DK17" i="3"/>
  <c r="DK16" i="3"/>
  <c r="DK19" i="3"/>
  <c r="DH66" i="3"/>
  <c r="DH63" i="3"/>
  <c r="DH65" i="3"/>
  <c r="DH62" i="3"/>
  <c r="DH68" i="3"/>
  <c r="DH67" i="3"/>
  <c r="DH64" i="3"/>
  <c r="DH60" i="3"/>
  <c r="DH57" i="3"/>
  <c r="DH59" i="3"/>
  <c r="DH61" i="3"/>
  <c r="DH58" i="3"/>
  <c r="DK65" i="3"/>
  <c r="DK62" i="3"/>
  <c r="DK68" i="3"/>
  <c r="DK64" i="3"/>
  <c r="DK67" i="3"/>
  <c r="DK66" i="3"/>
  <c r="DK63" i="3"/>
  <c r="DK102" i="3"/>
  <c r="DK101" i="3"/>
  <c r="DK103" i="3"/>
  <c r="DK113" i="3"/>
  <c r="DK112" i="3"/>
  <c r="DH148" i="3"/>
  <c r="DH151" i="3"/>
  <c r="DH150" i="3"/>
  <c r="DH147" i="3"/>
  <c r="DH149" i="3"/>
  <c r="DH146" i="3"/>
  <c r="DH152" i="3"/>
  <c r="DH144" i="3"/>
  <c r="DH141" i="3"/>
  <c r="DH143" i="3"/>
  <c r="DH145" i="3"/>
  <c r="DH142" i="3"/>
  <c r="DK147" i="3"/>
  <c r="DK150" i="3"/>
  <c r="DK149" i="3"/>
  <c r="DK146" i="3"/>
  <c r="DK152" i="3"/>
  <c r="DK148" i="3"/>
  <c r="DK151" i="3"/>
  <c r="DK155" i="3"/>
  <c r="DK157" i="3"/>
  <c r="DK156" i="3"/>
  <c r="DK166" i="3"/>
  <c r="DK167" i="3"/>
  <c r="DH199" i="3"/>
  <c r="DH196" i="3"/>
  <c r="DH198" i="3"/>
  <c r="DH195" i="3"/>
  <c r="DH201" i="3"/>
  <c r="DH197" i="3"/>
  <c r="DH200" i="3"/>
  <c r="DH194" i="3"/>
  <c r="DH191" i="3"/>
  <c r="DH193" i="3"/>
  <c r="DH190" i="3"/>
  <c r="DH192" i="3"/>
  <c r="DK198" i="3"/>
  <c r="DK195" i="3"/>
  <c r="DK201" i="3"/>
  <c r="DK197" i="3"/>
  <c r="DK200" i="3"/>
  <c r="DK196" i="3"/>
  <c r="DK199" i="3"/>
  <c r="DH244" i="3"/>
  <c r="DH243" i="3"/>
  <c r="DH242" i="3"/>
  <c r="DH245" i="3"/>
  <c r="DH241" i="3"/>
  <c r="DH240" i="3"/>
  <c r="DK243" i="3"/>
  <c r="DK242" i="3"/>
  <c r="DK245" i="3"/>
  <c r="DK244" i="3"/>
  <c r="DH396" i="3"/>
  <c r="DH393" i="3"/>
  <c r="DH395" i="3"/>
  <c r="DH392" i="3"/>
  <c r="DH394" i="3"/>
  <c r="DH391" i="3"/>
  <c r="DH397" i="3"/>
  <c r="DH388" i="3"/>
  <c r="DH384" i="3"/>
  <c r="DH390" i="3"/>
  <c r="DH387" i="3"/>
  <c r="DH389" i="3"/>
  <c r="DH386" i="3"/>
  <c r="DH385" i="3"/>
  <c r="DK395" i="3"/>
  <c r="DK392" i="3"/>
  <c r="DK394" i="3"/>
  <c r="DK391" i="3"/>
  <c r="DK397" i="3"/>
  <c r="DK393" i="3"/>
  <c r="DK396" i="3"/>
  <c r="DH453" i="3"/>
  <c r="DH452" i="3"/>
  <c r="DH454" i="3"/>
  <c r="DH450" i="3"/>
  <c r="DH449" i="3"/>
  <c r="DH451" i="3"/>
  <c r="DH448" i="3"/>
  <c r="DK452" i="3"/>
  <c r="DK454" i="3"/>
  <c r="DK453" i="3"/>
  <c r="DH525" i="3"/>
  <c r="DH522" i="3"/>
  <c r="DH528" i="3"/>
  <c r="DH527" i="3"/>
  <c r="DH524" i="3"/>
  <c r="DH526" i="3"/>
  <c r="DH523" i="3"/>
  <c r="DH521" i="3"/>
  <c r="DH518" i="3"/>
  <c r="DH516" i="3"/>
  <c r="DH520" i="3"/>
  <c r="DH517" i="3"/>
  <c r="DH515" i="3"/>
  <c r="DH519" i="3"/>
  <c r="DK528" i="3"/>
  <c r="DK524" i="3"/>
  <c r="DK527" i="3"/>
  <c r="DK526" i="3"/>
  <c r="DK523" i="3"/>
  <c r="DK525" i="3"/>
  <c r="DK522" i="3"/>
  <c r="DK532" i="3"/>
  <c r="DK531" i="3"/>
  <c r="DH563" i="3"/>
  <c r="DH560" i="3"/>
  <c r="DH562" i="3"/>
  <c r="DH559" i="3"/>
  <c r="DH564" i="3"/>
  <c r="DH561" i="3"/>
  <c r="DH557" i="3"/>
  <c r="DH556" i="3"/>
  <c r="DH554" i="3"/>
  <c r="DH558" i="3"/>
  <c r="DH555" i="3"/>
  <c r="DH553" i="3"/>
  <c r="DK562" i="3"/>
  <c r="DK559" i="3"/>
  <c r="DK561" i="3"/>
  <c r="DK564" i="3"/>
  <c r="DK563" i="3"/>
  <c r="DK560" i="3"/>
  <c r="DK57" i="3"/>
  <c r="DH160" i="3"/>
  <c r="DK293" i="3"/>
  <c r="ER485" i="1"/>
  <c r="AK485" i="1"/>
  <c r="ER480" i="1"/>
  <c r="AK480" i="1"/>
  <c r="ER478" i="1"/>
  <c r="AK478" i="1"/>
  <c r="ER476" i="1"/>
  <c r="ER471" i="1"/>
  <c r="AK476" i="1"/>
  <c r="ER469" i="1"/>
  <c r="AK471" i="1"/>
  <c r="ER429" i="1"/>
  <c r="AK469" i="1"/>
  <c r="ER431" i="1"/>
  <c r="AK431" i="1"/>
  <c r="AK429" i="1"/>
  <c r="AK426" i="1"/>
  <c r="ER426" i="1"/>
  <c r="ER424" i="1"/>
  <c r="AK424" i="1"/>
  <c r="ER421" i="1"/>
  <c r="AK421" i="1"/>
  <c r="ER383" i="1"/>
  <c r="AK383" i="1"/>
  <c r="ER381" i="1"/>
  <c r="AK381" i="1"/>
  <c r="ER378" i="1"/>
  <c r="AK378" i="1"/>
  <c r="ER376" i="1"/>
  <c r="AK376" i="1"/>
  <c r="ER373" i="1"/>
  <c r="AK373" i="1"/>
  <c r="ER334" i="1"/>
  <c r="AK334" i="1"/>
  <c r="ER330" i="1"/>
  <c r="AK330" i="1"/>
  <c r="ER327" i="1"/>
  <c r="AK327" i="1"/>
  <c r="ER316" i="1"/>
  <c r="ER324" i="1"/>
  <c r="ER318" i="1"/>
  <c r="AK324" i="1"/>
  <c r="AK318" i="1"/>
  <c r="ER308" i="1"/>
  <c r="AK316" i="1"/>
  <c r="ER313" i="1"/>
  <c r="AK313" i="1"/>
  <c r="AK308" i="1"/>
  <c r="ER269" i="1"/>
  <c r="AK269" i="1"/>
  <c r="ER266" i="1"/>
  <c r="AK266" i="1"/>
  <c r="ER264" i="1"/>
  <c r="AK264" i="1"/>
  <c r="ER261" i="1"/>
  <c r="AK261" i="1"/>
  <c r="ER259" i="1"/>
  <c r="AK259" i="1"/>
  <c r="FJ23" i="8"/>
  <c r="ER256" i="1"/>
  <c r="AK256" i="1"/>
  <c r="AK217" i="1"/>
  <c r="ER217" i="1"/>
  <c r="ER215" i="1"/>
  <c r="AK215" i="1"/>
  <c r="ER213" i="1"/>
  <c r="AK213" i="1"/>
  <c r="ER210" i="1"/>
  <c r="AK210" i="1"/>
  <c r="ER207" i="1"/>
  <c r="ER165" i="1"/>
  <c r="AK207" i="1"/>
  <c r="ER204" i="1"/>
  <c r="AK204" i="1"/>
  <c r="AK165" i="1"/>
  <c r="AK163" i="1"/>
  <c r="ER163" i="1"/>
  <c r="ER160" i="1"/>
  <c r="AK160" i="1"/>
  <c r="ER154" i="1"/>
  <c r="ER158" i="1"/>
  <c r="AK158" i="1"/>
  <c r="AK154" i="1"/>
  <c r="ER151" i="1"/>
  <c r="AK151" i="1"/>
  <c r="FJ19" i="8"/>
  <c r="ER146" i="1"/>
  <c r="AK146" i="1"/>
  <c r="ER108" i="1"/>
  <c r="ER104" i="1"/>
  <c r="AK108" i="1"/>
  <c r="AK104" i="1"/>
  <c r="ER102" i="1"/>
  <c r="AK102" i="1"/>
  <c r="ER99" i="1"/>
  <c r="AK99" i="1"/>
  <c r="FJ17" i="8"/>
  <c r="ER94" i="1"/>
  <c r="ER53" i="1"/>
  <c r="AK94" i="1"/>
  <c r="AK53" i="1"/>
  <c r="AK49" i="1"/>
  <c r="ER49" i="1"/>
  <c r="ER46" i="1"/>
  <c r="ER41" i="1"/>
  <c r="AK46" i="1"/>
  <c r="ER43" i="1"/>
  <c r="AK43" i="1"/>
  <c r="AK41" i="1"/>
  <c r="ER39" i="1"/>
  <c r="AK39" i="1"/>
  <c r="ER36" i="1"/>
  <c r="AK36" i="1"/>
  <c r="ER33" i="1"/>
  <c r="AK33" i="1"/>
  <c r="AK28" i="1"/>
  <c r="ER28" i="1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1" i="3"/>
  <c r="Y1" i="3"/>
  <c r="CU1" i="3"/>
  <c r="CV1" i="3"/>
  <c r="CX1" i="3"/>
  <c r="DF1" i="3" s="1"/>
  <c r="CY1" i="3"/>
  <c r="CZ1" i="3"/>
  <c r="DA1" i="3"/>
  <c r="DB1" i="3"/>
  <c r="DC1" i="3"/>
  <c r="A2" i="3"/>
  <c r="Y2" i="3"/>
  <c r="CX2" i="3"/>
  <c r="DF2" i="3" s="1"/>
  <c r="CY2" i="3"/>
  <c r="CZ2" i="3"/>
  <c r="DA2" i="3"/>
  <c r="DB2" i="3"/>
  <c r="DC2" i="3"/>
  <c r="A3" i="3"/>
  <c r="Y3" i="3"/>
  <c r="CW3" i="3" s="1"/>
  <c r="CY3" i="3"/>
  <c r="CZ3" i="3"/>
  <c r="DB3" i="3" s="1"/>
  <c r="DA3" i="3"/>
  <c r="DC3" i="3"/>
  <c r="A4" i="3"/>
  <c r="Y4" i="3"/>
  <c r="CX4" i="3" s="1"/>
  <c r="CY4" i="3"/>
  <c r="CZ4" i="3"/>
  <c r="DB4" i="3" s="1"/>
  <c r="DA4" i="3"/>
  <c r="DC4" i="3"/>
  <c r="A5" i="3"/>
  <c r="Y5" i="3"/>
  <c r="CW5" i="3" s="1"/>
  <c r="CY5" i="3"/>
  <c r="CZ5" i="3"/>
  <c r="DB5" i="3" s="1"/>
  <c r="DA5" i="3"/>
  <c r="DC5" i="3"/>
  <c r="A6" i="3"/>
  <c r="CX6" i="3"/>
  <c r="CY6" i="3"/>
  <c r="CZ6" i="3"/>
  <c r="DA6" i="3"/>
  <c r="DB6" i="3"/>
  <c r="DC6" i="3"/>
  <c r="A7" i="3"/>
  <c r="CX7" i="3"/>
  <c r="CY7" i="3"/>
  <c r="CZ7" i="3"/>
  <c r="DA7" i="3"/>
  <c r="DB7" i="3"/>
  <c r="DC7" i="3"/>
  <c r="A8" i="3"/>
  <c r="Y8" i="3"/>
  <c r="CX8" i="3" s="1"/>
  <c r="CY8" i="3"/>
  <c r="CZ8" i="3"/>
  <c r="DB8" i="3" s="1"/>
  <c r="DA8" i="3"/>
  <c r="DC8" i="3"/>
  <c r="A9" i="3"/>
  <c r="Y9" i="3"/>
  <c r="CX9" i="3"/>
  <c r="CY9" i="3"/>
  <c r="CZ9" i="3"/>
  <c r="DA9" i="3"/>
  <c r="DB9" i="3"/>
  <c r="DC9" i="3"/>
  <c r="A10" i="3"/>
  <c r="Y10" i="3"/>
  <c r="CX10" i="3"/>
  <c r="DF10" i="3" s="1"/>
  <c r="DJ10" i="3" s="1"/>
  <c r="CY10" i="3"/>
  <c r="CZ10" i="3"/>
  <c r="DA10" i="3"/>
  <c r="DB10" i="3"/>
  <c r="DC10" i="3"/>
  <c r="A11" i="3"/>
  <c r="Y11" i="3"/>
  <c r="CX11" i="3"/>
  <c r="DF11" i="3" s="1"/>
  <c r="DJ11" i="3" s="1"/>
  <c r="CY11" i="3"/>
  <c r="CZ11" i="3"/>
  <c r="DB11" i="3" s="1"/>
  <c r="DA11" i="3"/>
  <c r="DC11" i="3"/>
  <c r="A12" i="3"/>
  <c r="Y12" i="3"/>
  <c r="CX12" i="3" s="1"/>
  <c r="CU12" i="3"/>
  <c r="CY12" i="3"/>
  <c r="CZ12" i="3"/>
  <c r="DA12" i="3"/>
  <c r="DB12" i="3"/>
  <c r="DC12" i="3"/>
  <c r="A13" i="3"/>
  <c r="Y13" i="3"/>
  <c r="CX13" i="3" s="1"/>
  <c r="CY13" i="3"/>
  <c r="CZ13" i="3"/>
  <c r="DA13" i="3"/>
  <c r="DB13" i="3"/>
  <c r="DC13" i="3"/>
  <c r="A14" i="3"/>
  <c r="Y14" i="3"/>
  <c r="CW14" i="3" s="1"/>
  <c r="CX14" i="3"/>
  <c r="CY14" i="3"/>
  <c r="CZ14" i="3"/>
  <c r="DA14" i="3"/>
  <c r="DB14" i="3"/>
  <c r="DC14" i="3"/>
  <c r="A15" i="3"/>
  <c r="Y15" i="3"/>
  <c r="CW15" i="3" s="1"/>
  <c r="CY15" i="3"/>
  <c r="CZ15" i="3"/>
  <c r="DA15" i="3"/>
  <c r="DB15" i="3"/>
  <c r="DC15" i="3"/>
  <c r="A16" i="3"/>
  <c r="CX16" i="3"/>
  <c r="CY16" i="3"/>
  <c r="CZ16" i="3"/>
  <c r="DB16" i="3" s="1"/>
  <c r="DA16" i="3"/>
  <c r="DC16" i="3"/>
  <c r="A17" i="3"/>
  <c r="CX17" i="3"/>
  <c r="CY17" i="3"/>
  <c r="CZ17" i="3"/>
  <c r="DA17" i="3"/>
  <c r="DB17" i="3"/>
  <c r="DC17" i="3"/>
  <c r="A18" i="3"/>
  <c r="Y18" i="3"/>
  <c r="CX18" i="3" s="1"/>
  <c r="DG18" i="3" s="1"/>
  <c r="CY18" i="3"/>
  <c r="CZ18" i="3"/>
  <c r="DA18" i="3"/>
  <c r="DB18" i="3"/>
  <c r="DC18" i="3"/>
  <c r="A19" i="3"/>
  <c r="Y19" i="3"/>
  <c r="CX19" i="3" s="1"/>
  <c r="CY19" i="3"/>
  <c r="CZ19" i="3"/>
  <c r="DB19" i="3" s="1"/>
  <c r="DA19" i="3"/>
  <c r="DC19" i="3"/>
  <c r="A20" i="3"/>
  <c r="Y20" i="3"/>
  <c r="CU20" i="3"/>
  <c r="CY20" i="3"/>
  <c r="CZ20" i="3"/>
  <c r="DA20" i="3"/>
  <c r="DB20" i="3"/>
  <c r="DC20" i="3"/>
  <c r="A21" i="3"/>
  <c r="Y21" i="3"/>
  <c r="CX21" i="3"/>
  <c r="DF21" i="3" s="1"/>
  <c r="CY21" i="3"/>
  <c r="CZ21" i="3"/>
  <c r="DB21" i="3" s="1"/>
  <c r="DA21" i="3"/>
  <c r="DC21" i="3"/>
  <c r="A22" i="3"/>
  <c r="Y22" i="3"/>
  <c r="CY22" i="3"/>
  <c r="CZ22" i="3"/>
  <c r="DB22" i="3" s="1"/>
  <c r="DA22" i="3"/>
  <c r="DC22" i="3"/>
  <c r="A23" i="3"/>
  <c r="Y23" i="3"/>
  <c r="CW23" i="3" s="1"/>
  <c r="CY23" i="3"/>
  <c r="CZ23" i="3"/>
  <c r="DB23" i="3" s="1"/>
  <c r="DA23" i="3"/>
  <c r="DC23" i="3"/>
  <c r="A24" i="3"/>
  <c r="CX24" i="3"/>
  <c r="CY24" i="3"/>
  <c r="CZ24" i="3"/>
  <c r="DB24" i="3" s="1"/>
  <c r="DA24" i="3"/>
  <c r="DC24" i="3"/>
  <c r="A25" i="3"/>
  <c r="CX25" i="3"/>
  <c r="CY25" i="3"/>
  <c r="CZ25" i="3"/>
  <c r="DB25" i="3" s="1"/>
  <c r="DA25" i="3"/>
  <c r="DC25" i="3"/>
  <c r="A26" i="3"/>
  <c r="Y26" i="3"/>
  <c r="CX26" i="3" s="1"/>
  <c r="CY26" i="3"/>
  <c r="CZ26" i="3"/>
  <c r="DA26" i="3"/>
  <c r="DB26" i="3"/>
  <c r="DC26" i="3"/>
  <c r="A27" i="3"/>
  <c r="Y27" i="3"/>
  <c r="CX27" i="3"/>
  <c r="CY27" i="3"/>
  <c r="CZ27" i="3"/>
  <c r="DA27" i="3"/>
  <c r="DB27" i="3"/>
  <c r="DC27" i="3"/>
  <c r="A28" i="3"/>
  <c r="Y28" i="3"/>
  <c r="CX28" i="3" s="1"/>
  <c r="CU28" i="3"/>
  <c r="CV28" i="3"/>
  <c r="CY28" i="3"/>
  <c r="CZ28" i="3"/>
  <c r="DA28" i="3"/>
  <c r="DB28" i="3"/>
  <c r="DC28" i="3"/>
  <c r="A29" i="3"/>
  <c r="Y29" i="3"/>
  <c r="CX29" i="3" s="1"/>
  <c r="CY29" i="3"/>
  <c r="CZ29" i="3"/>
  <c r="DB29" i="3" s="1"/>
  <c r="DA29" i="3"/>
  <c r="DC29" i="3"/>
  <c r="A30" i="3"/>
  <c r="Y30" i="3"/>
  <c r="CW30" i="3" s="1"/>
  <c r="CY30" i="3"/>
  <c r="CZ30" i="3"/>
  <c r="DB30" i="3" s="1"/>
  <c r="DA30" i="3"/>
  <c r="DC30" i="3"/>
  <c r="A31" i="3"/>
  <c r="Y31" i="3"/>
  <c r="CW31" i="3" s="1"/>
  <c r="CY31" i="3"/>
  <c r="CZ31" i="3"/>
  <c r="DB31" i="3" s="1"/>
  <c r="DA31" i="3"/>
  <c r="DC31" i="3"/>
  <c r="A32" i="3"/>
  <c r="CX32" i="3"/>
  <c r="CY32" i="3"/>
  <c r="CZ32" i="3"/>
  <c r="DB32" i="3" s="1"/>
  <c r="DA32" i="3"/>
  <c r="DC32" i="3"/>
  <c r="A33" i="3"/>
  <c r="CX33" i="3"/>
  <c r="CY33" i="3"/>
  <c r="CZ33" i="3"/>
  <c r="DB33" i="3" s="1"/>
  <c r="DA33" i="3"/>
  <c r="DC33" i="3"/>
  <c r="A34" i="3"/>
  <c r="Y34" i="3"/>
  <c r="CX34" i="3" s="1"/>
  <c r="DG34" i="3" s="1"/>
  <c r="CY34" i="3"/>
  <c r="CZ34" i="3"/>
  <c r="DA34" i="3"/>
  <c r="DB34" i="3"/>
  <c r="DC34" i="3"/>
  <c r="A35" i="3"/>
  <c r="Y35" i="3"/>
  <c r="CV35" i="3" s="1"/>
  <c r="CU35" i="3"/>
  <c r="CX35" i="3"/>
  <c r="CY35" i="3"/>
  <c r="CZ35" i="3"/>
  <c r="DA35" i="3"/>
  <c r="DB35" i="3"/>
  <c r="DC35" i="3"/>
  <c r="A36" i="3"/>
  <c r="Y36" i="3"/>
  <c r="CX36" i="3"/>
  <c r="CY36" i="3"/>
  <c r="CZ36" i="3"/>
  <c r="DA36" i="3"/>
  <c r="DB36" i="3"/>
  <c r="DC36" i="3"/>
  <c r="A37" i="3"/>
  <c r="Y37" i="3"/>
  <c r="CX37" i="3" s="1"/>
  <c r="CW37" i="3"/>
  <c r="CY37" i="3"/>
  <c r="CZ37" i="3"/>
  <c r="DB37" i="3" s="1"/>
  <c r="DA37" i="3"/>
  <c r="DC37" i="3"/>
  <c r="A38" i="3"/>
  <c r="Y38" i="3"/>
  <c r="CW38" i="3"/>
  <c r="CX38" i="3"/>
  <c r="DF38" i="3" s="1"/>
  <c r="CY38" i="3"/>
  <c r="CZ38" i="3"/>
  <c r="DA38" i="3"/>
  <c r="DB38" i="3"/>
  <c r="DC38" i="3"/>
  <c r="A39" i="3"/>
  <c r="CX39" i="3"/>
  <c r="CY39" i="3"/>
  <c r="CZ39" i="3"/>
  <c r="DA39" i="3"/>
  <c r="DB39" i="3"/>
  <c r="DC39" i="3"/>
  <c r="A40" i="3"/>
  <c r="CX40" i="3"/>
  <c r="CY40" i="3"/>
  <c r="CZ40" i="3"/>
  <c r="DB40" i="3" s="1"/>
  <c r="DA40" i="3"/>
  <c r="DC40" i="3"/>
  <c r="A41" i="3"/>
  <c r="Y41" i="3"/>
  <c r="CX41" i="3"/>
  <c r="DF41" i="3" s="1"/>
  <c r="DJ41" i="3" s="1"/>
  <c r="CY41" i="3"/>
  <c r="CZ41" i="3"/>
  <c r="DB41" i="3" s="1"/>
  <c r="DA41" i="3"/>
  <c r="DC41" i="3"/>
  <c r="A42" i="3"/>
  <c r="Y42" i="3"/>
  <c r="CU42" i="3"/>
  <c r="CY42" i="3"/>
  <c r="CZ42" i="3"/>
  <c r="DB42" i="3" s="1"/>
  <c r="DA42" i="3"/>
  <c r="DC42" i="3"/>
  <c r="A43" i="3"/>
  <c r="Y43" i="3"/>
  <c r="CX43" i="3"/>
  <c r="CY43" i="3"/>
  <c r="CZ43" i="3"/>
  <c r="DA43" i="3"/>
  <c r="DB43" i="3"/>
  <c r="DC43" i="3"/>
  <c r="A44" i="3"/>
  <c r="Y44" i="3"/>
  <c r="CW44" i="3" s="1"/>
  <c r="CX44" i="3"/>
  <c r="CY44" i="3"/>
  <c r="CZ44" i="3"/>
  <c r="DA44" i="3"/>
  <c r="DB44" i="3"/>
  <c r="DC44" i="3"/>
  <c r="A45" i="3"/>
  <c r="Y45" i="3"/>
  <c r="CW45" i="3" s="1"/>
  <c r="CY45" i="3"/>
  <c r="CZ45" i="3"/>
  <c r="DB45" i="3" s="1"/>
  <c r="DA45" i="3"/>
  <c r="DC45" i="3"/>
  <c r="A46" i="3"/>
  <c r="Y46" i="3"/>
  <c r="CY46" i="3"/>
  <c r="CZ46" i="3"/>
  <c r="DB46" i="3" s="1"/>
  <c r="DA46" i="3"/>
  <c r="DC46" i="3"/>
  <c r="A47" i="3"/>
  <c r="Y47" i="3"/>
  <c r="CW47" i="3" s="1"/>
  <c r="CY47" i="3"/>
  <c r="CZ47" i="3"/>
  <c r="DB47" i="3" s="1"/>
  <c r="DA47" i="3"/>
  <c r="DC47" i="3"/>
  <c r="A48" i="3"/>
  <c r="CX48" i="3"/>
  <c r="CY48" i="3"/>
  <c r="CZ48" i="3"/>
  <c r="DA48" i="3"/>
  <c r="DB48" i="3"/>
  <c r="DC48" i="3"/>
  <c r="A49" i="3"/>
  <c r="CX49" i="3"/>
  <c r="CY49" i="3"/>
  <c r="CZ49" i="3"/>
  <c r="DA49" i="3"/>
  <c r="DB49" i="3"/>
  <c r="DC49" i="3"/>
  <c r="A50" i="3"/>
  <c r="CX50" i="3"/>
  <c r="CY50" i="3"/>
  <c r="CZ50" i="3"/>
  <c r="DB50" i="3" s="1"/>
  <c r="DA50" i="3"/>
  <c r="DC50" i="3"/>
  <c r="A51" i="3"/>
  <c r="CX51" i="3"/>
  <c r="CY51" i="3"/>
  <c r="CZ51" i="3"/>
  <c r="DA51" i="3"/>
  <c r="DB51" i="3"/>
  <c r="DC51" i="3"/>
  <c r="A52" i="3"/>
  <c r="CX52" i="3"/>
  <c r="CY52" i="3"/>
  <c r="CZ52" i="3"/>
  <c r="DA52" i="3"/>
  <c r="DB52" i="3"/>
  <c r="DC52" i="3"/>
  <c r="A53" i="3"/>
  <c r="Y53" i="3"/>
  <c r="CX53" i="3"/>
  <c r="CY53" i="3"/>
  <c r="CZ53" i="3"/>
  <c r="DB53" i="3" s="1"/>
  <c r="DA53" i="3"/>
  <c r="DC53" i="3"/>
  <c r="A54" i="3"/>
  <c r="Y54" i="3"/>
  <c r="CX54" i="3" s="1"/>
  <c r="CY54" i="3"/>
  <c r="CZ54" i="3"/>
  <c r="DB54" i="3" s="1"/>
  <c r="DA54" i="3"/>
  <c r="DC54" i="3"/>
  <c r="A55" i="3"/>
  <c r="Y55" i="3"/>
  <c r="CU55" i="3"/>
  <c r="CV55" i="3"/>
  <c r="CX55" i="3"/>
  <c r="CY55" i="3"/>
  <c r="CZ55" i="3"/>
  <c r="DA55" i="3"/>
  <c r="DB55" i="3"/>
  <c r="DC55" i="3"/>
  <c r="A56" i="3"/>
  <c r="Y56" i="3"/>
  <c r="CX56" i="3" s="1"/>
  <c r="DG56" i="3" s="1"/>
  <c r="CY56" i="3"/>
  <c r="CZ56" i="3"/>
  <c r="DB56" i="3" s="1"/>
  <c r="DA56" i="3"/>
  <c r="DC56" i="3"/>
  <c r="A57" i="3"/>
  <c r="Y57" i="3"/>
  <c r="CW57" i="3"/>
  <c r="CX57" i="3"/>
  <c r="DF57" i="3" s="1"/>
  <c r="CY57" i="3"/>
  <c r="CZ57" i="3"/>
  <c r="DA57" i="3"/>
  <c r="DB57" i="3"/>
  <c r="DC57" i="3"/>
  <c r="A58" i="3"/>
  <c r="Y58" i="3"/>
  <c r="CY58" i="3"/>
  <c r="CZ58" i="3"/>
  <c r="DB58" i="3" s="1"/>
  <c r="DA58" i="3"/>
  <c r="DC58" i="3"/>
  <c r="A59" i="3"/>
  <c r="Y59" i="3"/>
  <c r="CW59" i="3"/>
  <c r="CX59" i="3"/>
  <c r="CY59" i="3"/>
  <c r="CZ59" i="3"/>
  <c r="DA59" i="3"/>
  <c r="DB59" i="3"/>
  <c r="DC59" i="3"/>
  <c r="A60" i="3"/>
  <c r="Y60" i="3"/>
  <c r="CX60" i="3" s="1"/>
  <c r="CW60" i="3"/>
  <c r="CY60" i="3"/>
  <c r="CZ60" i="3"/>
  <c r="DB60" i="3" s="1"/>
  <c r="DA60" i="3"/>
  <c r="DC60" i="3"/>
  <c r="A61" i="3"/>
  <c r="Y61" i="3"/>
  <c r="CW61" i="3"/>
  <c r="CX61" i="3"/>
  <c r="DF61" i="3" s="1"/>
  <c r="CY61" i="3"/>
  <c r="CZ61" i="3"/>
  <c r="DA61" i="3"/>
  <c r="DB61" i="3"/>
  <c r="DC61" i="3"/>
  <c r="A62" i="3"/>
  <c r="CX62" i="3"/>
  <c r="CY62" i="3"/>
  <c r="CZ62" i="3"/>
  <c r="DB62" i="3" s="1"/>
  <c r="DA62" i="3"/>
  <c r="DC62" i="3"/>
  <c r="A63" i="3"/>
  <c r="CX63" i="3"/>
  <c r="CY63" i="3"/>
  <c r="CZ63" i="3"/>
  <c r="DB63" i="3" s="1"/>
  <c r="DA63" i="3"/>
  <c r="DC63" i="3"/>
  <c r="A64" i="3"/>
  <c r="CX64" i="3"/>
  <c r="CY64" i="3"/>
  <c r="CZ64" i="3"/>
  <c r="DB64" i="3" s="1"/>
  <c r="DA64" i="3"/>
  <c r="DC64" i="3"/>
  <c r="A65" i="3"/>
  <c r="CX65" i="3"/>
  <c r="CY65" i="3"/>
  <c r="CZ65" i="3"/>
  <c r="DA65" i="3"/>
  <c r="DB65" i="3"/>
  <c r="DC65" i="3"/>
  <c r="A66" i="3"/>
  <c r="CX66" i="3"/>
  <c r="CY66" i="3"/>
  <c r="CZ66" i="3"/>
  <c r="DA66" i="3"/>
  <c r="DB66" i="3"/>
  <c r="DC66" i="3"/>
  <c r="A67" i="3"/>
  <c r="Y67" i="3"/>
  <c r="CX67" i="3" s="1"/>
  <c r="CY67" i="3"/>
  <c r="CZ67" i="3"/>
  <c r="DB67" i="3" s="1"/>
  <c r="DA67" i="3"/>
  <c r="DC67" i="3"/>
  <c r="A68" i="3"/>
  <c r="Y68" i="3"/>
  <c r="CX68" i="3"/>
  <c r="CY68" i="3"/>
  <c r="CZ68" i="3"/>
  <c r="DA68" i="3"/>
  <c r="DB68" i="3"/>
  <c r="DC68" i="3"/>
  <c r="A69" i="3"/>
  <c r="Y69" i="3"/>
  <c r="CU69" i="3"/>
  <c r="CY69" i="3"/>
  <c r="CZ69" i="3"/>
  <c r="DB69" i="3" s="1"/>
  <c r="DA69" i="3"/>
  <c r="DC69" i="3"/>
  <c r="A70" i="3"/>
  <c r="Y70" i="3"/>
  <c r="CX70" i="3"/>
  <c r="CY70" i="3"/>
  <c r="CZ70" i="3"/>
  <c r="DA70" i="3"/>
  <c r="DB70" i="3"/>
  <c r="DC70" i="3"/>
  <c r="A71" i="3"/>
  <c r="Y71" i="3"/>
  <c r="CW71" i="3" s="1"/>
  <c r="CX71" i="3"/>
  <c r="CY71" i="3"/>
  <c r="CZ71" i="3"/>
  <c r="DA71" i="3"/>
  <c r="DB71" i="3"/>
  <c r="DC71" i="3"/>
  <c r="A72" i="3"/>
  <c r="Y72" i="3"/>
  <c r="CW72" i="3" s="1"/>
  <c r="CX72" i="3"/>
  <c r="CY72" i="3"/>
  <c r="CZ72" i="3"/>
  <c r="DA72" i="3"/>
  <c r="DB72" i="3"/>
  <c r="DC72" i="3"/>
  <c r="A73" i="3"/>
  <c r="Y73" i="3"/>
  <c r="CW73" i="3" s="1"/>
  <c r="CX73" i="3"/>
  <c r="CY73" i="3"/>
  <c r="CZ73" i="3"/>
  <c r="DA73" i="3"/>
  <c r="DB73" i="3"/>
  <c r="DC73" i="3"/>
  <c r="A74" i="3"/>
  <c r="Y74" i="3"/>
  <c r="CW74" i="3" s="1"/>
  <c r="CY74" i="3"/>
  <c r="CZ74" i="3"/>
  <c r="DB74" i="3" s="1"/>
  <c r="DA74" i="3"/>
  <c r="DC74" i="3"/>
  <c r="A75" i="3"/>
  <c r="CX75" i="3"/>
  <c r="CY75" i="3"/>
  <c r="CZ75" i="3"/>
  <c r="DA75" i="3"/>
  <c r="DB75" i="3"/>
  <c r="DC75" i="3"/>
  <c r="A76" i="3"/>
  <c r="CX76" i="3"/>
  <c r="CY76" i="3"/>
  <c r="CZ76" i="3"/>
  <c r="DA76" i="3"/>
  <c r="DB76" i="3"/>
  <c r="DC76" i="3"/>
  <c r="A77" i="3"/>
  <c r="CX77" i="3"/>
  <c r="CY77" i="3"/>
  <c r="CZ77" i="3"/>
  <c r="DB77" i="3" s="1"/>
  <c r="DA77" i="3"/>
  <c r="DC77" i="3"/>
  <c r="A78" i="3"/>
  <c r="CX78" i="3"/>
  <c r="CY78" i="3"/>
  <c r="CZ78" i="3"/>
  <c r="DB78" i="3" s="1"/>
  <c r="DA78" i="3"/>
  <c r="DC78" i="3"/>
  <c r="A79" i="3"/>
  <c r="CX79" i="3"/>
  <c r="CY79" i="3"/>
  <c r="CZ79" i="3"/>
  <c r="DA79" i="3"/>
  <c r="DB79" i="3"/>
  <c r="DC79" i="3"/>
  <c r="A80" i="3"/>
  <c r="Y80" i="3"/>
  <c r="CX80" i="3" s="1"/>
  <c r="DG80" i="3" s="1"/>
  <c r="CY80" i="3"/>
  <c r="CZ80" i="3"/>
  <c r="DB80" i="3" s="1"/>
  <c r="DA80" i="3"/>
  <c r="DC80" i="3"/>
  <c r="A81" i="3"/>
  <c r="Y81" i="3"/>
  <c r="CX81" i="3" s="1"/>
  <c r="CY81" i="3"/>
  <c r="CZ81" i="3"/>
  <c r="DB81" i="3" s="1"/>
  <c r="DA81" i="3"/>
  <c r="DC81" i="3"/>
  <c r="A82" i="3"/>
  <c r="Y82" i="3"/>
  <c r="CX82" i="3"/>
  <c r="CY82" i="3"/>
  <c r="CZ82" i="3"/>
  <c r="DA82" i="3"/>
  <c r="DB82" i="3"/>
  <c r="DC82" i="3"/>
  <c r="A83" i="3"/>
  <c r="Y83" i="3"/>
  <c r="CX83" i="3" s="1"/>
  <c r="CU83" i="3"/>
  <c r="CV83" i="3"/>
  <c r="CY83" i="3"/>
  <c r="CZ83" i="3"/>
  <c r="DB83" i="3" s="1"/>
  <c r="DA83" i="3"/>
  <c r="DC83" i="3"/>
  <c r="A84" i="3"/>
  <c r="Y84" i="3"/>
  <c r="CX84" i="3"/>
  <c r="CY84" i="3"/>
  <c r="CZ84" i="3"/>
  <c r="DA84" i="3"/>
  <c r="DB84" i="3"/>
  <c r="DC84" i="3"/>
  <c r="A85" i="3"/>
  <c r="Y85" i="3"/>
  <c r="CW85" i="3"/>
  <c r="CX85" i="3"/>
  <c r="CY85" i="3"/>
  <c r="CZ85" i="3"/>
  <c r="DA85" i="3"/>
  <c r="DB85" i="3"/>
  <c r="DC85" i="3"/>
  <c r="A86" i="3"/>
  <c r="Y86" i="3"/>
  <c r="CW86" i="3" s="1"/>
  <c r="CX86" i="3"/>
  <c r="CY86" i="3"/>
  <c r="CZ86" i="3"/>
  <c r="DA86" i="3"/>
  <c r="DB86" i="3"/>
  <c r="DC86" i="3"/>
  <c r="A87" i="3"/>
  <c r="Y87" i="3"/>
  <c r="CX87" i="3" s="1"/>
  <c r="DF87" i="3" s="1"/>
  <c r="CW87" i="3"/>
  <c r="CY87" i="3"/>
  <c r="CZ87" i="3"/>
  <c r="DB87" i="3" s="1"/>
  <c r="DA87" i="3"/>
  <c r="DC87" i="3"/>
  <c r="A88" i="3"/>
  <c r="Y88" i="3"/>
  <c r="CY88" i="3"/>
  <c r="CZ88" i="3"/>
  <c r="DB88" i="3" s="1"/>
  <c r="DA88" i="3"/>
  <c r="DC88" i="3"/>
  <c r="A89" i="3"/>
  <c r="CX89" i="3"/>
  <c r="CY89" i="3"/>
  <c r="CZ89" i="3"/>
  <c r="DA89" i="3"/>
  <c r="DB89" i="3"/>
  <c r="DC89" i="3"/>
  <c r="A90" i="3"/>
  <c r="CX90" i="3"/>
  <c r="CY90" i="3"/>
  <c r="CZ90" i="3"/>
  <c r="DA90" i="3"/>
  <c r="DB90" i="3"/>
  <c r="DC90" i="3"/>
  <c r="A91" i="3"/>
  <c r="CX91" i="3"/>
  <c r="CY91" i="3"/>
  <c r="CZ91" i="3"/>
  <c r="DB91" i="3" s="1"/>
  <c r="DA91" i="3"/>
  <c r="DC91" i="3"/>
  <c r="A92" i="3"/>
  <c r="CX92" i="3"/>
  <c r="CY92" i="3"/>
  <c r="CZ92" i="3"/>
  <c r="DB92" i="3" s="1"/>
  <c r="DA92" i="3"/>
  <c r="DC92" i="3"/>
  <c r="A93" i="3"/>
  <c r="Y93" i="3"/>
  <c r="CX93" i="3" s="1"/>
  <c r="DF93" i="3" s="1"/>
  <c r="DJ93" i="3" s="1"/>
  <c r="CY93" i="3"/>
  <c r="CZ93" i="3"/>
  <c r="DA93" i="3"/>
  <c r="DB93" i="3"/>
  <c r="DC93" i="3"/>
  <c r="A94" i="3"/>
  <c r="CX94" i="3"/>
  <c r="CY94" i="3"/>
  <c r="CZ94" i="3"/>
  <c r="DB94" i="3" s="1"/>
  <c r="DA94" i="3"/>
  <c r="DC94" i="3"/>
  <c r="A95" i="3"/>
  <c r="Y95" i="3"/>
  <c r="CX95" i="3" s="1"/>
  <c r="CY95" i="3"/>
  <c r="CZ95" i="3"/>
  <c r="DB95" i="3" s="1"/>
  <c r="DA95" i="3"/>
  <c r="DC95" i="3"/>
  <c r="A96" i="3"/>
  <c r="Y96" i="3"/>
  <c r="CX96" i="3" s="1"/>
  <c r="CY96" i="3"/>
  <c r="CZ96" i="3"/>
  <c r="DB96" i="3" s="1"/>
  <c r="DA96" i="3"/>
  <c r="DC96" i="3"/>
  <c r="A97" i="3"/>
  <c r="Y97" i="3"/>
  <c r="CX97" i="3"/>
  <c r="CY97" i="3"/>
  <c r="CZ97" i="3"/>
  <c r="DA97" i="3"/>
  <c r="DB97" i="3"/>
  <c r="DC97" i="3"/>
  <c r="A98" i="3"/>
  <c r="Y98" i="3"/>
  <c r="CX98" i="3"/>
  <c r="DG98" i="3" s="1"/>
  <c r="CY98" i="3"/>
  <c r="CZ98" i="3"/>
  <c r="DA98" i="3"/>
  <c r="DB98" i="3"/>
  <c r="DC98" i="3"/>
  <c r="A99" i="3"/>
  <c r="Y99" i="3"/>
  <c r="CV99" i="3" s="1"/>
  <c r="CU99" i="3"/>
  <c r="CX99" i="3"/>
  <c r="CY99" i="3"/>
  <c r="CZ99" i="3"/>
  <c r="DA99" i="3"/>
  <c r="DB99" i="3"/>
  <c r="DC99" i="3"/>
  <c r="A100" i="3"/>
  <c r="Y100" i="3"/>
  <c r="CX100" i="3"/>
  <c r="CY100" i="3"/>
  <c r="CZ100" i="3"/>
  <c r="DA100" i="3"/>
  <c r="DB100" i="3"/>
  <c r="DC100" i="3"/>
  <c r="A101" i="3"/>
  <c r="Y101" i="3"/>
  <c r="CY101" i="3"/>
  <c r="CZ101" i="3"/>
  <c r="DB101" i="3" s="1"/>
  <c r="DA101" i="3"/>
  <c r="DC101" i="3"/>
  <c r="A102" i="3"/>
  <c r="Y102" i="3"/>
  <c r="CW102" i="3"/>
  <c r="CX102" i="3"/>
  <c r="DF102" i="3" s="1"/>
  <c r="CY102" i="3"/>
  <c r="CZ102" i="3"/>
  <c r="DA102" i="3"/>
  <c r="DB102" i="3"/>
  <c r="DC102" i="3"/>
  <c r="A103" i="3"/>
  <c r="Y103" i="3"/>
  <c r="CX103" i="3" s="1"/>
  <c r="CW103" i="3"/>
  <c r="CY103" i="3"/>
  <c r="CZ103" i="3"/>
  <c r="DB103" i="3" s="1"/>
  <c r="DA103" i="3"/>
  <c r="DC103" i="3"/>
  <c r="A104" i="3"/>
  <c r="CX104" i="3"/>
  <c r="CY104" i="3"/>
  <c r="CZ104" i="3"/>
  <c r="DA104" i="3"/>
  <c r="DB104" i="3"/>
  <c r="DC104" i="3"/>
  <c r="A105" i="3"/>
  <c r="CX105" i="3"/>
  <c r="CY105" i="3"/>
  <c r="CZ105" i="3"/>
  <c r="DA105" i="3"/>
  <c r="DB105" i="3"/>
  <c r="DC105" i="3"/>
  <c r="A106" i="3"/>
  <c r="Y106" i="3"/>
  <c r="CX106" i="3" s="1"/>
  <c r="CY106" i="3"/>
  <c r="CZ106" i="3"/>
  <c r="DB106" i="3" s="1"/>
  <c r="DA106" i="3"/>
  <c r="DC106" i="3"/>
  <c r="A107" i="3"/>
  <c r="Y107" i="3"/>
  <c r="CX107" i="3" s="1"/>
  <c r="CY107" i="3"/>
  <c r="CZ107" i="3"/>
  <c r="DB107" i="3" s="1"/>
  <c r="DA107" i="3"/>
  <c r="DC107" i="3"/>
  <c r="A108" i="3"/>
  <c r="Y108" i="3"/>
  <c r="CX108" i="3"/>
  <c r="DG108" i="3" s="1"/>
  <c r="CY108" i="3"/>
  <c r="CZ108" i="3"/>
  <c r="DA108" i="3"/>
  <c r="DB108" i="3"/>
  <c r="DC108" i="3"/>
  <c r="A109" i="3"/>
  <c r="Y109" i="3"/>
  <c r="CX109" i="3"/>
  <c r="DF109" i="3" s="1"/>
  <c r="DJ109" i="3" s="1"/>
  <c r="CY109" i="3"/>
  <c r="CZ109" i="3"/>
  <c r="DA109" i="3"/>
  <c r="DB109" i="3"/>
  <c r="DC109" i="3"/>
  <c r="A110" i="3"/>
  <c r="Y110" i="3"/>
  <c r="CV110" i="3" s="1"/>
  <c r="CU110" i="3"/>
  <c r="CY110" i="3"/>
  <c r="CZ110" i="3"/>
  <c r="DA110" i="3"/>
  <c r="DB110" i="3"/>
  <c r="DC110" i="3"/>
  <c r="A111" i="3"/>
  <c r="Y111" i="3"/>
  <c r="CX111" i="3"/>
  <c r="DF111" i="3" s="1"/>
  <c r="CY111" i="3"/>
  <c r="CZ111" i="3"/>
  <c r="DA111" i="3"/>
  <c r="DB111" i="3"/>
  <c r="DC111" i="3"/>
  <c r="A112" i="3"/>
  <c r="Y112" i="3"/>
  <c r="CX112" i="3" s="1"/>
  <c r="CY112" i="3"/>
  <c r="CZ112" i="3"/>
  <c r="DB112" i="3" s="1"/>
  <c r="DA112" i="3"/>
  <c r="DC112" i="3"/>
  <c r="A113" i="3"/>
  <c r="Y113" i="3"/>
  <c r="CW113" i="3"/>
  <c r="CX113" i="3"/>
  <c r="DF113" i="3" s="1"/>
  <c r="CY113" i="3"/>
  <c r="CZ113" i="3"/>
  <c r="DA113" i="3"/>
  <c r="DB113" i="3"/>
  <c r="DC113" i="3"/>
  <c r="A114" i="3"/>
  <c r="CX114" i="3"/>
  <c r="CY114" i="3"/>
  <c r="CZ114" i="3"/>
  <c r="DA114" i="3"/>
  <c r="DB114" i="3"/>
  <c r="DC114" i="3"/>
  <c r="A115" i="3"/>
  <c r="CX115" i="3"/>
  <c r="CY115" i="3"/>
  <c r="CZ115" i="3"/>
  <c r="DB115" i="3" s="1"/>
  <c r="DA115" i="3"/>
  <c r="DC115" i="3"/>
  <c r="A116" i="3"/>
  <c r="Y116" i="3"/>
  <c r="CX116" i="3"/>
  <c r="DG116" i="3" s="1"/>
  <c r="CY116" i="3"/>
  <c r="CZ116" i="3"/>
  <c r="DB116" i="3" s="1"/>
  <c r="DA116" i="3"/>
  <c r="DC116" i="3"/>
  <c r="A117" i="3"/>
  <c r="Y117" i="3"/>
  <c r="CX117" i="3"/>
  <c r="DF117" i="3" s="1"/>
  <c r="DJ117" i="3" s="1"/>
  <c r="CY117" i="3"/>
  <c r="CZ117" i="3"/>
  <c r="DA117" i="3"/>
  <c r="DB117" i="3"/>
  <c r="DC117" i="3"/>
  <c r="A118" i="3"/>
  <c r="Y118" i="3"/>
  <c r="CV118" i="3" s="1"/>
  <c r="CU118" i="3"/>
  <c r="CX118" i="3"/>
  <c r="DG118" i="3" s="1"/>
  <c r="CY118" i="3"/>
  <c r="CZ118" i="3"/>
  <c r="DB118" i="3" s="1"/>
  <c r="DA118" i="3"/>
  <c r="DC118" i="3"/>
  <c r="A119" i="3"/>
  <c r="Y119" i="3"/>
  <c r="CX119" i="3"/>
  <c r="DF119" i="3" s="1"/>
  <c r="CY119" i="3"/>
  <c r="CZ119" i="3"/>
  <c r="DA119" i="3"/>
  <c r="DB119" i="3"/>
  <c r="DC119" i="3"/>
  <c r="A120" i="3"/>
  <c r="Y120" i="3"/>
  <c r="CX120" i="3" s="1"/>
  <c r="CY120" i="3"/>
  <c r="CZ120" i="3"/>
  <c r="DB120" i="3" s="1"/>
  <c r="DA120" i="3"/>
  <c r="DC120" i="3"/>
  <c r="A121" i="3"/>
  <c r="Y121" i="3"/>
  <c r="CW121" i="3"/>
  <c r="CX121" i="3"/>
  <c r="DF121" i="3" s="1"/>
  <c r="CY121" i="3"/>
  <c r="CZ121" i="3"/>
  <c r="DA121" i="3"/>
  <c r="DB121" i="3"/>
  <c r="DC121" i="3"/>
  <c r="A122" i="3"/>
  <c r="CX122" i="3"/>
  <c r="CY122" i="3"/>
  <c r="CZ122" i="3"/>
  <c r="DB122" i="3" s="1"/>
  <c r="DA122" i="3"/>
  <c r="DC122" i="3"/>
  <c r="A123" i="3"/>
  <c r="CX123" i="3"/>
  <c r="CY123" i="3"/>
  <c r="CZ123" i="3"/>
  <c r="DB123" i="3" s="1"/>
  <c r="DA123" i="3"/>
  <c r="DC123" i="3"/>
  <c r="A124" i="3"/>
  <c r="Y124" i="3"/>
  <c r="CX124" i="3"/>
  <c r="DG124" i="3" s="1"/>
  <c r="CY124" i="3"/>
  <c r="CZ124" i="3"/>
  <c r="DA124" i="3"/>
  <c r="DB124" i="3"/>
  <c r="DC124" i="3"/>
  <c r="A125" i="3"/>
  <c r="Y125" i="3"/>
  <c r="CU125" i="3"/>
  <c r="CY125" i="3"/>
  <c r="CZ125" i="3"/>
  <c r="DB125" i="3" s="1"/>
  <c r="DA125" i="3"/>
  <c r="DC125" i="3"/>
  <c r="A126" i="3"/>
  <c r="Y126" i="3"/>
  <c r="CX126" i="3"/>
  <c r="CY126" i="3"/>
  <c r="CZ126" i="3"/>
  <c r="DB126" i="3" s="1"/>
  <c r="DA126" i="3"/>
  <c r="DC126" i="3"/>
  <c r="A127" i="3"/>
  <c r="Y127" i="3"/>
  <c r="CW127" i="3"/>
  <c r="CX127" i="3"/>
  <c r="DF127" i="3" s="1"/>
  <c r="CY127" i="3"/>
  <c r="CZ127" i="3"/>
  <c r="DB127" i="3" s="1"/>
  <c r="DA127" i="3"/>
  <c r="DC127" i="3"/>
  <c r="A128" i="3"/>
  <c r="Y128" i="3"/>
  <c r="CW128" i="3" s="1"/>
  <c r="CY128" i="3"/>
  <c r="CZ128" i="3"/>
  <c r="DA128" i="3"/>
  <c r="DB128" i="3"/>
  <c r="DC128" i="3"/>
  <c r="A129" i="3"/>
  <c r="Y129" i="3"/>
  <c r="CY129" i="3"/>
  <c r="CZ129" i="3"/>
  <c r="DA129" i="3"/>
  <c r="DB129" i="3"/>
  <c r="DC129" i="3"/>
  <c r="A130" i="3"/>
  <c r="Y130" i="3"/>
  <c r="CW130" i="3" s="1"/>
  <c r="CX130" i="3"/>
  <c r="CY130" i="3"/>
  <c r="CZ130" i="3"/>
  <c r="DB130" i="3" s="1"/>
  <c r="DA130" i="3"/>
  <c r="DC130" i="3"/>
  <c r="A131" i="3"/>
  <c r="CX131" i="3"/>
  <c r="CY131" i="3"/>
  <c r="CZ131" i="3"/>
  <c r="DB131" i="3" s="1"/>
  <c r="DA131" i="3"/>
  <c r="DC131" i="3"/>
  <c r="A132" i="3"/>
  <c r="CX132" i="3"/>
  <c r="CY132" i="3"/>
  <c r="CZ132" i="3"/>
  <c r="DA132" i="3"/>
  <c r="DB132" i="3"/>
  <c r="DC132" i="3"/>
  <c r="A133" i="3"/>
  <c r="CX133" i="3"/>
  <c r="CY133" i="3"/>
  <c r="CZ133" i="3"/>
  <c r="DB133" i="3" s="1"/>
  <c r="DA133" i="3"/>
  <c r="DC133" i="3"/>
  <c r="A134" i="3"/>
  <c r="CX134" i="3"/>
  <c r="CY134" i="3"/>
  <c r="CZ134" i="3"/>
  <c r="DA134" i="3"/>
  <c r="DB134" i="3"/>
  <c r="DC134" i="3"/>
  <c r="A135" i="3"/>
  <c r="CX135" i="3"/>
  <c r="CY135" i="3"/>
  <c r="CZ135" i="3"/>
  <c r="DA135" i="3"/>
  <c r="DB135" i="3"/>
  <c r="DC135" i="3"/>
  <c r="A136" i="3"/>
  <c r="Y136" i="3"/>
  <c r="CX136" i="3" s="1"/>
  <c r="DG136" i="3" s="1"/>
  <c r="CY136" i="3"/>
  <c r="CZ136" i="3"/>
  <c r="DB136" i="3" s="1"/>
  <c r="DA136" i="3"/>
  <c r="DC136" i="3"/>
  <c r="A137" i="3"/>
  <c r="Y137" i="3"/>
  <c r="CX137" i="3" s="1"/>
  <c r="CY137" i="3"/>
  <c r="CZ137" i="3"/>
  <c r="DB137" i="3" s="1"/>
  <c r="DA137" i="3"/>
  <c r="DC137" i="3"/>
  <c r="A138" i="3"/>
  <c r="Y138" i="3"/>
  <c r="CX138" i="3"/>
  <c r="CY138" i="3"/>
  <c r="CZ138" i="3"/>
  <c r="DB138" i="3" s="1"/>
  <c r="DA138" i="3"/>
  <c r="DC138" i="3"/>
  <c r="A139" i="3"/>
  <c r="Y139" i="3"/>
  <c r="CX139" i="3" s="1"/>
  <c r="DF139" i="3" s="1"/>
  <c r="CU139" i="3"/>
  <c r="CV139" i="3"/>
  <c r="CY139" i="3"/>
  <c r="CZ139" i="3"/>
  <c r="DB139" i="3" s="1"/>
  <c r="DA139" i="3"/>
  <c r="DC139" i="3"/>
  <c r="A140" i="3"/>
  <c r="Y140" i="3"/>
  <c r="CX140" i="3"/>
  <c r="DG140" i="3" s="1"/>
  <c r="CY140" i="3"/>
  <c r="CZ140" i="3"/>
  <c r="DA140" i="3"/>
  <c r="DB140" i="3"/>
  <c r="DC140" i="3"/>
  <c r="A141" i="3"/>
  <c r="Y141" i="3"/>
  <c r="CY141" i="3"/>
  <c r="CZ141" i="3"/>
  <c r="DA141" i="3"/>
  <c r="DB141" i="3"/>
  <c r="DC141" i="3"/>
  <c r="A142" i="3"/>
  <c r="Y142" i="3"/>
  <c r="CW142" i="3" s="1"/>
  <c r="CX142" i="3"/>
  <c r="CY142" i="3"/>
  <c r="CZ142" i="3"/>
  <c r="DB142" i="3" s="1"/>
  <c r="DA142" i="3"/>
  <c r="DC142" i="3"/>
  <c r="A143" i="3"/>
  <c r="Y143" i="3"/>
  <c r="CW143" i="3"/>
  <c r="CX143" i="3"/>
  <c r="DF143" i="3" s="1"/>
  <c r="CY143" i="3"/>
  <c r="CZ143" i="3"/>
  <c r="DB143" i="3" s="1"/>
  <c r="DA143" i="3"/>
  <c r="DC143" i="3"/>
  <c r="A144" i="3"/>
  <c r="Y144" i="3"/>
  <c r="CW144" i="3" s="1"/>
  <c r="CY144" i="3"/>
  <c r="CZ144" i="3"/>
  <c r="DA144" i="3"/>
  <c r="DB144" i="3"/>
  <c r="DC144" i="3"/>
  <c r="A145" i="3"/>
  <c r="Y145" i="3"/>
  <c r="CY145" i="3"/>
  <c r="CZ145" i="3"/>
  <c r="DA145" i="3"/>
  <c r="DB145" i="3"/>
  <c r="DC145" i="3"/>
  <c r="A146" i="3"/>
  <c r="CX146" i="3"/>
  <c r="CY146" i="3"/>
  <c r="CZ146" i="3"/>
  <c r="DA146" i="3"/>
  <c r="DB146" i="3"/>
  <c r="DC146" i="3"/>
  <c r="A147" i="3"/>
  <c r="CX147" i="3"/>
  <c r="CY147" i="3"/>
  <c r="CZ147" i="3"/>
  <c r="DA147" i="3"/>
  <c r="DB147" i="3"/>
  <c r="DC147" i="3"/>
  <c r="A148" i="3"/>
  <c r="CX148" i="3"/>
  <c r="CY148" i="3"/>
  <c r="CZ148" i="3"/>
  <c r="DA148" i="3"/>
  <c r="DB148" i="3"/>
  <c r="DC148" i="3"/>
  <c r="A149" i="3"/>
  <c r="CX149" i="3"/>
  <c r="CY149" i="3"/>
  <c r="CZ149" i="3"/>
  <c r="DA149" i="3"/>
  <c r="DB149" i="3"/>
  <c r="DC149" i="3"/>
  <c r="A150" i="3"/>
  <c r="Y150" i="3"/>
  <c r="CX150" i="3" s="1"/>
  <c r="DG150" i="3" s="1"/>
  <c r="CY150" i="3"/>
  <c r="CZ150" i="3"/>
  <c r="DB150" i="3" s="1"/>
  <c r="DA150" i="3"/>
  <c r="DC150" i="3"/>
  <c r="A151" i="3"/>
  <c r="CX151" i="3"/>
  <c r="CY151" i="3"/>
  <c r="CZ151" i="3"/>
  <c r="DB151" i="3" s="1"/>
  <c r="DA151" i="3"/>
  <c r="DC151" i="3"/>
  <c r="A152" i="3"/>
  <c r="Y152" i="3"/>
  <c r="CX152" i="3"/>
  <c r="CY152" i="3"/>
  <c r="CZ152" i="3"/>
  <c r="DB152" i="3" s="1"/>
  <c r="DA152" i="3"/>
  <c r="DC152" i="3"/>
  <c r="A153" i="3"/>
  <c r="Y153" i="3"/>
  <c r="CV153" i="3" s="1"/>
  <c r="CU153" i="3"/>
  <c r="CY153" i="3"/>
  <c r="CZ153" i="3"/>
  <c r="DB153" i="3" s="1"/>
  <c r="DA153" i="3"/>
  <c r="DC153" i="3"/>
  <c r="A154" i="3"/>
  <c r="Y154" i="3"/>
  <c r="CX154" i="3" s="1"/>
  <c r="DG154" i="3" s="1"/>
  <c r="CY154" i="3"/>
  <c r="CZ154" i="3"/>
  <c r="DA154" i="3"/>
  <c r="DB154" i="3"/>
  <c r="DC154" i="3"/>
  <c r="A155" i="3"/>
  <c r="Y155" i="3"/>
  <c r="CX155" i="3" s="1"/>
  <c r="CY155" i="3"/>
  <c r="CZ155" i="3"/>
  <c r="DB155" i="3" s="1"/>
  <c r="DA155" i="3"/>
  <c r="DC155" i="3"/>
  <c r="A156" i="3"/>
  <c r="Y156" i="3"/>
  <c r="CW156" i="3"/>
  <c r="CX156" i="3"/>
  <c r="CY156" i="3"/>
  <c r="CZ156" i="3"/>
  <c r="DA156" i="3"/>
  <c r="DB156" i="3"/>
  <c r="DC156" i="3"/>
  <c r="A157" i="3"/>
  <c r="Y157" i="3"/>
  <c r="CX157" i="3" s="1"/>
  <c r="CW157" i="3"/>
  <c r="CY157" i="3"/>
  <c r="CZ157" i="3"/>
  <c r="DB157" i="3" s="1"/>
  <c r="DA157" i="3"/>
  <c r="DC157" i="3"/>
  <c r="A158" i="3"/>
  <c r="CX158" i="3"/>
  <c r="CY158" i="3"/>
  <c r="CZ158" i="3"/>
  <c r="DB158" i="3" s="1"/>
  <c r="DA158" i="3"/>
  <c r="DC158" i="3"/>
  <c r="A159" i="3"/>
  <c r="CX159" i="3"/>
  <c r="CY159" i="3"/>
  <c r="CZ159" i="3"/>
  <c r="DA159" i="3"/>
  <c r="DB159" i="3"/>
  <c r="DC159" i="3"/>
  <c r="A160" i="3"/>
  <c r="Y160" i="3"/>
  <c r="CX160" i="3"/>
  <c r="CY160" i="3"/>
  <c r="CZ160" i="3"/>
  <c r="DA160" i="3"/>
  <c r="DB160" i="3"/>
  <c r="DC160" i="3"/>
  <c r="A161" i="3"/>
  <c r="Y161" i="3"/>
  <c r="CX161" i="3" s="1"/>
  <c r="CY161" i="3"/>
  <c r="CZ161" i="3"/>
  <c r="DB161" i="3" s="1"/>
  <c r="DA161" i="3"/>
  <c r="DC161" i="3"/>
  <c r="A162" i="3"/>
  <c r="Y162" i="3"/>
  <c r="CX162" i="3"/>
  <c r="DG162" i="3" s="1"/>
  <c r="CY162" i="3"/>
  <c r="CZ162" i="3"/>
  <c r="DB162" i="3" s="1"/>
  <c r="DA162" i="3"/>
  <c r="DC162" i="3"/>
  <c r="A163" i="3"/>
  <c r="Y163" i="3"/>
  <c r="CX163" i="3" s="1"/>
  <c r="DG163" i="3" s="1"/>
  <c r="CY163" i="3"/>
  <c r="CZ163" i="3"/>
  <c r="DA163" i="3"/>
  <c r="DB163" i="3"/>
  <c r="DC163" i="3"/>
  <c r="A164" i="3"/>
  <c r="Y164" i="3"/>
  <c r="CV164" i="3" s="1"/>
  <c r="CU164" i="3"/>
  <c r="CY164" i="3"/>
  <c r="CZ164" i="3"/>
  <c r="DB164" i="3" s="1"/>
  <c r="DA164" i="3"/>
  <c r="DC164" i="3"/>
  <c r="A165" i="3"/>
  <c r="Y165" i="3"/>
  <c r="CX165" i="3"/>
  <c r="CY165" i="3"/>
  <c r="CZ165" i="3"/>
  <c r="DA165" i="3"/>
  <c r="DB165" i="3"/>
  <c r="DC165" i="3"/>
  <c r="A166" i="3"/>
  <c r="Y166" i="3"/>
  <c r="CX166" i="3" s="1"/>
  <c r="DG166" i="3" s="1"/>
  <c r="CW166" i="3"/>
  <c r="CY166" i="3"/>
  <c r="CZ166" i="3"/>
  <c r="DB166" i="3" s="1"/>
  <c r="DA166" i="3"/>
  <c r="DC166" i="3"/>
  <c r="A167" i="3"/>
  <c r="Y167" i="3"/>
  <c r="CW167" i="3"/>
  <c r="CX167" i="3"/>
  <c r="DF167" i="3" s="1"/>
  <c r="CY167" i="3"/>
  <c r="CZ167" i="3"/>
  <c r="DA167" i="3"/>
  <c r="DB167" i="3"/>
  <c r="DC167" i="3"/>
  <c r="A168" i="3"/>
  <c r="CX168" i="3"/>
  <c r="CY168" i="3"/>
  <c r="CZ168" i="3"/>
  <c r="DB168" i="3" s="1"/>
  <c r="DA168" i="3"/>
  <c r="DC168" i="3"/>
  <c r="A169" i="3"/>
  <c r="CX169" i="3"/>
  <c r="CY169" i="3"/>
  <c r="CZ169" i="3"/>
  <c r="DB169" i="3" s="1"/>
  <c r="DA169" i="3"/>
  <c r="DC169" i="3"/>
  <c r="A170" i="3"/>
  <c r="Y170" i="3"/>
  <c r="CX170" i="3"/>
  <c r="DF170" i="3" s="1"/>
  <c r="DJ170" i="3" s="1"/>
  <c r="CY170" i="3"/>
  <c r="CZ170" i="3"/>
  <c r="DB170" i="3" s="1"/>
  <c r="DA170" i="3"/>
  <c r="DC170" i="3"/>
  <c r="A171" i="3"/>
  <c r="Y171" i="3"/>
  <c r="CX171" i="3"/>
  <c r="CY171" i="3"/>
  <c r="CZ171" i="3"/>
  <c r="DA171" i="3"/>
  <c r="DB171" i="3"/>
  <c r="DC171" i="3"/>
  <c r="A172" i="3"/>
  <c r="Y172" i="3"/>
  <c r="CV172" i="3" s="1"/>
  <c r="CU172" i="3"/>
  <c r="CY172" i="3"/>
  <c r="CZ172" i="3"/>
  <c r="DA172" i="3"/>
  <c r="DB172" i="3"/>
  <c r="DC172" i="3"/>
  <c r="A173" i="3"/>
  <c r="Y173" i="3"/>
  <c r="CX173" i="3" s="1"/>
  <c r="CY173" i="3"/>
  <c r="CZ173" i="3"/>
  <c r="DA173" i="3"/>
  <c r="DB173" i="3"/>
  <c r="DC173" i="3"/>
  <c r="A174" i="3"/>
  <c r="Y174" i="3"/>
  <c r="CX174" i="3" s="1"/>
  <c r="CW174" i="3"/>
  <c r="CY174" i="3"/>
  <c r="CZ174" i="3"/>
  <c r="DB174" i="3" s="1"/>
  <c r="DA174" i="3"/>
  <c r="DC174" i="3"/>
  <c r="A175" i="3"/>
  <c r="Y175" i="3"/>
  <c r="CW175" i="3" s="1"/>
  <c r="CX175" i="3"/>
  <c r="CY175" i="3"/>
  <c r="CZ175" i="3"/>
  <c r="DA175" i="3"/>
  <c r="DB175" i="3"/>
  <c r="DC175" i="3"/>
  <c r="A176" i="3"/>
  <c r="CX176" i="3"/>
  <c r="CY176" i="3"/>
  <c r="CZ176" i="3"/>
  <c r="DA176" i="3"/>
  <c r="DB176" i="3"/>
  <c r="DC176" i="3"/>
  <c r="A177" i="3"/>
  <c r="CX177" i="3"/>
  <c r="CY177" i="3"/>
  <c r="CZ177" i="3"/>
  <c r="DB177" i="3" s="1"/>
  <c r="DA177" i="3"/>
  <c r="DC177" i="3"/>
  <c r="A178" i="3"/>
  <c r="Y178" i="3"/>
  <c r="CX178" i="3" s="1"/>
  <c r="CY178" i="3"/>
  <c r="CZ178" i="3"/>
  <c r="DB178" i="3" s="1"/>
  <c r="DA178" i="3"/>
  <c r="DC178" i="3"/>
  <c r="A179" i="3"/>
  <c r="Y179" i="3"/>
  <c r="CX179" i="3" s="1"/>
  <c r="DG179" i="3" s="1"/>
  <c r="CY179" i="3"/>
  <c r="CZ179" i="3"/>
  <c r="DA179" i="3"/>
  <c r="DB179" i="3"/>
  <c r="DC179" i="3"/>
  <c r="A180" i="3"/>
  <c r="Y180" i="3"/>
  <c r="CX180" i="3"/>
  <c r="DG180" i="3" s="1"/>
  <c r="CY180" i="3"/>
  <c r="CZ180" i="3"/>
  <c r="DA180" i="3"/>
  <c r="DB180" i="3"/>
  <c r="DC180" i="3"/>
  <c r="A181" i="3"/>
  <c r="Y181" i="3"/>
  <c r="CV181" i="3" s="1"/>
  <c r="CU181" i="3"/>
  <c r="CX181" i="3"/>
  <c r="CY181" i="3"/>
  <c r="CZ181" i="3"/>
  <c r="DA181" i="3"/>
  <c r="DB181" i="3"/>
  <c r="DC181" i="3"/>
  <c r="A182" i="3"/>
  <c r="Y182" i="3"/>
  <c r="CX182" i="3"/>
  <c r="DF182" i="3" s="1"/>
  <c r="CY182" i="3"/>
  <c r="CZ182" i="3"/>
  <c r="DA182" i="3"/>
  <c r="DB182" i="3"/>
  <c r="DC182" i="3"/>
  <c r="A183" i="3"/>
  <c r="Y183" i="3"/>
  <c r="CW183" i="3" s="1"/>
  <c r="CX183" i="3"/>
  <c r="DG183" i="3" s="1"/>
  <c r="CY183" i="3"/>
  <c r="CZ183" i="3"/>
  <c r="DB183" i="3" s="1"/>
  <c r="DA183" i="3"/>
  <c r="DC183" i="3"/>
  <c r="A184" i="3"/>
  <c r="Y184" i="3"/>
  <c r="CW184" i="3"/>
  <c r="CX184" i="3"/>
  <c r="CY184" i="3"/>
  <c r="CZ184" i="3"/>
  <c r="DB184" i="3" s="1"/>
  <c r="DA184" i="3"/>
  <c r="DC184" i="3"/>
  <c r="A185" i="3"/>
  <c r="CX185" i="3"/>
  <c r="CY185" i="3"/>
  <c r="CZ185" i="3"/>
  <c r="DB185" i="3" s="1"/>
  <c r="DA185" i="3"/>
  <c r="DC185" i="3"/>
  <c r="A186" i="3"/>
  <c r="CX186" i="3"/>
  <c r="CY186" i="3"/>
  <c r="CZ186" i="3"/>
  <c r="DB186" i="3" s="1"/>
  <c r="DA186" i="3"/>
  <c r="DC186" i="3"/>
  <c r="A187" i="3"/>
  <c r="Y187" i="3"/>
  <c r="CX187" i="3"/>
  <c r="CY187" i="3"/>
  <c r="CZ187" i="3"/>
  <c r="DA187" i="3"/>
  <c r="DB187" i="3"/>
  <c r="DC187" i="3"/>
  <c r="A188" i="3"/>
  <c r="Y188" i="3"/>
  <c r="CU188" i="3"/>
  <c r="CY188" i="3"/>
  <c r="CZ188" i="3"/>
  <c r="DA188" i="3"/>
  <c r="DB188" i="3"/>
  <c r="DC188" i="3"/>
  <c r="A189" i="3"/>
  <c r="Y189" i="3"/>
  <c r="CX189" i="3"/>
  <c r="DF189" i="3" s="1"/>
  <c r="CY189" i="3"/>
  <c r="CZ189" i="3"/>
  <c r="DA189" i="3"/>
  <c r="DB189" i="3"/>
  <c r="DC189" i="3"/>
  <c r="A190" i="3"/>
  <c r="Y190" i="3"/>
  <c r="CX190" i="3" s="1"/>
  <c r="CY190" i="3"/>
  <c r="CZ190" i="3"/>
  <c r="DB190" i="3" s="1"/>
  <c r="DA190" i="3"/>
  <c r="DC190" i="3"/>
  <c r="A191" i="3"/>
  <c r="Y191" i="3"/>
  <c r="CW191" i="3"/>
  <c r="CX191" i="3"/>
  <c r="DF191" i="3" s="1"/>
  <c r="CY191" i="3"/>
  <c r="CZ191" i="3"/>
  <c r="DA191" i="3"/>
  <c r="DB191" i="3"/>
  <c r="DC191" i="3"/>
  <c r="A192" i="3"/>
  <c r="Y192" i="3"/>
  <c r="CW192" i="3" s="1"/>
  <c r="CX192" i="3"/>
  <c r="CY192" i="3"/>
  <c r="CZ192" i="3"/>
  <c r="DB192" i="3" s="1"/>
  <c r="DA192" i="3"/>
  <c r="DC192" i="3"/>
  <c r="A193" i="3"/>
  <c r="Y193" i="3"/>
  <c r="CW193" i="3"/>
  <c r="CX193" i="3"/>
  <c r="DF193" i="3" s="1"/>
  <c r="CY193" i="3"/>
  <c r="CZ193" i="3"/>
  <c r="DB193" i="3" s="1"/>
  <c r="DA193" i="3"/>
  <c r="DC193" i="3"/>
  <c r="A194" i="3"/>
  <c r="Y194" i="3"/>
  <c r="CW194" i="3" s="1"/>
  <c r="CY194" i="3"/>
  <c r="CZ194" i="3"/>
  <c r="DA194" i="3"/>
  <c r="DB194" i="3"/>
  <c r="DC194" i="3"/>
  <c r="A195" i="3"/>
  <c r="CX195" i="3"/>
  <c r="CY195" i="3"/>
  <c r="CZ195" i="3"/>
  <c r="DA195" i="3"/>
  <c r="DB195" i="3"/>
  <c r="DC195" i="3"/>
  <c r="A196" i="3"/>
  <c r="CX196" i="3"/>
  <c r="CY196" i="3"/>
  <c r="CZ196" i="3"/>
  <c r="DB196" i="3" s="1"/>
  <c r="DA196" i="3"/>
  <c r="DC196" i="3"/>
  <c r="A197" i="3"/>
  <c r="CX197" i="3"/>
  <c r="CY197" i="3"/>
  <c r="CZ197" i="3"/>
  <c r="DB197" i="3" s="1"/>
  <c r="DA197" i="3"/>
  <c r="DC197" i="3"/>
  <c r="A198" i="3"/>
  <c r="CX198" i="3"/>
  <c r="CY198" i="3"/>
  <c r="CZ198" i="3"/>
  <c r="DB198" i="3" s="1"/>
  <c r="DA198" i="3"/>
  <c r="DC198" i="3"/>
  <c r="A199" i="3"/>
  <c r="Y199" i="3"/>
  <c r="CX199" i="3"/>
  <c r="DF199" i="3" s="1"/>
  <c r="DJ199" i="3" s="1"/>
  <c r="CY199" i="3"/>
  <c r="CZ199" i="3"/>
  <c r="DB199" i="3" s="1"/>
  <c r="DA199" i="3"/>
  <c r="DC199" i="3"/>
  <c r="A200" i="3"/>
  <c r="CX200" i="3"/>
  <c r="CY200" i="3"/>
  <c r="CZ200" i="3"/>
  <c r="DA200" i="3"/>
  <c r="DB200" i="3"/>
  <c r="DC200" i="3"/>
  <c r="A201" i="3"/>
  <c r="Y201" i="3"/>
  <c r="CX201" i="3" s="1"/>
  <c r="CY201" i="3"/>
  <c r="CZ201" i="3"/>
  <c r="DA201" i="3"/>
  <c r="DB201" i="3"/>
  <c r="DC201" i="3"/>
  <c r="A202" i="3"/>
  <c r="Y202" i="3"/>
  <c r="CU202" i="3"/>
  <c r="CV202" i="3"/>
  <c r="CX202" i="3"/>
  <c r="DF202" i="3" s="1"/>
  <c r="CY202" i="3"/>
  <c r="CZ202" i="3"/>
  <c r="DB202" i="3" s="1"/>
  <c r="DA202" i="3"/>
  <c r="DC202" i="3"/>
  <c r="A203" i="3"/>
  <c r="Y203" i="3"/>
  <c r="CX203" i="3" s="1"/>
  <c r="CY203" i="3"/>
  <c r="CZ203" i="3"/>
  <c r="DB203" i="3" s="1"/>
  <c r="DA203" i="3"/>
  <c r="DC203" i="3"/>
  <c r="A204" i="3"/>
  <c r="Y204" i="3"/>
  <c r="CX204" i="3" s="1"/>
  <c r="DG204" i="3" s="1"/>
  <c r="CW204" i="3"/>
  <c r="CY204" i="3"/>
  <c r="CZ204" i="3"/>
  <c r="DA204" i="3"/>
  <c r="DB204" i="3"/>
  <c r="DC204" i="3"/>
  <c r="A205" i="3"/>
  <c r="Y205" i="3"/>
  <c r="CY205" i="3"/>
  <c r="CZ205" i="3"/>
  <c r="DA205" i="3"/>
  <c r="DB205" i="3"/>
  <c r="DC205" i="3"/>
  <c r="A206" i="3"/>
  <c r="Y206" i="3"/>
  <c r="CW206" i="3"/>
  <c r="CX206" i="3"/>
  <c r="CY206" i="3"/>
  <c r="CZ206" i="3"/>
  <c r="DB206" i="3" s="1"/>
  <c r="DA206" i="3"/>
  <c r="DC206" i="3"/>
  <c r="A207" i="3"/>
  <c r="Y207" i="3"/>
  <c r="CW207" i="3"/>
  <c r="CX207" i="3"/>
  <c r="DF207" i="3" s="1"/>
  <c r="CY207" i="3"/>
  <c r="CZ207" i="3"/>
  <c r="DB207" i="3" s="1"/>
  <c r="DA207" i="3"/>
  <c r="DC207" i="3"/>
  <c r="A208" i="3"/>
  <c r="Y208" i="3"/>
  <c r="CX208" i="3" s="1"/>
  <c r="CW208" i="3"/>
  <c r="CY208" i="3"/>
  <c r="CZ208" i="3"/>
  <c r="DA208" i="3"/>
  <c r="DB208" i="3"/>
  <c r="DC208" i="3"/>
  <c r="A209" i="3"/>
  <c r="CX209" i="3"/>
  <c r="CY209" i="3"/>
  <c r="CZ209" i="3"/>
  <c r="DB209" i="3" s="1"/>
  <c r="DA209" i="3"/>
  <c r="DC209" i="3"/>
  <c r="A210" i="3"/>
  <c r="CX210" i="3"/>
  <c r="CY210" i="3"/>
  <c r="CZ210" i="3"/>
  <c r="DB210" i="3" s="1"/>
  <c r="DA210" i="3"/>
  <c r="DC210" i="3"/>
  <c r="A211" i="3"/>
  <c r="CX211" i="3"/>
  <c r="CY211" i="3"/>
  <c r="CZ211" i="3"/>
  <c r="DB211" i="3" s="1"/>
  <c r="DA211" i="3"/>
  <c r="DC211" i="3"/>
  <c r="A212" i="3"/>
  <c r="CX212" i="3"/>
  <c r="CY212" i="3"/>
  <c r="CZ212" i="3"/>
  <c r="DB212" i="3" s="1"/>
  <c r="DA212" i="3"/>
  <c r="DC212" i="3"/>
  <c r="A213" i="3"/>
  <c r="CX213" i="3"/>
  <c r="CY213" i="3"/>
  <c r="CZ213" i="3"/>
  <c r="DA213" i="3"/>
  <c r="DB213" i="3"/>
  <c r="DC213" i="3"/>
  <c r="A214" i="3"/>
  <c r="Y214" i="3"/>
  <c r="CX214" i="3" s="1"/>
  <c r="CY214" i="3"/>
  <c r="CZ214" i="3"/>
  <c r="DA214" i="3"/>
  <c r="DB214" i="3"/>
  <c r="DC214" i="3"/>
  <c r="A215" i="3"/>
  <c r="Y215" i="3"/>
  <c r="CU215" i="3"/>
  <c r="CV215" i="3"/>
  <c r="CX215" i="3"/>
  <c r="CY215" i="3"/>
  <c r="CZ215" i="3"/>
  <c r="DA215" i="3"/>
  <c r="DB215" i="3"/>
  <c r="DC215" i="3"/>
  <c r="A216" i="3"/>
  <c r="Y216" i="3"/>
  <c r="CX216" i="3" s="1"/>
  <c r="DG216" i="3" s="1"/>
  <c r="CY216" i="3"/>
  <c r="CZ216" i="3"/>
  <c r="DB216" i="3" s="1"/>
  <c r="DA216" i="3"/>
  <c r="DC216" i="3"/>
  <c r="A217" i="3"/>
  <c r="Y217" i="3"/>
  <c r="CX217" i="3" s="1"/>
  <c r="DG217" i="3" s="1"/>
  <c r="CW217" i="3"/>
  <c r="CY217" i="3"/>
  <c r="CZ217" i="3"/>
  <c r="DA217" i="3"/>
  <c r="DB217" i="3"/>
  <c r="DC217" i="3"/>
  <c r="A218" i="3"/>
  <c r="Y218" i="3"/>
  <c r="CX218" i="3" s="1"/>
  <c r="CW218" i="3"/>
  <c r="CY218" i="3"/>
  <c r="CZ218" i="3"/>
  <c r="DA218" i="3"/>
  <c r="DB218" i="3"/>
  <c r="DC218" i="3"/>
  <c r="A219" i="3"/>
  <c r="Y219" i="3"/>
  <c r="CW219" i="3"/>
  <c r="CX219" i="3"/>
  <c r="CY219" i="3"/>
  <c r="CZ219" i="3"/>
  <c r="DB219" i="3" s="1"/>
  <c r="DA219" i="3"/>
  <c r="DC219" i="3"/>
  <c r="A220" i="3"/>
  <c r="Y220" i="3"/>
  <c r="CW220" i="3"/>
  <c r="CX220" i="3"/>
  <c r="DF220" i="3" s="1"/>
  <c r="CY220" i="3"/>
  <c r="CZ220" i="3"/>
  <c r="DB220" i="3" s="1"/>
  <c r="DA220" i="3"/>
  <c r="DC220" i="3"/>
  <c r="A221" i="3"/>
  <c r="CX221" i="3"/>
  <c r="CY221" i="3"/>
  <c r="CZ221" i="3"/>
  <c r="DB221" i="3" s="1"/>
  <c r="DA221" i="3"/>
  <c r="DC221" i="3"/>
  <c r="A222" i="3"/>
  <c r="CX222" i="3"/>
  <c r="CY222" i="3"/>
  <c r="CZ222" i="3"/>
  <c r="DB222" i="3" s="1"/>
  <c r="DA222" i="3"/>
  <c r="DC222" i="3"/>
  <c r="A223" i="3"/>
  <c r="CX223" i="3"/>
  <c r="CY223" i="3"/>
  <c r="CZ223" i="3"/>
  <c r="DA223" i="3"/>
  <c r="DB223" i="3"/>
  <c r="DC223" i="3"/>
  <c r="A224" i="3"/>
  <c r="CX224" i="3"/>
  <c r="CY224" i="3"/>
  <c r="CZ224" i="3"/>
  <c r="DA224" i="3"/>
  <c r="DB224" i="3"/>
  <c r="DC224" i="3"/>
  <c r="A225" i="3"/>
  <c r="CX225" i="3"/>
  <c r="CY225" i="3"/>
  <c r="CZ225" i="3"/>
  <c r="DA225" i="3"/>
  <c r="DB225" i="3"/>
  <c r="DC225" i="3"/>
  <c r="A226" i="3"/>
  <c r="Y226" i="3"/>
  <c r="CX226" i="3" s="1"/>
  <c r="DG226" i="3" s="1"/>
  <c r="CY226" i="3"/>
  <c r="CZ226" i="3"/>
  <c r="DA226" i="3"/>
  <c r="DB226" i="3"/>
  <c r="DC226" i="3"/>
  <c r="A227" i="3"/>
  <c r="Y227" i="3"/>
  <c r="CX227" i="3" s="1"/>
  <c r="CY227" i="3"/>
  <c r="CZ227" i="3"/>
  <c r="DB227" i="3" s="1"/>
  <c r="DA227" i="3"/>
  <c r="DC227" i="3"/>
  <c r="A228" i="3"/>
  <c r="Y228" i="3"/>
  <c r="CX228" i="3" s="1"/>
  <c r="DG228" i="3" s="1"/>
  <c r="CY228" i="3"/>
  <c r="CZ228" i="3"/>
  <c r="DB228" i="3" s="1"/>
  <c r="DA228" i="3"/>
  <c r="DC228" i="3"/>
  <c r="A229" i="3"/>
  <c r="Y229" i="3"/>
  <c r="CV229" i="3" s="1"/>
  <c r="CU229" i="3"/>
  <c r="CX229" i="3"/>
  <c r="DF229" i="3" s="1"/>
  <c r="CY229" i="3"/>
  <c r="CZ229" i="3"/>
  <c r="DA229" i="3"/>
  <c r="DB229" i="3"/>
  <c r="DC229" i="3"/>
  <c r="A230" i="3"/>
  <c r="Y230" i="3"/>
  <c r="CX230" i="3" s="1"/>
  <c r="CY230" i="3"/>
  <c r="CZ230" i="3"/>
  <c r="DA230" i="3"/>
  <c r="DB230" i="3"/>
  <c r="DC230" i="3"/>
  <c r="A231" i="3"/>
  <c r="Y231" i="3"/>
  <c r="CW231" i="3" s="1"/>
  <c r="CX231" i="3"/>
  <c r="CY231" i="3"/>
  <c r="CZ231" i="3"/>
  <c r="DB231" i="3" s="1"/>
  <c r="DA231" i="3"/>
  <c r="DC231" i="3"/>
  <c r="A232" i="3"/>
  <c r="Y232" i="3"/>
  <c r="CW232" i="3"/>
  <c r="CX232" i="3"/>
  <c r="DF232" i="3" s="1"/>
  <c r="CY232" i="3"/>
  <c r="CZ232" i="3"/>
  <c r="DB232" i="3" s="1"/>
  <c r="DA232" i="3"/>
  <c r="DC232" i="3"/>
  <c r="A233" i="3"/>
  <c r="Y233" i="3"/>
  <c r="CX233" i="3" s="1"/>
  <c r="CW233" i="3"/>
  <c r="CY233" i="3"/>
  <c r="CZ233" i="3"/>
  <c r="DA233" i="3"/>
  <c r="DB233" i="3"/>
  <c r="DC233" i="3"/>
  <c r="A234" i="3"/>
  <c r="CX234" i="3"/>
  <c r="CY234" i="3"/>
  <c r="CZ234" i="3"/>
  <c r="DA234" i="3"/>
  <c r="DB234" i="3"/>
  <c r="DC234" i="3"/>
  <c r="A235" i="3"/>
  <c r="CX235" i="3"/>
  <c r="CY235" i="3"/>
  <c r="CZ235" i="3"/>
  <c r="DB235" i="3" s="1"/>
  <c r="DA235" i="3"/>
  <c r="DC235" i="3"/>
  <c r="A236" i="3"/>
  <c r="Y236" i="3"/>
  <c r="CX236" i="3"/>
  <c r="CY236" i="3"/>
  <c r="CZ236" i="3"/>
  <c r="DB236" i="3" s="1"/>
  <c r="DA236" i="3"/>
  <c r="DC236" i="3"/>
  <c r="A237" i="3"/>
  <c r="Y237" i="3"/>
  <c r="CX237" i="3"/>
  <c r="CY237" i="3"/>
  <c r="CZ237" i="3"/>
  <c r="DB237" i="3" s="1"/>
  <c r="DA237" i="3"/>
  <c r="DC237" i="3"/>
  <c r="A238" i="3"/>
  <c r="Y238" i="3"/>
  <c r="CU238" i="3"/>
  <c r="CV238" i="3"/>
  <c r="CX238" i="3"/>
  <c r="CY238" i="3"/>
  <c r="CZ238" i="3"/>
  <c r="DA238" i="3"/>
  <c r="DB238" i="3"/>
  <c r="DC238" i="3"/>
  <c r="A239" i="3"/>
  <c r="Y239" i="3"/>
  <c r="CX239" i="3" s="1"/>
  <c r="CY239" i="3"/>
  <c r="CZ239" i="3"/>
  <c r="DA239" i="3"/>
  <c r="DB239" i="3"/>
  <c r="DC239" i="3"/>
  <c r="A240" i="3"/>
  <c r="Y240" i="3"/>
  <c r="CX240" i="3" s="1"/>
  <c r="CY240" i="3"/>
  <c r="CZ240" i="3"/>
  <c r="DA240" i="3"/>
  <c r="DB240" i="3"/>
  <c r="DC240" i="3"/>
  <c r="A241" i="3"/>
  <c r="Y241" i="3"/>
  <c r="CW241" i="3" s="1"/>
  <c r="CX241" i="3"/>
  <c r="CY241" i="3"/>
  <c r="CZ241" i="3"/>
  <c r="DB241" i="3" s="1"/>
  <c r="DA241" i="3"/>
  <c r="DC241" i="3"/>
  <c r="A242" i="3"/>
  <c r="CX242" i="3"/>
  <c r="CY242" i="3"/>
  <c r="CZ242" i="3"/>
  <c r="DA242" i="3"/>
  <c r="DB242" i="3"/>
  <c r="DC242" i="3"/>
  <c r="A243" i="3"/>
  <c r="CX243" i="3"/>
  <c r="CY243" i="3"/>
  <c r="CZ243" i="3"/>
  <c r="DA243" i="3"/>
  <c r="DB243" i="3"/>
  <c r="DC243" i="3"/>
  <c r="A244" i="3"/>
  <c r="Y244" i="3"/>
  <c r="CX244" i="3" s="1"/>
  <c r="CY244" i="3"/>
  <c r="CZ244" i="3"/>
  <c r="DA244" i="3"/>
  <c r="DB244" i="3"/>
  <c r="DC244" i="3"/>
  <c r="A245" i="3"/>
  <c r="Y245" i="3"/>
  <c r="CX245" i="3" s="1"/>
  <c r="CY245" i="3"/>
  <c r="CZ245" i="3"/>
  <c r="DA245" i="3"/>
  <c r="DB245" i="3"/>
  <c r="DC245" i="3"/>
  <c r="A246" i="3"/>
  <c r="Y246" i="3"/>
  <c r="CV246" i="3" s="1"/>
  <c r="CU246" i="3"/>
  <c r="CX246" i="3"/>
  <c r="DF246" i="3" s="1"/>
  <c r="CY246" i="3"/>
  <c r="CZ246" i="3"/>
  <c r="DB246" i="3" s="1"/>
  <c r="DA246" i="3"/>
  <c r="DC246" i="3"/>
  <c r="A247" i="3"/>
  <c r="Y247" i="3"/>
  <c r="CX247" i="3"/>
  <c r="CY247" i="3"/>
  <c r="CZ247" i="3"/>
  <c r="DB247" i="3" s="1"/>
  <c r="DA247" i="3"/>
  <c r="DC247" i="3"/>
  <c r="A248" i="3"/>
  <c r="Y248" i="3"/>
  <c r="CW248" i="3"/>
  <c r="CX248" i="3"/>
  <c r="DF248" i="3" s="1"/>
  <c r="CY248" i="3"/>
  <c r="CZ248" i="3"/>
  <c r="DB248" i="3" s="1"/>
  <c r="DA248" i="3"/>
  <c r="DC248" i="3"/>
  <c r="A249" i="3"/>
  <c r="Y249" i="3"/>
  <c r="CX249" i="3" s="1"/>
  <c r="DG249" i="3" s="1"/>
  <c r="CW249" i="3"/>
  <c r="CY249" i="3"/>
  <c r="CZ249" i="3"/>
  <c r="DA249" i="3"/>
  <c r="DB249" i="3"/>
  <c r="DC249" i="3"/>
  <c r="A250" i="3"/>
  <c r="CX250" i="3"/>
  <c r="CY250" i="3"/>
  <c r="CZ250" i="3"/>
  <c r="DB250" i="3" s="1"/>
  <c r="DA250" i="3"/>
  <c r="DC250" i="3"/>
  <c r="A251" i="3"/>
  <c r="CX251" i="3"/>
  <c r="CY251" i="3"/>
  <c r="CZ251" i="3"/>
  <c r="DB251" i="3" s="1"/>
  <c r="DA251" i="3"/>
  <c r="DC251" i="3"/>
  <c r="A252" i="3"/>
  <c r="Y252" i="3"/>
  <c r="CX252" i="3"/>
  <c r="CY252" i="3"/>
  <c r="CZ252" i="3"/>
  <c r="DB252" i="3" s="1"/>
  <c r="DA252" i="3"/>
  <c r="DC252" i="3"/>
  <c r="A253" i="3"/>
  <c r="Y253" i="3"/>
  <c r="CX253" i="3"/>
  <c r="CY253" i="3"/>
  <c r="CZ253" i="3"/>
  <c r="DB253" i="3" s="1"/>
  <c r="DA253" i="3"/>
  <c r="DC253" i="3"/>
  <c r="A254" i="3"/>
  <c r="Y254" i="3"/>
  <c r="CX254" i="3" s="1"/>
  <c r="CU254" i="3"/>
  <c r="CV254" i="3"/>
  <c r="CY254" i="3"/>
  <c r="CZ254" i="3"/>
  <c r="DA254" i="3"/>
  <c r="DB254" i="3"/>
  <c r="DC254" i="3"/>
  <c r="A255" i="3"/>
  <c r="Y255" i="3"/>
  <c r="CX255" i="3" s="1"/>
  <c r="DG255" i="3" s="1"/>
  <c r="CY255" i="3"/>
  <c r="CZ255" i="3"/>
  <c r="DA255" i="3"/>
  <c r="DB255" i="3"/>
  <c r="DC255" i="3"/>
  <c r="A256" i="3"/>
  <c r="Y256" i="3"/>
  <c r="CX256" i="3" s="1"/>
  <c r="CW256" i="3"/>
  <c r="CY256" i="3"/>
  <c r="CZ256" i="3"/>
  <c r="DA256" i="3"/>
  <c r="DB256" i="3"/>
  <c r="DC256" i="3"/>
  <c r="A257" i="3"/>
  <c r="Y257" i="3"/>
  <c r="CW257" i="3" s="1"/>
  <c r="CX257" i="3"/>
  <c r="CY257" i="3"/>
  <c r="CZ257" i="3"/>
  <c r="DA257" i="3"/>
  <c r="DB257" i="3"/>
  <c r="DC257" i="3"/>
  <c r="A258" i="3"/>
  <c r="CX258" i="3"/>
  <c r="CY258" i="3"/>
  <c r="CZ258" i="3"/>
  <c r="DA258" i="3"/>
  <c r="DB258" i="3"/>
  <c r="DC258" i="3"/>
  <c r="A259" i="3"/>
  <c r="CX259" i="3"/>
  <c r="CY259" i="3"/>
  <c r="CZ259" i="3"/>
  <c r="DA259" i="3"/>
  <c r="DB259" i="3"/>
  <c r="DC259" i="3"/>
  <c r="A260" i="3"/>
  <c r="Y260" i="3"/>
  <c r="CX260" i="3" s="1"/>
  <c r="CY260" i="3"/>
  <c r="CZ260" i="3"/>
  <c r="DA260" i="3"/>
  <c r="DB260" i="3"/>
  <c r="DC260" i="3"/>
  <c r="A261" i="3"/>
  <c r="Y261" i="3"/>
  <c r="CX261" i="3" s="1"/>
  <c r="DG261" i="3" s="1"/>
  <c r="CU261" i="3"/>
  <c r="CV261" i="3"/>
  <c r="CY261" i="3"/>
  <c r="CZ261" i="3"/>
  <c r="DB261" i="3" s="1"/>
  <c r="DA261" i="3"/>
  <c r="DC261" i="3"/>
  <c r="A262" i="3"/>
  <c r="Y262" i="3"/>
  <c r="CX262" i="3"/>
  <c r="DF262" i="3" s="1"/>
  <c r="CY262" i="3"/>
  <c r="CZ262" i="3"/>
  <c r="DB262" i="3" s="1"/>
  <c r="DA262" i="3"/>
  <c r="DC262" i="3"/>
  <c r="A263" i="3"/>
  <c r="Y263" i="3"/>
  <c r="CW263" i="3"/>
  <c r="CX263" i="3"/>
  <c r="CY263" i="3"/>
  <c r="CZ263" i="3"/>
  <c r="DA263" i="3"/>
  <c r="DB263" i="3"/>
  <c r="DC263" i="3"/>
  <c r="A264" i="3"/>
  <c r="Y264" i="3"/>
  <c r="CX264" i="3" s="1"/>
  <c r="CY264" i="3"/>
  <c r="CZ264" i="3"/>
  <c r="DA264" i="3"/>
  <c r="DB264" i="3"/>
  <c r="DC264" i="3"/>
  <c r="A265" i="3"/>
  <c r="Y265" i="3"/>
  <c r="CW265" i="3"/>
  <c r="CX265" i="3"/>
  <c r="DF265" i="3" s="1"/>
  <c r="CY265" i="3"/>
  <c r="CZ265" i="3"/>
  <c r="DA265" i="3"/>
  <c r="DB265" i="3"/>
  <c r="DC265" i="3"/>
  <c r="A266" i="3"/>
  <c r="Y266" i="3"/>
  <c r="CW266" i="3" s="1"/>
  <c r="CX266" i="3"/>
  <c r="DG266" i="3" s="1"/>
  <c r="CY266" i="3"/>
  <c r="CZ266" i="3"/>
  <c r="DB266" i="3" s="1"/>
  <c r="DA266" i="3"/>
  <c r="DC266" i="3"/>
  <c r="A267" i="3"/>
  <c r="Y267" i="3"/>
  <c r="CW267" i="3"/>
  <c r="CX267" i="3"/>
  <c r="CY267" i="3"/>
  <c r="CZ267" i="3"/>
  <c r="DA267" i="3"/>
  <c r="DB267" i="3"/>
  <c r="DC267" i="3"/>
  <c r="A268" i="3"/>
  <c r="CX268" i="3"/>
  <c r="CY268" i="3"/>
  <c r="CZ268" i="3"/>
  <c r="DA268" i="3"/>
  <c r="DB268" i="3"/>
  <c r="DC268" i="3"/>
  <c r="A269" i="3"/>
  <c r="CX269" i="3"/>
  <c r="CY269" i="3"/>
  <c r="CZ269" i="3"/>
  <c r="DB269" i="3" s="1"/>
  <c r="DA269" i="3"/>
  <c r="DC269" i="3"/>
  <c r="A270" i="3"/>
  <c r="CX270" i="3"/>
  <c r="CY270" i="3"/>
  <c r="CZ270" i="3"/>
  <c r="DB270" i="3" s="1"/>
  <c r="DA270" i="3"/>
  <c r="DC270" i="3"/>
  <c r="A271" i="3"/>
  <c r="CX271" i="3"/>
  <c r="CY271" i="3"/>
  <c r="CZ271" i="3"/>
  <c r="DA271" i="3"/>
  <c r="DB271" i="3"/>
  <c r="DC271" i="3"/>
  <c r="A272" i="3"/>
  <c r="CX272" i="3"/>
  <c r="CY272" i="3"/>
  <c r="CZ272" i="3"/>
  <c r="DA272" i="3"/>
  <c r="DB272" i="3"/>
  <c r="DC272" i="3"/>
  <c r="A273" i="3"/>
  <c r="Y273" i="3"/>
  <c r="CX273" i="3" s="1"/>
  <c r="DG273" i="3" s="1"/>
  <c r="CY273" i="3"/>
  <c r="CZ273" i="3"/>
  <c r="DB273" i="3" s="1"/>
  <c r="DA273" i="3"/>
  <c r="DC273" i="3"/>
  <c r="A274" i="3"/>
  <c r="Y274" i="3"/>
  <c r="CV274" i="3" s="1"/>
  <c r="CU274" i="3"/>
  <c r="CX274" i="3"/>
  <c r="CY274" i="3"/>
  <c r="CZ274" i="3"/>
  <c r="DA274" i="3"/>
  <c r="DB274" i="3"/>
  <c r="DC274" i="3"/>
  <c r="A275" i="3"/>
  <c r="Y275" i="3"/>
  <c r="CX275" i="3" s="1"/>
  <c r="CY275" i="3"/>
  <c r="CZ275" i="3"/>
  <c r="DB275" i="3" s="1"/>
  <c r="DA275" i="3"/>
  <c r="DC275" i="3"/>
  <c r="A276" i="3"/>
  <c r="Y276" i="3"/>
  <c r="CW276" i="3"/>
  <c r="CX276" i="3"/>
  <c r="DF276" i="3" s="1"/>
  <c r="CY276" i="3"/>
  <c r="CZ276" i="3"/>
  <c r="DB276" i="3" s="1"/>
  <c r="DA276" i="3"/>
  <c r="DC276" i="3"/>
  <c r="A277" i="3"/>
  <c r="Y277" i="3"/>
  <c r="CX277" i="3" s="1"/>
  <c r="DG277" i="3" s="1"/>
  <c r="CW277" i="3"/>
  <c r="CY277" i="3"/>
  <c r="CZ277" i="3"/>
  <c r="DB277" i="3" s="1"/>
  <c r="DA277" i="3"/>
  <c r="DC277" i="3"/>
  <c r="A278" i="3"/>
  <c r="Y278" i="3"/>
  <c r="CX278" i="3" s="1"/>
  <c r="CW278" i="3"/>
  <c r="CY278" i="3"/>
  <c r="CZ278" i="3"/>
  <c r="DA278" i="3"/>
  <c r="DB278" i="3"/>
  <c r="DC278" i="3"/>
  <c r="A279" i="3"/>
  <c r="Y279" i="3"/>
  <c r="CX279" i="3" s="1"/>
  <c r="DG279" i="3" s="1"/>
  <c r="CW279" i="3"/>
  <c r="CY279" i="3"/>
  <c r="CZ279" i="3"/>
  <c r="DB279" i="3" s="1"/>
  <c r="DA279" i="3"/>
  <c r="DC279" i="3"/>
  <c r="A280" i="3"/>
  <c r="CX280" i="3"/>
  <c r="CY280" i="3"/>
  <c r="CZ280" i="3"/>
  <c r="DB280" i="3" s="1"/>
  <c r="DA280" i="3"/>
  <c r="DC280" i="3"/>
  <c r="A281" i="3"/>
  <c r="CX281" i="3"/>
  <c r="CY281" i="3"/>
  <c r="CZ281" i="3"/>
  <c r="DA281" i="3"/>
  <c r="DB281" i="3"/>
  <c r="DC281" i="3"/>
  <c r="A282" i="3"/>
  <c r="CX282" i="3"/>
  <c r="CY282" i="3"/>
  <c r="CZ282" i="3"/>
  <c r="DA282" i="3"/>
  <c r="DB282" i="3"/>
  <c r="DC282" i="3"/>
  <c r="A283" i="3"/>
  <c r="CX283" i="3"/>
  <c r="CY283" i="3"/>
  <c r="CZ283" i="3"/>
  <c r="DB283" i="3" s="1"/>
  <c r="DA283" i="3"/>
  <c r="DC283" i="3"/>
  <c r="A284" i="3"/>
  <c r="CX284" i="3"/>
  <c r="CY284" i="3"/>
  <c r="CZ284" i="3"/>
  <c r="DB284" i="3" s="1"/>
  <c r="DA284" i="3"/>
  <c r="DC284" i="3"/>
  <c r="A285" i="3"/>
  <c r="Y285" i="3"/>
  <c r="CX285" i="3"/>
  <c r="DF285" i="3" s="1"/>
  <c r="DJ285" i="3" s="1"/>
  <c r="CY285" i="3"/>
  <c r="CZ285" i="3"/>
  <c r="DB285" i="3" s="1"/>
  <c r="DA285" i="3"/>
  <c r="DC285" i="3"/>
  <c r="A286" i="3"/>
  <c r="Y286" i="3"/>
  <c r="CX286" i="3"/>
  <c r="CY286" i="3"/>
  <c r="CZ286" i="3"/>
  <c r="DA286" i="3"/>
  <c r="DB286" i="3"/>
  <c r="DC286" i="3"/>
  <c r="A287" i="3"/>
  <c r="Y287" i="3"/>
  <c r="CX287" i="3" s="1"/>
  <c r="DG287" i="3" s="1"/>
  <c r="CY287" i="3"/>
  <c r="CZ287" i="3"/>
  <c r="DA287" i="3"/>
  <c r="DB287" i="3"/>
  <c r="DC287" i="3"/>
  <c r="A288" i="3"/>
  <c r="Y288" i="3"/>
  <c r="CU288" i="3"/>
  <c r="CV288" i="3"/>
  <c r="CX288" i="3"/>
  <c r="CY288" i="3"/>
  <c r="CZ288" i="3"/>
  <c r="DA288" i="3"/>
  <c r="DB288" i="3"/>
  <c r="DC288" i="3"/>
  <c r="A289" i="3"/>
  <c r="Y289" i="3"/>
  <c r="CX289" i="3" s="1"/>
  <c r="DG289" i="3" s="1"/>
  <c r="CY289" i="3"/>
  <c r="CZ289" i="3"/>
  <c r="DB289" i="3" s="1"/>
  <c r="DA289" i="3"/>
  <c r="DC289" i="3"/>
  <c r="A290" i="3"/>
  <c r="Y290" i="3"/>
  <c r="CX290" i="3" s="1"/>
  <c r="CW290" i="3"/>
  <c r="CY290" i="3"/>
  <c r="CZ290" i="3"/>
  <c r="DA290" i="3"/>
  <c r="DB290" i="3"/>
  <c r="DC290" i="3"/>
  <c r="A291" i="3"/>
  <c r="Y291" i="3"/>
  <c r="CX291" i="3" s="1"/>
  <c r="CW291" i="3"/>
  <c r="CY291" i="3"/>
  <c r="CZ291" i="3"/>
  <c r="DA291" i="3"/>
  <c r="DB291" i="3"/>
  <c r="DC291" i="3"/>
  <c r="A292" i="3"/>
  <c r="Y292" i="3"/>
  <c r="CW292" i="3"/>
  <c r="CX292" i="3"/>
  <c r="DF292" i="3" s="1"/>
  <c r="CY292" i="3"/>
  <c r="CZ292" i="3"/>
  <c r="DB292" i="3" s="1"/>
  <c r="DA292" i="3"/>
  <c r="DC292" i="3"/>
  <c r="A293" i="3"/>
  <c r="CX293" i="3"/>
  <c r="CY293" i="3"/>
  <c r="CZ293" i="3"/>
  <c r="DA293" i="3"/>
  <c r="DB293" i="3"/>
  <c r="DC293" i="3"/>
  <c r="A294" i="3"/>
  <c r="CX294" i="3"/>
  <c r="CY294" i="3"/>
  <c r="CZ294" i="3"/>
  <c r="DA294" i="3"/>
  <c r="DB294" i="3"/>
  <c r="DC294" i="3"/>
  <c r="A295" i="3"/>
  <c r="Y295" i="3"/>
  <c r="CX295" i="3" s="1"/>
  <c r="CY295" i="3"/>
  <c r="CZ295" i="3"/>
  <c r="DB295" i="3" s="1"/>
  <c r="DA295" i="3"/>
  <c r="DC295" i="3"/>
  <c r="A296" i="3"/>
  <c r="Y296" i="3"/>
  <c r="CX296" i="3" s="1"/>
  <c r="CY296" i="3"/>
  <c r="CZ296" i="3"/>
  <c r="DA296" i="3"/>
  <c r="DB296" i="3"/>
  <c r="DC296" i="3"/>
  <c r="A297" i="3"/>
  <c r="Y297" i="3"/>
  <c r="CU297" i="3"/>
  <c r="CY297" i="3"/>
  <c r="CZ297" i="3"/>
  <c r="DB297" i="3" s="1"/>
  <c r="DA297" i="3"/>
  <c r="DC297" i="3"/>
  <c r="A298" i="3"/>
  <c r="Y298" i="3"/>
  <c r="CX298" i="3"/>
  <c r="CY298" i="3"/>
  <c r="CZ298" i="3"/>
  <c r="DA298" i="3"/>
  <c r="DB298" i="3"/>
  <c r="DC298" i="3"/>
  <c r="A299" i="3"/>
  <c r="Y299" i="3"/>
  <c r="CX299" i="3" s="1"/>
  <c r="DG299" i="3" s="1"/>
  <c r="CW299" i="3"/>
  <c r="CY299" i="3"/>
  <c r="CZ299" i="3"/>
  <c r="DB299" i="3" s="1"/>
  <c r="DA299" i="3"/>
  <c r="DC299" i="3"/>
  <c r="A300" i="3"/>
  <c r="Y300" i="3"/>
  <c r="CW300" i="3"/>
  <c r="CX300" i="3"/>
  <c r="DF300" i="3" s="1"/>
  <c r="CY300" i="3"/>
  <c r="CZ300" i="3"/>
  <c r="DA300" i="3"/>
  <c r="DB300" i="3"/>
  <c r="DC300" i="3"/>
  <c r="A301" i="3"/>
  <c r="CX301" i="3"/>
  <c r="CY301" i="3"/>
  <c r="CZ301" i="3"/>
  <c r="DA301" i="3"/>
  <c r="DB301" i="3"/>
  <c r="DC301" i="3"/>
  <c r="A302" i="3"/>
  <c r="CX302" i="3"/>
  <c r="CY302" i="3"/>
  <c r="CZ302" i="3"/>
  <c r="DB302" i="3" s="1"/>
  <c r="DA302" i="3"/>
  <c r="DC302" i="3"/>
  <c r="A303" i="3"/>
  <c r="Y303" i="3"/>
  <c r="CX303" i="3"/>
  <c r="CY303" i="3"/>
  <c r="CZ303" i="3"/>
  <c r="DB303" i="3" s="1"/>
  <c r="DA303" i="3"/>
  <c r="DC303" i="3"/>
  <c r="A304" i="3"/>
  <c r="Y304" i="3"/>
  <c r="CX304" i="3" s="1"/>
  <c r="DG304" i="3" s="1"/>
  <c r="CU304" i="3"/>
  <c r="CV304" i="3"/>
  <c r="CY304" i="3"/>
  <c r="CZ304" i="3"/>
  <c r="DB304" i="3" s="1"/>
  <c r="DA304" i="3"/>
  <c r="DC304" i="3"/>
  <c r="A305" i="3"/>
  <c r="Y305" i="3"/>
  <c r="CX305" i="3"/>
  <c r="DG305" i="3" s="1"/>
  <c r="CY305" i="3"/>
  <c r="CZ305" i="3"/>
  <c r="DB305" i="3" s="1"/>
  <c r="DA305" i="3"/>
  <c r="DC305" i="3"/>
  <c r="A306" i="3"/>
  <c r="Y306" i="3"/>
  <c r="CW306" i="3" s="1"/>
  <c r="CX306" i="3"/>
  <c r="CY306" i="3"/>
  <c r="CZ306" i="3"/>
  <c r="DA306" i="3"/>
  <c r="DB306" i="3"/>
  <c r="DC306" i="3"/>
  <c r="A307" i="3"/>
  <c r="Y307" i="3"/>
  <c r="CY307" i="3"/>
  <c r="CZ307" i="3"/>
  <c r="DB307" i="3" s="1"/>
  <c r="DA307" i="3"/>
  <c r="DC307" i="3"/>
  <c r="A308" i="3"/>
  <c r="CX308" i="3"/>
  <c r="CY308" i="3"/>
  <c r="CZ308" i="3"/>
  <c r="DA308" i="3"/>
  <c r="DB308" i="3"/>
  <c r="DC308" i="3"/>
  <c r="A309" i="3"/>
  <c r="CX309" i="3"/>
  <c r="CY309" i="3"/>
  <c r="CZ309" i="3"/>
  <c r="DA309" i="3"/>
  <c r="DB309" i="3"/>
  <c r="DC309" i="3"/>
  <c r="A310" i="3"/>
  <c r="Y310" i="3"/>
  <c r="CX310" i="3" s="1"/>
  <c r="CY310" i="3"/>
  <c r="CZ310" i="3"/>
  <c r="DB310" i="3" s="1"/>
  <c r="DA310" i="3"/>
  <c r="DC310" i="3"/>
  <c r="A311" i="3"/>
  <c r="Y311" i="3"/>
  <c r="CX311" i="3" s="1"/>
  <c r="DF311" i="3" s="1"/>
  <c r="DJ311" i="3" s="1"/>
  <c r="CY311" i="3"/>
  <c r="CZ311" i="3"/>
  <c r="DB311" i="3" s="1"/>
  <c r="DA311" i="3"/>
  <c r="DC311" i="3"/>
  <c r="A312" i="3"/>
  <c r="Y312" i="3"/>
  <c r="CX312" i="3" s="1"/>
  <c r="DG312" i="3" s="1"/>
  <c r="CU312" i="3"/>
  <c r="CY312" i="3"/>
  <c r="CZ312" i="3"/>
  <c r="DB312" i="3" s="1"/>
  <c r="DA312" i="3"/>
  <c r="DC312" i="3"/>
  <c r="A313" i="3"/>
  <c r="Y313" i="3"/>
  <c r="CX313" i="3"/>
  <c r="CY313" i="3"/>
  <c r="CZ313" i="3"/>
  <c r="DB313" i="3" s="1"/>
  <c r="DA313" i="3"/>
  <c r="DC313" i="3"/>
  <c r="A314" i="3"/>
  <c r="Y314" i="3"/>
  <c r="CW314" i="3"/>
  <c r="CX314" i="3"/>
  <c r="DG314" i="3" s="1"/>
  <c r="CY314" i="3"/>
  <c r="CZ314" i="3"/>
  <c r="DB314" i="3" s="1"/>
  <c r="DA314" i="3"/>
  <c r="DC314" i="3"/>
  <c r="A315" i="3"/>
  <c r="Y315" i="3"/>
  <c r="CY315" i="3"/>
  <c r="CZ315" i="3"/>
  <c r="DA315" i="3"/>
  <c r="DB315" i="3"/>
  <c r="DC315" i="3"/>
  <c r="A316" i="3"/>
  <c r="CX316" i="3"/>
  <c r="CY316" i="3"/>
  <c r="CZ316" i="3"/>
  <c r="DA316" i="3"/>
  <c r="DB316" i="3"/>
  <c r="DC316" i="3"/>
  <c r="A317" i="3"/>
  <c r="CX317" i="3"/>
  <c r="CY317" i="3"/>
  <c r="CZ317" i="3"/>
  <c r="DB317" i="3" s="1"/>
  <c r="DA317" i="3"/>
  <c r="DC317" i="3"/>
  <c r="A318" i="3"/>
  <c r="Y318" i="3"/>
  <c r="CX318" i="3" s="1"/>
  <c r="CY318" i="3"/>
  <c r="CZ318" i="3"/>
  <c r="DB318" i="3" s="1"/>
  <c r="DA318" i="3"/>
  <c r="DC318" i="3"/>
  <c r="A319" i="3"/>
  <c r="Y319" i="3"/>
  <c r="CU319" i="3"/>
  <c r="CV319" i="3"/>
  <c r="CX319" i="3"/>
  <c r="CY319" i="3"/>
  <c r="CZ319" i="3"/>
  <c r="DA319" i="3"/>
  <c r="DB319" i="3"/>
  <c r="DC319" i="3"/>
  <c r="A320" i="3"/>
  <c r="Y320" i="3"/>
  <c r="CX320" i="3" s="1"/>
  <c r="CY320" i="3"/>
  <c r="CZ320" i="3"/>
  <c r="DB320" i="3" s="1"/>
  <c r="DA320" i="3"/>
  <c r="DC320" i="3"/>
  <c r="A321" i="3"/>
  <c r="Y321" i="3"/>
  <c r="CW321" i="3" s="1"/>
  <c r="CX321" i="3"/>
  <c r="CY321" i="3"/>
  <c r="CZ321" i="3"/>
  <c r="DA321" i="3"/>
  <c r="DB321" i="3"/>
  <c r="DC321" i="3"/>
  <c r="A322" i="3"/>
  <c r="Y322" i="3"/>
  <c r="CX322" i="3" s="1"/>
  <c r="CW322" i="3"/>
  <c r="CY322" i="3"/>
  <c r="CZ322" i="3"/>
  <c r="DB322" i="3" s="1"/>
  <c r="DA322" i="3"/>
  <c r="DC322" i="3"/>
  <c r="A323" i="3"/>
  <c r="Y323" i="3"/>
  <c r="CW323" i="3"/>
  <c r="CX323" i="3"/>
  <c r="DF323" i="3" s="1"/>
  <c r="CY323" i="3"/>
  <c r="CZ323" i="3"/>
  <c r="DA323" i="3"/>
  <c r="DB323" i="3"/>
  <c r="DC323" i="3"/>
  <c r="A324" i="3"/>
  <c r="Y324" i="3"/>
  <c r="CX324" i="3" s="1"/>
  <c r="CW324" i="3"/>
  <c r="CY324" i="3"/>
  <c r="CZ324" i="3"/>
  <c r="DB324" i="3" s="1"/>
  <c r="DA324" i="3"/>
  <c r="DC324" i="3"/>
  <c r="A325" i="3"/>
  <c r="Y325" i="3"/>
  <c r="CW325" i="3" s="1"/>
  <c r="CX325" i="3"/>
  <c r="CY325" i="3"/>
  <c r="CZ325" i="3"/>
  <c r="DA325" i="3"/>
  <c r="DB325" i="3"/>
  <c r="DC325" i="3"/>
  <c r="A326" i="3"/>
  <c r="CX326" i="3"/>
  <c r="CY326" i="3"/>
  <c r="CZ326" i="3"/>
  <c r="DA326" i="3"/>
  <c r="DB326" i="3"/>
  <c r="DC326" i="3"/>
  <c r="A327" i="3"/>
  <c r="CX327" i="3"/>
  <c r="CY327" i="3"/>
  <c r="CZ327" i="3"/>
  <c r="DB327" i="3" s="1"/>
  <c r="DA327" i="3"/>
  <c r="DC327" i="3"/>
  <c r="A328" i="3"/>
  <c r="CX328" i="3"/>
  <c r="CY328" i="3"/>
  <c r="CZ328" i="3"/>
  <c r="DA328" i="3"/>
  <c r="DB328" i="3"/>
  <c r="DC328" i="3"/>
  <c r="A329" i="3"/>
  <c r="CX329" i="3"/>
  <c r="CY329" i="3"/>
  <c r="CZ329" i="3"/>
  <c r="DA329" i="3"/>
  <c r="DB329" i="3"/>
  <c r="DC329" i="3"/>
  <c r="A330" i="3"/>
  <c r="Y330" i="3"/>
  <c r="CX330" i="3"/>
  <c r="CY330" i="3"/>
  <c r="CZ330" i="3"/>
  <c r="DA330" i="3"/>
  <c r="DB330" i="3"/>
  <c r="DC330" i="3"/>
  <c r="A331" i="3"/>
  <c r="CX331" i="3"/>
  <c r="CY331" i="3"/>
  <c r="CZ331" i="3"/>
  <c r="DB331" i="3" s="1"/>
  <c r="DA331" i="3"/>
  <c r="DC331" i="3"/>
  <c r="A332" i="3"/>
  <c r="Y332" i="3"/>
  <c r="CX332" i="3"/>
  <c r="CY332" i="3"/>
  <c r="CZ332" i="3"/>
  <c r="DB332" i="3" s="1"/>
  <c r="DA332" i="3"/>
  <c r="DC332" i="3"/>
  <c r="A333" i="3"/>
  <c r="Y333" i="3"/>
  <c r="CX333" i="3" s="1"/>
  <c r="CU333" i="3"/>
  <c r="CV333" i="3"/>
  <c r="CY333" i="3"/>
  <c r="CZ333" i="3"/>
  <c r="DB333" i="3" s="1"/>
  <c r="DA333" i="3"/>
  <c r="DC333" i="3"/>
  <c r="A334" i="3"/>
  <c r="Y334" i="3"/>
  <c r="CX334" i="3" s="1"/>
  <c r="CY334" i="3"/>
  <c r="CZ334" i="3"/>
  <c r="DA334" i="3"/>
  <c r="DB334" i="3"/>
  <c r="DC334" i="3"/>
  <c r="A335" i="3"/>
  <c r="Y335" i="3"/>
  <c r="CW335" i="3" s="1"/>
  <c r="CX335" i="3"/>
  <c r="CY335" i="3"/>
  <c r="CZ335" i="3"/>
  <c r="DA335" i="3"/>
  <c r="DB335" i="3"/>
  <c r="DC335" i="3"/>
  <c r="A336" i="3"/>
  <c r="Y336" i="3"/>
  <c r="CW336" i="3" s="1"/>
  <c r="CY336" i="3"/>
  <c r="CZ336" i="3"/>
  <c r="DB336" i="3" s="1"/>
  <c r="DA336" i="3"/>
  <c r="DC336" i="3"/>
  <c r="A337" i="3"/>
  <c r="Y337" i="3"/>
  <c r="CW337" i="3"/>
  <c r="CX337" i="3"/>
  <c r="DG337" i="3" s="1"/>
  <c r="CY337" i="3"/>
  <c r="CZ337" i="3"/>
  <c r="DA337" i="3"/>
  <c r="DB337" i="3"/>
  <c r="DC337" i="3"/>
  <c r="A338" i="3"/>
  <c r="Y338" i="3"/>
  <c r="CY338" i="3"/>
  <c r="CZ338" i="3"/>
  <c r="DA338" i="3"/>
  <c r="DB338" i="3"/>
  <c r="DC338" i="3"/>
  <c r="A339" i="3"/>
  <c r="CX339" i="3"/>
  <c r="CY339" i="3"/>
  <c r="CZ339" i="3"/>
  <c r="DB339" i="3" s="1"/>
  <c r="DA339" i="3"/>
  <c r="DC339" i="3"/>
  <c r="A340" i="3"/>
  <c r="CX340" i="3"/>
  <c r="CY340" i="3"/>
  <c r="CZ340" i="3"/>
  <c r="DB340" i="3" s="1"/>
  <c r="DA340" i="3"/>
  <c r="DC340" i="3"/>
  <c r="A341" i="3"/>
  <c r="CX341" i="3"/>
  <c r="CY341" i="3"/>
  <c r="CZ341" i="3"/>
  <c r="DB341" i="3" s="1"/>
  <c r="DA341" i="3"/>
  <c r="DC341" i="3"/>
  <c r="A342" i="3"/>
  <c r="CX342" i="3"/>
  <c r="CY342" i="3"/>
  <c r="CZ342" i="3"/>
  <c r="DA342" i="3"/>
  <c r="DB342" i="3"/>
  <c r="DC342" i="3"/>
  <c r="A343" i="3"/>
  <c r="CX343" i="3"/>
  <c r="CY343" i="3"/>
  <c r="CZ343" i="3"/>
  <c r="DB343" i="3" s="1"/>
  <c r="DA343" i="3"/>
  <c r="DC343" i="3"/>
  <c r="A344" i="3"/>
  <c r="Y344" i="3"/>
  <c r="CX344" i="3" s="1"/>
  <c r="CY344" i="3"/>
  <c r="CZ344" i="3"/>
  <c r="DA344" i="3"/>
  <c r="DB344" i="3"/>
  <c r="DC344" i="3"/>
  <c r="A345" i="3"/>
  <c r="Y345" i="3"/>
  <c r="CX345" i="3"/>
  <c r="DF345" i="3" s="1"/>
  <c r="DJ345" i="3" s="1"/>
  <c r="CY345" i="3"/>
  <c r="CZ345" i="3"/>
  <c r="DA345" i="3"/>
  <c r="DB345" i="3"/>
  <c r="DC345" i="3"/>
  <c r="A346" i="3"/>
  <c r="Y346" i="3"/>
  <c r="CX346" i="3" s="1"/>
  <c r="CY346" i="3"/>
  <c r="CZ346" i="3"/>
  <c r="DB346" i="3" s="1"/>
  <c r="DA346" i="3"/>
  <c r="DC346" i="3"/>
  <c r="A347" i="3"/>
  <c r="Y347" i="3"/>
  <c r="CU347" i="3"/>
  <c r="CV347" i="3"/>
  <c r="CX347" i="3"/>
  <c r="DF347" i="3" s="1"/>
  <c r="CY347" i="3"/>
  <c r="CZ347" i="3"/>
  <c r="DA347" i="3"/>
  <c r="DB347" i="3"/>
  <c r="DC347" i="3"/>
  <c r="A348" i="3"/>
  <c r="Y348" i="3"/>
  <c r="CX348" i="3" s="1"/>
  <c r="CY348" i="3"/>
  <c r="CZ348" i="3"/>
  <c r="DB348" i="3" s="1"/>
  <c r="DA348" i="3"/>
  <c r="DC348" i="3"/>
  <c r="A349" i="3"/>
  <c r="Y349" i="3"/>
  <c r="CW349" i="3" s="1"/>
  <c r="CX349" i="3"/>
  <c r="DF349" i="3" s="1"/>
  <c r="CY349" i="3"/>
  <c r="CZ349" i="3"/>
  <c r="DA349" i="3"/>
  <c r="DB349" i="3"/>
  <c r="DC349" i="3"/>
  <c r="A350" i="3"/>
  <c r="Y350" i="3"/>
  <c r="CX350" i="3" s="1"/>
  <c r="CW350" i="3"/>
  <c r="CY350" i="3"/>
  <c r="CZ350" i="3"/>
  <c r="DB350" i="3" s="1"/>
  <c r="DA350" i="3"/>
  <c r="DC350" i="3"/>
  <c r="A351" i="3"/>
  <c r="Y351" i="3"/>
  <c r="CW351" i="3"/>
  <c r="CX351" i="3"/>
  <c r="DF351" i="3" s="1"/>
  <c r="CY351" i="3"/>
  <c r="CZ351" i="3"/>
  <c r="DA351" i="3"/>
  <c r="DB351" i="3"/>
  <c r="DC351" i="3"/>
  <c r="A352" i="3"/>
  <c r="CX352" i="3"/>
  <c r="CY352" i="3"/>
  <c r="CZ352" i="3"/>
  <c r="DA352" i="3"/>
  <c r="DB352" i="3"/>
  <c r="DC352" i="3"/>
  <c r="A353" i="3"/>
  <c r="CX353" i="3"/>
  <c r="CY353" i="3"/>
  <c r="CZ353" i="3"/>
  <c r="DB353" i="3" s="1"/>
  <c r="DA353" i="3"/>
  <c r="DC353" i="3"/>
  <c r="A354" i="3"/>
  <c r="Y354" i="3"/>
  <c r="CX354" i="3"/>
  <c r="CY354" i="3"/>
  <c r="CZ354" i="3"/>
  <c r="DB354" i="3" s="1"/>
  <c r="DA354" i="3"/>
  <c r="DC354" i="3"/>
  <c r="A355" i="3"/>
  <c r="Y355" i="3"/>
  <c r="CX355" i="3"/>
  <c r="DF355" i="3" s="1"/>
  <c r="DJ355" i="3" s="1"/>
  <c r="CY355" i="3"/>
  <c r="CZ355" i="3"/>
  <c r="DA355" i="3"/>
  <c r="DB355" i="3"/>
  <c r="DC355" i="3"/>
  <c r="A356" i="3"/>
  <c r="Y356" i="3"/>
  <c r="CX356" i="3"/>
  <c r="DF356" i="3" s="1"/>
  <c r="DJ356" i="3" s="1"/>
  <c r="CY356" i="3"/>
  <c r="CZ356" i="3"/>
  <c r="DA356" i="3"/>
  <c r="DB356" i="3"/>
  <c r="DC356" i="3"/>
  <c r="A357" i="3"/>
  <c r="Y357" i="3"/>
  <c r="CX357" i="3" s="1"/>
  <c r="CY357" i="3"/>
  <c r="CZ357" i="3"/>
  <c r="DB357" i="3" s="1"/>
  <c r="DA357" i="3"/>
  <c r="DC357" i="3"/>
  <c r="A358" i="3"/>
  <c r="Y358" i="3"/>
  <c r="CU358" i="3"/>
  <c r="CV358" i="3"/>
  <c r="CX358" i="3"/>
  <c r="DF358" i="3" s="1"/>
  <c r="CY358" i="3"/>
  <c r="CZ358" i="3"/>
  <c r="DA358" i="3"/>
  <c r="DB358" i="3"/>
  <c r="DC358" i="3"/>
  <c r="A359" i="3"/>
  <c r="Y359" i="3"/>
  <c r="CX359" i="3" s="1"/>
  <c r="CY359" i="3"/>
  <c r="CZ359" i="3"/>
  <c r="DB359" i="3" s="1"/>
  <c r="DA359" i="3"/>
  <c r="DC359" i="3"/>
  <c r="A360" i="3"/>
  <c r="Y360" i="3"/>
  <c r="CW360" i="3"/>
  <c r="CX360" i="3"/>
  <c r="DF360" i="3" s="1"/>
  <c r="CY360" i="3"/>
  <c r="CZ360" i="3"/>
  <c r="DA360" i="3"/>
  <c r="DB360" i="3"/>
  <c r="DC360" i="3"/>
  <c r="A361" i="3"/>
  <c r="Y361" i="3"/>
  <c r="CX361" i="3" s="1"/>
  <c r="CW361" i="3"/>
  <c r="CY361" i="3"/>
  <c r="CZ361" i="3"/>
  <c r="DB361" i="3" s="1"/>
  <c r="DA361" i="3"/>
  <c r="DC361" i="3"/>
  <c r="A362" i="3"/>
  <c r="CX362" i="3"/>
  <c r="CY362" i="3"/>
  <c r="CZ362" i="3"/>
  <c r="DB362" i="3" s="1"/>
  <c r="DA362" i="3"/>
  <c r="DC362" i="3"/>
  <c r="A363" i="3"/>
  <c r="CX363" i="3"/>
  <c r="CY363" i="3"/>
  <c r="CZ363" i="3"/>
  <c r="DA363" i="3"/>
  <c r="DB363" i="3"/>
  <c r="DC363" i="3"/>
  <c r="A364" i="3"/>
  <c r="Y364" i="3"/>
  <c r="CX364" i="3"/>
  <c r="DF364" i="3" s="1"/>
  <c r="DJ364" i="3" s="1"/>
  <c r="CY364" i="3"/>
  <c r="CZ364" i="3"/>
  <c r="DA364" i="3"/>
  <c r="DB364" i="3"/>
  <c r="DC364" i="3"/>
  <c r="A365" i="3"/>
  <c r="Y365" i="3"/>
  <c r="CX365" i="3" s="1"/>
  <c r="CY365" i="3"/>
  <c r="CZ365" i="3"/>
  <c r="DB365" i="3" s="1"/>
  <c r="DA365" i="3"/>
  <c r="DC365" i="3"/>
  <c r="A366" i="3"/>
  <c r="Y366" i="3"/>
  <c r="CU366" i="3"/>
  <c r="CV366" i="3"/>
  <c r="CX366" i="3"/>
  <c r="DF366" i="3" s="1"/>
  <c r="CY366" i="3"/>
  <c r="CZ366" i="3"/>
  <c r="DA366" i="3"/>
  <c r="DB366" i="3"/>
  <c r="DC366" i="3"/>
  <c r="A367" i="3"/>
  <c r="Y367" i="3"/>
  <c r="CX367" i="3" s="1"/>
  <c r="CY367" i="3"/>
  <c r="CZ367" i="3"/>
  <c r="DB367" i="3" s="1"/>
  <c r="DA367" i="3"/>
  <c r="DC367" i="3"/>
  <c r="A368" i="3"/>
  <c r="Y368" i="3"/>
  <c r="CW368" i="3" s="1"/>
  <c r="CX368" i="3"/>
  <c r="DF368" i="3" s="1"/>
  <c r="CY368" i="3"/>
  <c r="CZ368" i="3"/>
  <c r="DA368" i="3"/>
  <c r="DB368" i="3"/>
  <c r="DC368" i="3"/>
  <c r="A369" i="3"/>
  <c r="Y369" i="3"/>
  <c r="CX369" i="3" s="1"/>
  <c r="CW369" i="3"/>
  <c r="CY369" i="3"/>
  <c r="CZ369" i="3"/>
  <c r="DB369" i="3" s="1"/>
  <c r="DA369" i="3"/>
  <c r="DC369" i="3"/>
  <c r="A370" i="3"/>
  <c r="CX370" i="3"/>
  <c r="CY370" i="3"/>
  <c r="CZ370" i="3"/>
  <c r="DB370" i="3" s="1"/>
  <c r="DA370" i="3"/>
  <c r="DC370" i="3"/>
  <c r="A371" i="3"/>
  <c r="CX371" i="3"/>
  <c r="CY371" i="3"/>
  <c r="CZ371" i="3"/>
  <c r="DA371" i="3"/>
  <c r="DB371" i="3"/>
  <c r="DC371" i="3"/>
  <c r="A372" i="3"/>
  <c r="Y372" i="3"/>
  <c r="CX372" i="3"/>
  <c r="DF372" i="3" s="1"/>
  <c r="DJ372" i="3" s="1"/>
  <c r="CY372" i="3"/>
  <c r="CZ372" i="3"/>
  <c r="DA372" i="3"/>
  <c r="DB372" i="3"/>
  <c r="DC372" i="3"/>
  <c r="A373" i="3"/>
  <c r="Y373" i="3"/>
  <c r="CV373" i="3" s="1"/>
  <c r="CU373" i="3"/>
  <c r="CY373" i="3"/>
  <c r="CZ373" i="3"/>
  <c r="DA373" i="3"/>
  <c r="DB373" i="3"/>
  <c r="DC373" i="3"/>
  <c r="A374" i="3"/>
  <c r="Y374" i="3"/>
  <c r="CX374" i="3"/>
  <c r="DF374" i="3" s="1"/>
  <c r="CY374" i="3"/>
  <c r="CZ374" i="3"/>
  <c r="DA374" i="3"/>
  <c r="DB374" i="3"/>
  <c r="DC374" i="3"/>
  <c r="A375" i="3"/>
  <c r="Y375" i="3"/>
  <c r="CW375" i="3" s="1"/>
  <c r="CY375" i="3"/>
  <c r="CZ375" i="3"/>
  <c r="DB375" i="3" s="1"/>
  <c r="DA375" i="3"/>
  <c r="DC375" i="3"/>
  <c r="A376" i="3"/>
  <c r="Y376" i="3"/>
  <c r="CW376" i="3" s="1"/>
  <c r="CX376" i="3"/>
  <c r="DF376" i="3" s="1"/>
  <c r="CY376" i="3"/>
  <c r="CZ376" i="3"/>
  <c r="DA376" i="3"/>
  <c r="DB376" i="3"/>
  <c r="DC376" i="3"/>
  <c r="A377" i="3"/>
  <c r="CX377" i="3"/>
  <c r="CY377" i="3"/>
  <c r="CZ377" i="3"/>
  <c r="DB377" i="3" s="1"/>
  <c r="DA377" i="3"/>
  <c r="DC377" i="3"/>
  <c r="A378" i="3"/>
  <c r="CX378" i="3"/>
  <c r="CY378" i="3"/>
  <c r="CZ378" i="3"/>
  <c r="DB378" i="3" s="1"/>
  <c r="DA378" i="3"/>
  <c r="DC378" i="3"/>
  <c r="A379" i="3"/>
  <c r="Y379" i="3"/>
  <c r="CX379" i="3" s="1"/>
  <c r="CY379" i="3"/>
  <c r="CZ379" i="3"/>
  <c r="DA379" i="3"/>
  <c r="DB379" i="3"/>
  <c r="DC379" i="3"/>
  <c r="A380" i="3"/>
  <c r="Y380" i="3"/>
  <c r="CX380" i="3"/>
  <c r="DF380" i="3" s="1"/>
  <c r="DJ380" i="3" s="1"/>
  <c r="CY380" i="3"/>
  <c r="CZ380" i="3"/>
  <c r="DA380" i="3"/>
  <c r="DB380" i="3"/>
  <c r="DC380" i="3"/>
  <c r="A381" i="3"/>
  <c r="Y381" i="3"/>
  <c r="CX381" i="3" s="1"/>
  <c r="CY381" i="3"/>
  <c r="CZ381" i="3"/>
  <c r="DB381" i="3" s="1"/>
  <c r="DA381" i="3"/>
  <c r="DC381" i="3"/>
  <c r="A382" i="3"/>
  <c r="Y382" i="3"/>
  <c r="CX382" i="3"/>
  <c r="CY382" i="3"/>
  <c r="CZ382" i="3"/>
  <c r="DB382" i="3" s="1"/>
  <c r="DA382" i="3"/>
  <c r="DC382" i="3"/>
  <c r="A383" i="3"/>
  <c r="Y383" i="3"/>
  <c r="CX383" i="3"/>
  <c r="DF383" i="3" s="1"/>
  <c r="DJ383" i="3" s="1"/>
  <c r="CY383" i="3"/>
  <c r="CZ383" i="3"/>
  <c r="DA383" i="3"/>
  <c r="DB383" i="3"/>
  <c r="DC383" i="3"/>
  <c r="A384" i="3"/>
  <c r="Y384" i="3"/>
  <c r="CV384" i="3" s="1"/>
  <c r="CU384" i="3"/>
  <c r="CY384" i="3"/>
  <c r="CZ384" i="3"/>
  <c r="DB384" i="3" s="1"/>
  <c r="DA384" i="3"/>
  <c r="DC384" i="3"/>
  <c r="A385" i="3"/>
  <c r="Y385" i="3"/>
  <c r="CX385" i="3" s="1"/>
  <c r="CY385" i="3"/>
  <c r="CZ385" i="3"/>
  <c r="DA385" i="3"/>
  <c r="DB385" i="3"/>
  <c r="DC385" i="3"/>
  <c r="A386" i="3"/>
  <c r="Y386" i="3"/>
  <c r="CX386" i="3" s="1"/>
  <c r="CW386" i="3"/>
  <c r="CY386" i="3"/>
  <c r="CZ386" i="3"/>
  <c r="DB386" i="3" s="1"/>
  <c r="DA386" i="3"/>
  <c r="DC386" i="3"/>
  <c r="A387" i="3"/>
  <c r="Y387" i="3"/>
  <c r="CW387" i="3"/>
  <c r="CX387" i="3"/>
  <c r="DF387" i="3" s="1"/>
  <c r="CY387" i="3"/>
  <c r="CZ387" i="3"/>
  <c r="DA387" i="3"/>
  <c r="DB387" i="3"/>
  <c r="DC387" i="3"/>
  <c r="A388" i="3"/>
  <c r="Y388" i="3"/>
  <c r="CX388" i="3" s="1"/>
  <c r="CW388" i="3"/>
  <c r="CY388" i="3"/>
  <c r="CZ388" i="3"/>
  <c r="DB388" i="3" s="1"/>
  <c r="DA388" i="3"/>
  <c r="DC388" i="3"/>
  <c r="A389" i="3"/>
  <c r="Y389" i="3"/>
  <c r="CW389" i="3"/>
  <c r="CX389" i="3"/>
  <c r="DF389" i="3" s="1"/>
  <c r="CY389" i="3"/>
  <c r="CZ389" i="3"/>
  <c r="DA389" i="3"/>
  <c r="DB389" i="3"/>
  <c r="DC389" i="3"/>
  <c r="A390" i="3"/>
  <c r="Y390" i="3"/>
  <c r="CX390" i="3" s="1"/>
  <c r="CW390" i="3"/>
  <c r="CY390" i="3"/>
  <c r="CZ390" i="3"/>
  <c r="DB390" i="3" s="1"/>
  <c r="DA390" i="3"/>
  <c r="DC390" i="3"/>
  <c r="A391" i="3"/>
  <c r="CX391" i="3"/>
  <c r="CY391" i="3"/>
  <c r="CZ391" i="3"/>
  <c r="DB391" i="3" s="1"/>
  <c r="DA391" i="3"/>
  <c r="DC391" i="3"/>
  <c r="A392" i="3"/>
  <c r="CX392" i="3"/>
  <c r="CY392" i="3"/>
  <c r="CZ392" i="3"/>
  <c r="DA392" i="3"/>
  <c r="DB392" i="3"/>
  <c r="DC392" i="3"/>
  <c r="A393" i="3"/>
  <c r="CX393" i="3"/>
  <c r="CY393" i="3"/>
  <c r="CZ393" i="3"/>
  <c r="DA393" i="3"/>
  <c r="DB393" i="3"/>
  <c r="DC393" i="3"/>
  <c r="A394" i="3"/>
  <c r="CX394" i="3"/>
  <c r="CY394" i="3"/>
  <c r="CZ394" i="3"/>
  <c r="DB394" i="3" s="1"/>
  <c r="DA394" i="3"/>
  <c r="DC394" i="3"/>
  <c r="A395" i="3"/>
  <c r="CX395" i="3"/>
  <c r="CY395" i="3"/>
  <c r="CZ395" i="3"/>
  <c r="DB395" i="3" s="1"/>
  <c r="DA395" i="3"/>
  <c r="DC395" i="3"/>
  <c r="A396" i="3"/>
  <c r="Y396" i="3"/>
  <c r="CX396" i="3"/>
  <c r="DF396" i="3" s="1"/>
  <c r="DJ396" i="3" s="1"/>
  <c r="CY396" i="3"/>
  <c r="CZ396" i="3"/>
  <c r="DA396" i="3"/>
  <c r="DB396" i="3"/>
  <c r="DC396" i="3"/>
  <c r="A397" i="3"/>
  <c r="Y397" i="3"/>
  <c r="CX397" i="3"/>
  <c r="DF397" i="3" s="1"/>
  <c r="DJ397" i="3" s="1"/>
  <c r="CY397" i="3"/>
  <c r="CZ397" i="3"/>
  <c r="DA397" i="3"/>
  <c r="DB397" i="3"/>
  <c r="DC397" i="3"/>
  <c r="A398" i="3"/>
  <c r="Y398" i="3"/>
  <c r="CV398" i="3" s="1"/>
  <c r="CU398" i="3"/>
  <c r="CY398" i="3"/>
  <c r="CZ398" i="3"/>
  <c r="DA398" i="3"/>
  <c r="DB398" i="3"/>
  <c r="DC398" i="3"/>
  <c r="A399" i="3"/>
  <c r="Y399" i="3"/>
  <c r="CX399" i="3"/>
  <c r="DF399" i="3" s="1"/>
  <c r="CY399" i="3"/>
  <c r="CZ399" i="3"/>
  <c r="DA399" i="3"/>
  <c r="DB399" i="3"/>
  <c r="DC399" i="3"/>
  <c r="A400" i="3"/>
  <c r="Y400" i="3"/>
  <c r="CW400" i="3" s="1"/>
  <c r="CY400" i="3"/>
  <c r="CZ400" i="3"/>
  <c r="DB400" i="3" s="1"/>
  <c r="DA400" i="3"/>
  <c r="DC400" i="3"/>
  <c r="A401" i="3"/>
  <c r="Y401" i="3"/>
  <c r="CW401" i="3" s="1"/>
  <c r="CX401" i="3"/>
  <c r="DF401" i="3" s="1"/>
  <c r="CY401" i="3"/>
  <c r="CZ401" i="3"/>
  <c r="DA401" i="3"/>
  <c r="DB401" i="3"/>
  <c r="DC401" i="3"/>
  <c r="A402" i="3"/>
  <c r="Y402" i="3"/>
  <c r="CY402" i="3"/>
  <c r="CZ402" i="3"/>
  <c r="DB402" i="3" s="1"/>
  <c r="DA402" i="3"/>
  <c r="DC402" i="3"/>
  <c r="A403" i="3"/>
  <c r="Y403" i="3"/>
  <c r="CW403" i="3"/>
  <c r="CX403" i="3"/>
  <c r="CY403" i="3"/>
  <c r="CZ403" i="3"/>
  <c r="DA403" i="3"/>
  <c r="DB403" i="3"/>
  <c r="DC403" i="3"/>
  <c r="A404" i="3"/>
  <c r="CX404" i="3"/>
  <c r="CY404" i="3"/>
  <c r="CZ404" i="3"/>
  <c r="DB404" i="3" s="1"/>
  <c r="DA404" i="3"/>
  <c r="DC404" i="3"/>
  <c r="A405" i="3"/>
  <c r="CX405" i="3"/>
  <c r="CY405" i="3"/>
  <c r="CZ405" i="3"/>
  <c r="DB405" i="3" s="1"/>
  <c r="DA405" i="3"/>
  <c r="DC405" i="3"/>
  <c r="A406" i="3"/>
  <c r="CX406" i="3"/>
  <c r="CY406" i="3"/>
  <c r="CZ406" i="3"/>
  <c r="DA406" i="3"/>
  <c r="DB406" i="3"/>
  <c r="DC406" i="3"/>
  <c r="A407" i="3"/>
  <c r="CX407" i="3"/>
  <c r="CY407" i="3"/>
  <c r="CZ407" i="3"/>
  <c r="DA407" i="3"/>
  <c r="DB407" i="3"/>
  <c r="DC407" i="3"/>
  <c r="A408" i="3"/>
  <c r="CX408" i="3"/>
  <c r="CY408" i="3"/>
  <c r="CZ408" i="3"/>
  <c r="DB408" i="3" s="1"/>
  <c r="DA408" i="3"/>
  <c r="DC408" i="3"/>
  <c r="A409" i="3"/>
  <c r="Y409" i="3"/>
  <c r="CX409" i="3" s="1"/>
  <c r="CY409" i="3"/>
  <c r="CZ409" i="3"/>
  <c r="DB409" i="3" s="1"/>
  <c r="DA409" i="3"/>
  <c r="DC409" i="3"/>
  <c r="A410" i="3"/>
  <c r="Y410" i="3"/>
  <c r="CX410" i="3" s="1"/>
  <c r="CY410" i="3"/>
  <c r="CZ410" i="3"/>
  <c r="DA410" i="3"/>
  <c r="DB410" i="3"/>
  <c r="DC410" i="3"/>
  <c r="A411" i="3"/>
  <c r="Y411" i="3"/>
  <c r="CX411" i="3" s="1"/>
  <c r="CU411" i="3"/>
  <c r="CY411" i="3"/>
  <c r="CZ411" i="3"/>
  <c r="DB411" i="3" s="1"/>
  <c r="DA411" i="3"/>
  <c r="DC411" i="3"/>
  <c r="A412" i="3"/>
  <c r="Y412" i="3"/>
  <c r="CX412" i="3"/>
  <c r="DF412" i="3" s="1"/>
  <c r="CY412" i="3"/>
  <c r="CZ412" i="3"/>
  <c r="DA412" i="3"/>
  <c r="DB412" i="3"/>
  <c r="DC412" i="3"/>
  <c r="A413" i="3"/>
  <c r="Y413" i="3"/>
  <c r="CX413" i="3" s="1"/>
  <c r="DG413" i="3" s="1"/>
  <c r="CW413" i="3"/>
  <c r="CY413" i="3"/>
  <c r="CZ413" i="3"/>
  <c r="DB413" i="3" s="1"/>
  <c r="DA413" i="3"/>
  <c r="DC413" i="3"/>
  <c r="A414" i="3"/>
  <c r="Y414" i="3"/>
  <c r="CW414" i="3"/>
  <c r="CX414" i="3"/>
  <c r="DF414" i="3" s="1"/>
  <c r="CY414" i="3"/>
  <c r="CZ414" i="3"/>
  <c r="DA414" i="3"/>
  <c r="DB414" i="3"/>
  <c r="DC414" i="3"/>
  <c r="A415" i="3"/>
  <c r="Y415" i="3"/>
  <c r="CX415" i="3" s="1"/>
  <c r="DG415" i="3" s="1"/>
  <c r="CW415" i="3"/>
  <c r="CY415" i="3"/>
  <c r="CZ415" i="3"/>
  <c r="DB415" i="3" s="1"/>
  <c r="DA415" i="3"/>
  <c r="DC415" i="3"/>
  <c r="A416" i="3"/>
  <c r="Y416" i="3"/>
  <c r="CW416" i="3"/>
  <c r="CX416" i="3"/>
  <c r="DF416" i="3" s="1"/>
  <c r="CY416" i="3"/>
  <c r="CZ416" i="3"/>
  <c r="DA416" i="3"/>
  <c r="DB416" i="3"/>
  <c r="DC416" i="3"/>
  <c r="A417" i="3"/>
  <c r="CX417" i="3"/>
  <c r="CY417" i="3"/>
  <c r="CZ417" i="3"/>
  <c r="DA417" i="3"/>
  <c r="DB417" i="3"/>
  <c r="DC417" i="3"/>
  <c r="A418" i="3"/>
  <c r="CX418" i="3"/>
  <c r="CY418" i="3"/>
  <c r="CZ418" i="3"/>
  <c r="DB418" i="3" s="1"/>
  <c r="DA418" i="3"/>
  <c r="DC418" i="3"/>
  <c r="A419" i="3"/>
  <c r="CX419" i="3"/>
  <c r="CY419" i="3"/>
  <c r="CZ419" i="3"/>
  <c r="DB419" i="3" s="1"/>
  <c r="DA419" i="3"/>
  <c r="DC419" i="3"/>
  <c r="A420" i="3"/>
  <c r="CX420" i="3"/>
  <c r="CY420" i="3"/>
  <c r="CZ420" i="3"/>
  <c r="DA420" i="3"/>
  <c r="DB420" i="3"/>
  <c r="DC420" i="3"/>
  <c r="A421" i="3"/>
  <c r="CX421" i="3"/>
  <c r="CY421" i="3"/>
  <c r="CZ421" i="3"/>
  <c r="DA421" i="3"/>
  <c r="DB421" i="3"/>
  <c r="DC421" i="3"/>
  <c r="A422" i="3"/>
  <c r="Y422" i="3"/>
  <c r="CX422" i="3" s="1"/>
  <c r="DG422" i="3" s="1"/>
  <c r="CY422" i="3"/>
  <c r="CZ422" i="3"/>
  <c r="DB422" i="3" s="1"/>
  <c r="DA422" i="3"/>
  <c r="DC422" i="3"/>
  <c r="A423" i="3"/>
  <c r="Y423" i="3"/>
  <c r="CX423" i="3"/>
  <c r="CY423" i="3"/>
  <c r="CZ423" i="3"/>
  <c r="DB423" i="3" s="1"/>
  <c r="DA423" i="3"/>
  <c r="DC423" i="3"/>
  <c r="A424" i="3"/>
  <c r="Y424" i="3"/>
  <c r="CX424" i="3"/>
  <c r="DF424" i="3" s="1"/>
  <c r="DJ424" i="3" s="1"/>
  <c r="CY424" i="3"/>
  <c r="CZ424" i="3"/>
  <c r="DA424" i="3"/>
  <c r="DB424" i="3"/>
  <c r="DC424" i="3"/>
  <c r="A425" i="3"/>
  <c r="Y425" i="3"/>
  <c r="CV425" i="3" s="1"/>
  <c r="CU425" i="3"/>
  <c r="CY425" i="3"/>
  <c r="CZ425" i="3"/>
  <c r="DB425" i="3" s="1"/>
  <c r="DA425" i="3"/>
  <c r="DC425" i="3"/>
  <c r="A426" i="3"/>
  <c r="Y426" i="3"/>
  <c r="CX426" i="3" s="1"/>
  <c r="CY426" i="3"/>
  <c r="CZ426" i="3"/>
  <c r="DA426" i="3"/>
  <c r="DB426" i="3"/>
  <c r="DC426" i="3"/>
  <c r="A427" i="3"/>
  <c r="Y427" i="3"/>
  <c r="CX427" i="3" s="1"/>
  <c r="CW427" i="3"/>
  <c r="CY427" i="3"/>
  <c r="CZ427" i="3"/>
  <c r="DB427" i="3" s="1"/>
  <c r="DA427" i="3"/>
  <c r="DC427" i="3"/>
  <c r="A428" i="3"/>
  <c r="Y428" i="3"/>
  <c r="CW428" i="3"/>
  <c r="CX428" i="3"/>
  <c r="DF428" i="3" s="1"/>
  <c r="CY428" i="3"/>
  <c r="CZ428" i="3"/>
  <c r="DA428" i="3"/>
  <c r="DB428" i="3"/>
  <c r="DC428" i="3"/>
  <c r="A429" i="3"/>
  <c r="Y429" i="3"/>
  <c r="CX429" i="3" s="1"/>
  <c r="DG429" i="3" s="1"/>
  <c r="CW429" i="3"/>
  <c r="CY429" i="3"/>
  <c r="CZ429" i="3"/>
  <c r="DB429" i="3" s="1"/>
  <c r="DA429" i="3"/>
  <c r="DC429" i="3"/>
  <c r="A430" i="3"/>
  <c r="Y430" i="3"/>
  <c r="CW430" i="3"/>
  <c r="CX430" i="3"/>
  <c r="DF430" i="3" s="1"/>
  <c r="CY430" i="3"/>
  <c r="CZ430" i="3"/>
  <c r="DA430" i="3"/>
  <c r="DB430" i="3"/>
  <c r="DC430" i="3"/>
  <c r="A431" i="3"/>
  <c r="CX431" i="3"/>
  <c r="CY431" i="3"/>
  <c r="CZ431" i="3"/>
  <c r="DA431" i="3"/>
  <c r="DB431" i="3"/>
  <c r="DC431" i="3"/>
  <c r="A432" i="3"/>
  <c r="CX432" i="3"/>
  <c r="CY432" i="3"/>
  <c r="CZ432" i="3"/>
  <c r="DB432" i="3" s="1"/>
  <c r="DA432" i="3"/>
  <c r="DC432" i="3"/>
  <c r="A433" i="3"/>
  <c r="CX433" i="3"/>
  <c r="CY433" i="3"/>
  <c r="CZ433" i="3"/>
  <c r="DB433" i="3" s="1"/>
  <c r="DA433" i="3"/>
  <c r="DC433" i="3"/>
  <c r="A434" i="3"/>
  <c r="CX434" i="3"/>
  <c r="CY434" i="3"/>
  <c r="CZ434" i="3"/>
  <c r="DA434" i="3"/>
  <c r="DB434" i="3"/>
  <c r="DC434" i="3"/>
  <c r="A435" i="3"/>
  <c r="Y435" i="3"/>
  <c r="CX435" i="3"/>
  <c r="CY435" i="3"/>
  <c r="CZ435" i="3"/>
  <c r="DA435" i="3"/>
  <c r="DB435" i="3"/>
  <c r="DC435" i="3"/>
  <c r="A436" i="3"/>
  <c r="CX436" i="3"/>
  <c r="CY436" i="3"/>
  <c r="CZ436" i="3"/>
  <c r="DB436" i="3" s="1"/>
  <c r="DA436" i="3"/>
  <c r="DC436" i="3"/>
  <c r="A437" i="3"/>
  <c r="Y437" i="3"/>
  <c r="CX437" i="3" s="1"/>
  <c r="DF437" i="3" s="1"/>
  <c r="DJ437" i="3" s="1"/>
  <c r="CY437" i="3"/>
  <c r="CZ437" i="3"/>
  <c r="DB437" i="3" s="1"/>
  <c r="DA437" i="3"/>
  <c r="DC437" i="3"/>
  <c r="A438" i="3"/>
  <c r="Y438" i="3"/>
  <c r="CX438" i="3" s="1"/>
  <c r="CY438" i="3"/>
  <c r="CZ438" i="3"/>
  <c r="DA438" i="3"/>
  <c r="DB438" i="3"/>
  <c r="DC438" i="3"/>
  <c r="A439" i="3"/>
  <c r="Y439" i="3"/>
  <c r="CX439" i="3" s="1"/>
  <c r="DF439" i="3" s="1"/>
  <c r="CU439" i="3"/>
  <c r="CY439" i="3"/>
  <c r="CZ439" i="3"/>
  <c r="DB439" i="3" s="1"/>
  <c r="DA439" i="3"/>
  <c r="DC439" i="3"/>
  <c r="A440" i="3"/>
  <c r="Y440" i="3"/>
  <c r="CX440" i="3"/>
  <c r="DF440" i="3" s="1"/>
  <c r="CY440" i="3"/>
  <c r="CZ440" i="3"/>
  <c r="DA440" i="3"/>
  <c r="DB440" i="3"/>
  <c r="DC440" i="3"/>
  <c r="A441" i="3"/>
  <c r="Y441" i="3"/>
  <c r="CX441" i="3" s="1"/>
  <c r="DG441" i="3" s="1"/>
  <c r="CW441" i="3"/>
  <c r="CY441" i="3"/>
  <c r="CZ441" i="3"/>
  <c r="DB441" i="3" s="1"/>
  <c r="DA441" i="3"/>
  <c r="DC441" i="3"/>
  <c r="A442" i="3"/>
  <c r="Y442" i="3"/>
  <c r="CW442" i="3"/>
  <c r="CX442" i="3"/>
  <c r="DF442" i="3" s="1"/>
  <c r="CY442" i="3"/>
  <c r="CZ442" i="3"/>
  <c r="DA442" i="3"/>
  <c r="DB442" i="3"/>
  <c r="DC442" i="3"/>
  <c r="A443" i="3"/>
  <c r="Y443" i="3"/>
  <c r="CX443" i="3" s="1"/>
  <c r="DG443" i="3" s="1"/>
  <c r="CW443" i="3"/>
  <c r="CY443" i="3"/>
  <c r="CZ443" i="3"/>
  <c r="DB443" i="3" s="1"/>
  <c r="DA443" i="3"/>
  <c r="DC443" i="3"/>
  <c r="A444" i="3"/>
  <c r="CX444" i="3"/>
  <c r="CY444" i="3"/>
  <c r="CZ444" i="3"/>
  <c r="DB444" i="3" s="1"/>
  <c r="DA444" i="3"/>
  <c r="DC444" i="3"/>
  <c r="A445" i="3"/>
  <c r="CX445" i="3"/>
  <c r="CY445" i="3"/>
  <c r="CZ445" i="3"/>
  <c r="DA445" i="3"/>
  <c r="DB445" i="3"/>
  <c r="DC445" i="3"/>
  <c r="A446" i="3"/>
  <c r="Y446" i="3"/>
  <c r="CX446" i="3" s="1"/>
  <c r="CY446" i="3"/>
  <c r="CZ446" i="3"/>
  <c r="DA446" i="3"/>
  <c r="DB446" i="3"/>
  <c r="DC446" i="3"/>
  <c r="A447" i="3"/>
  <c r="Y447" i="3"/>
  <c r="CX447" i="3" s="1"/>
  <c r="DG447" i="3" s="1"/>
  <c r="CY447" i="3"/>
  <c r="CZ447" i="3"/>
  <c r="DB447" i="3" s="1"/>
  <c r="DA447" i="3"/>
  <c r="DC447" i="3"/>
  <c r="A448" i="3"/>
  <c r="Y448" i="3"/>
  <c r="CU448" i="3"/>
  <c r="CV448" i="3"/>
  <c r="CX448" i="3"/>
  <c r="CY448" i="3"/>
  <c r="CZ448" i="3"/>
  <c r="DA448" i="3"/>
  <c r="DB448" i="3"/>
  <c r="DC448" i="3"/>
  <c r="A449" i="3"/>
  <c r="Y449" i="3"/>
  <c r="CX449" i="3" s="1"/>
  <c r="DF449" i="3" s="1"/>
  <c r="CY449" i="3"/>
  <c r="CZ449" i="3"/>
  <c r="DB449" i="3" s="1"/>
  <c r="DA449" i="3"/>
  <c r="DC449" i="3"/>
  <c r="A450" i="3"/>
  <c r="Y450" i="3"/>
  <c r="CW450" i="3"/>
  <c r="CX450" i="3"/>
  <c r="CY450" i="3"/>
  <c r="CZ450" i="3"/>
  <c r="DA450" i="3"/>
  <c r="DB450" i="3"/>
  <c r="DC450" i="3"/>
  <c r="A451" i="3"/>
  <c r="Y451" i="3"/>
  <c r="CX451" i="3" s="1"/>
  <c r="DG451" i="3" s="1"/>
  <c r="CW451" i="3"/>
  <c r="CY451" i="3"/>
  <c r="CZ451" i="3"/>
  <c r="DB451" i="3" s="1"/>
  <c r="DA451" i="3"/>
  <c r="DC451" i="3"/>
  <c r="A452" i="3"/>
  <c r="CX452" i="3"/>
  <c r="CY452" i="3"/>
  <c r="CZ452" i="3"/>
  <c r="DB452" i="3" s="1"/>
  <c r="DA452" i="3"/>
  <c r="DC452" i="3"/>
  <c r="A453" i="3"/>
  <c r="CX453" i="3"/>
  <c r="CY453" i="3"/>
  <c r="CZ453" i="3"/>
  <c r="DA453" i="3"/>
  <c r="DB453" i="3"/>
  <c r="DC453" i="3"/>
  <c r="A454" i="3"/>
  <c r="Y454" i="3"/>
  <c r="CX454" i="3"/>
  <c r="CY454" i="3"/>
  <c r="CZ454" i="3"/>
  <c r="DA454" i="3"/>
  <c r="DB454" i="3"/>
  <c r="DC454" i="3"/>
  <c r="A455" i="3"/>
  <c r="Y455" i="3"/>
  <c r="CU455" i="3"/>
  <c r="CY455" i="3"/>
  <c r="CZ455" i="3"/>
  <c r="DA455" i="3"/>
  <c r="DB455" i="3"/>
  <c r="DC455" i="3"/>
  <c r="A456" i="3"/>
  <c r="Y456" i="3"/>
  <c r="CX456" i="3" s="1"/>
  <c r="CY456" i="3"/>
  <c r="CZ456" i="3"/>
  <c r="DA456" i="3"/>
  <c r="DB456" i="3"/>
  <c r="DC456" i="3"/>
  <c r="A457" i="3"/>
  <c r="Y457" i="3"/>
  <c r="CY457" i="3"/>
  <c r="CZ457" i="3"/>
  <c r="DB457" i="3" s="1"/>
  <c r="DA457" i="3"/>
  <c r="DC457" i="3"/>
  <c r="A458" i="3"/>
  <c r="Y458" i="3"/>
  <c r="CW458" i="3" s="1"/>
  <c r="CX458" i="3"/>
  <c r="CY458" i="3"/>
  <c r="CZ458" i="3"/>
  <c r="DA458" i="3"/>
  <c r="DB458" i="3"/>
  <c r="DC458" i="3"/>
  <c r="A459" i="3"/>
  <c r="CX459" i="3"/>
  <c r="CY459" i="3"/>
  <c r="CZ459" i="3"/>
  <c r="DB459" i="3" s="1"/>
  <c r="DA459" i="3"/>
  <c r="DC459" i="3"/>
  <c r="A460" i="3"/>
  <c r="CX460" i="3"/>
  <c r="CY460" i="3"/>
  <c r="CZ460" i="3"/>
  <c r="DB460" i="3" s="1"/>
  <c r="DA460" i="3"/>
  <c r="DC460" i="3"/>
  <c r="A461" i="3"/>
  <c r="Y461" i="3"/>
  <c r="CX461" i="3" s="1"/>
  <c r="CY461" i="3"/>
  <c r="CZ461" i="3"/>
  <c r="DA461" i="3"/>
  <c r="DB461" i="3"/>
  <c r="DC461" i="3"/>
  <c r="A462" i="3"/>
  <c r="Y462" i="3"/>
  <c r="CX462" i="3" s="1"/>
  <c r="CY462" i="3"/>
  <c r="CZ462" i="3"/>
  <c r="DA462" i="3"/>
  <c r="DB462" i="3"/>
  <c r="DC462" i="3"/>
  <c r="A463" i="3"/>
  <c r="Y463" i="3"/>
  <c r="CV463" i="3" s="1"/>
  <c r="CU463" i="3"/>
  <c r="CY463" i="3"/>
  <c r="CZ463" i="3"/>
  <c r="DA463" i="3"/>
  <c r="DB463" i="3"/>
  <c r="DC463" i="3"/>
  <c r="A464" i="3"/>
  <c r="Y464" i="3"/>
  <c r="CX464" i="3"/>
  <c r="CY464" i="3"/>
  <c r="CZ464" i="3"/>
  <c r="DA464" i="3"/>
  <c r="DB464" i="3"/>
  <c r="DC464" i="3"/>
  <c r="A465" i="3"/>
  <c r="Y465" i="3"/>
  <c r="CY465" i="3"/>
  <c r="CZ465" i="3"/>
  <c r="DB465" i="3" s="1"/>
  <c r="DA465" i="3"/>
  <c r="DC465" i="3"/>
  <c r="A466" i="3"/>
  <c r="Y466" i="3"/>
  <c r="CW466" i="3"/>
  <c r="CX466" i="3"/>
  <c r="CY466" i="3"/>
  <c r="CZ466" i="3"/>
  <c r="DA466" i="3"/>
  <c r="DB466" i="3"/>
  <c r="DC466" i="3"/>
  <c r="A467" i="3"/>
  <c r="CX467" i="3"/>
  <c r="CY467" i="3"/>
  <c r="CZ467" i="3"/>
  <c r="DB467" i="3" s="1"/>
  <c r="DA467" i="3"/>
  <c r="DC467" i="3"/>
  <c r="A468" i="3"/>
  <c r="CX468" i="3"/>
  <c r="CY468" i="3"/>
  <c r="CZ468" i="3"/>
  <c r="DB468" i="3" s="1"/>
  <c r="DA468" i="3"/>
  <c r="DC468" i="3"/>
  <c r="A469" i="3"/>
  <c r="Y469" i="3"/>
  <c r="CX469" i="3"/>
  <c r="CY469" i="3"/>
  <c r="CZ469" i="3"/>
  <c r="DA469" i="3"/>
  <c r="DB469" i="3"/>
  <c r="DC469" i="3"/>
  <c r="A470" i="3"/>
  <c r="Y470" i="3"/>
  <c r="CV470" i="3" s="1"/>
  <c r="CU470" i="3"/>
  <c r="CY470" i="3"/>
  <c r="CZ470" i="3"/>
  <c r="DB470" i="3" s="1"/>
  <c r="DA470" i="3"/>
  <c r="DC470" i="3"/>
  <c r="A471" i="3"/>
  <c r="Y471" i="3"/>
  <c r="CX471" i="3" s="1"/>
  <c r="CY471" i="3"/>
  <c r="CZ471" i="3"/>
  <c r="DA471" i="3"/>
  <c r="DB471" i="3"/>
  <c r="DC471" i="3"/>
  <c r="A472" i="3"/>
  <c r="Y472" i="3"/>
  <c r="CX472" i="3" s="1"/>
  <c r="CY472" i="3"/>
  <c r="CZ472" i="3"/>
  <c r="DB472" i="3" s="1"/>
  <c r="DA472" i="3"/>
  <c r="DC472" i="3"/>
  <c r="A473" i="3"/>
  <c r="Y473" i="3"/>
  <c r="CW473" i="3" s="1"/>
  <c r="CX473" i="3"/>
  <c r="CY473" i="3"/>
  <c r="CZ473" i="3"/>
  <c r="DA473" i="3"/>
  <c r="DB473" i="3"/>
  <c r="DC473" i="3"/>
  <c r="A474" i="3"/>
  <c r="Y474" i="3"/>
  <c r="CX474" i="3" s="1"/>
  <c r="DG474" i="3" s="1"/>
  <c r="CW474" i="3"/>
  <c r="CY474" i="3"/>
  <c r="CZ474" i="3"/>
  <c r="DB474" i="3" s="1"/>
  <c r="DA474" i="3"/>
  <c r="DC474" i="3"/>
  <c r="A475" i="3"/>
  <c r="Y475" i="3"/>
  <c r="CW475" i="3"/>
  <c r="CX475" i="3"/>
  <c r="DF475" i="3" s="1"/>
  <c r="CY475" i="3"/>
  <c r="CZ475" i="3"/>
  <c r="DA475" i="3"/>
  <c r="DB475" i="3"/>
  <c r="DC475" i="3"/>
  <c r="A476" i="3"/>
  <c r="Y476" i="3"/>
  <c r="CX476" i="3" s="1"/>
  <c r="CY476" i="3"/>
  <c r="CZ476" i="3"/>
  <c r="DB476" i="3" s="1"/>
  <c r="DA476" i="3"/>
  <c r="DC476" i="3"/>
  <c r="A477" i="3"/>
  <c r="CX477" i="3"/>
  <c r="CY477" i="3"/>
  <c r="CZ477" i="3"/>
  <c r="DB477" i="3" s="1"/>
  <c r="DA477" i="3"/>
  <c r="DC477" i="3"/>
  <c r="A478" i="3"/>
  <c r="CX478" i="3"/>
  <c r="CY478" i="3"/>
  <c r="CZ478" i="3"/>
  <c r="DA478" i="3"/>
  <c r="DB478" i="3"/>
  <c r="DC478" i="3"/>
  <c r="A479" i="3"/>
  <c r="CX479" i="3"/>
  <c r="CY479" i="3"/>
  <c r="CZ479" i="3"/>
  <c r="DB479" i="3" s="1"/>
  <c r="DA479" i="3"/>
  <c r="DC479" i="3"/>
  <c r="A480" i="3"/>
  <c r="CX480" i="3"/>
  <c r="CY480" i="3"/>
  <c r="CZ480" i="3"/>
  <c r="DB480" i="3" s="1"/>
  <c r="DA480" i="3"/>
  <c r="DC480" i="3"/>
  <c r="A481" i="3"/>
  <c r="CX481" i="3"/>
  <c r="CY481" i="3"/>
  <c r="CZ481" i="3"/>
  <c r="DB481" i="3" s="1"/>
  <c r="DA481" i="3"/>
  <c r="DC481" i="3"/>
  <c r="A482" i="3"/>
  <c r="Y482" i="3"/>
  <c r="CX482" i="3"/>
  <c r="CY482" i="3"/>
  <c r="CZ482" i="3"/>
  <c r="DA482" i="3"/>
  <c r="DB482" i="3"/>
  <c r="DC482" i="3"/>
  <c r="A483" i="3"/>
  <c r="Y483" i="3"/>
  <c r="CX483" i="3" s="1"/>
  <c r="CY483" i="3"/>
  <c r="CZ483" i="3"/>
  <c r="DA483" i="3"/>
  <c r="DB483" i="3"/>
  <c r="DC483" i="3"/>
  <c r="A484" i="3"/>
  <c r="Y484" i="3"/>
  <c r="CX484" i="3" s="1"/>
  <c r="CU484" i="3"/>
  <c r="CV484" i="3"/>
  <c r="CY484" i="3"/>
  <c r="CZ484" i="3"/>
  <c r="DA484" i="3"/>
  <c r="DB484" i="3"/>
  <c r="DC484" i="3"/>
  <c r="A485" i="3"/>
  <c r="Y485" i="3"/>
  <c r="CX485" i="3" s="1"/>
  <c r="CY485" i="3"/>
  <c r="CZ485" i="3"/>
  <c r="DA485" i="3"/>
  <c r="DB485" i="3"/>
  <c r="DC485" i="3"/>
  <c r="A486" i="3"/>
  <c r="Y486" i="3"/>
  <c r="CY486" i="3"/>
  <c r="CZ486" i="3"/>
  <c r="DA486" i="3"/>
  <c r="DB486" i="3"/>
  <c r="DC486" i="3"/>
  <c r="A487" i="3"/>
  <c r="Y487" i="3"/>
  <c r="CW487" i="3" s="1"/>
  <c r="CX487" i="3"/>
  <c r="CY487" i="3"/>
  <c r="CZ487" i="3"/>
  <c r="DA487" i="3"/>
  <c r="DB487" i="3"/>
  <c r="DC487" i="3"/>
  <c r="A488" i="3"/>
  <c r="Y488" i="3"/>
  <c r="CW488" i="3" s="1"/>
  <c r="CY488" i="3"/>
  <c r="CZ488" i="3"/>
  <c r="DB488" i="3" s="1"/>
  <c r="DA488" i="3"/>
  <c r="DC488" i="3"/>
  <c r="A489" i="3"/>
  <c r="CX489" i="3"/>
  <c r="CY489" i="3"/>
  <c r="CZ489" i="3"/>
  <c r="DA489" i="3"/>
  <c r="DB489" i="3"/>
  <c r="DC489" i="3"/>
  <c r="A490" i="3"/>
  <c r="CX490" i="3"/>
  <c r="CY490" i="3"/>
  <c r="CZ490" i="3"/>
  <c r="DA490" i="3"/>
  <c r="DB490" i="3"/>
  <c r="DC490" i="3"/>
  <c r="A491" i="3"/>
  <c r="Y491" i="3"/>
  <c r="CX491" i="3" s="1"/>
  <c r="CY491" i="3"/>
  <c r="CZ491" i="3"/>
  <c r="DB491" i="3" s="1"/>
  <c r="DA491" i="3"/>
  <c r="DC491" i="3"/>
  <c r="A492" i="3"/>
  <c r="Y492" i="3"/>
  <c r="CX492" i="3" s="1"/>
  <c r="CY492" i="3"/>
  <c r="CZ492" i="3"/>
  <c r="DA492" i="3"/>
  <c r="DB492" i="3"/>
  <c r="DC492" i="3"/>
  <c r="A493" i="3"/>
  <c r="Y493" i="3"/>
  <c r="CX493" i="3" s="1"/>
  <c r="DF493" i="3" s="1"/>
  <c r="CU493" i="3"/>
  <c r="CV493" i="3"/>
  <c r="CY493" i="3"/>
  <c r="CZ493" i="3"/>
  <c r="DB493" i="3" s="1"/>
  <c r="DA493" i="3"/>
  <c r="DC493" i="3"/>
  <c r="A494" i="3"/>
  <c r="Y494" i="3"/>
  <c r="CX494" i="3"/>
  <c r="DG494" i="3" s="1"/>
  <c r="CY494" i="3"/>
  <c r="CZ494" i="3"/>
  <c r="DB494" i="3" s="1"/>
  <c r="DA494" i="3"/>
  <c r="DC494" i="3"/>
  <c r="A495" i="3"/>
  <c r="Y495" i="3"/>
  <c r="CW495" i="3"/>
  <c r="CX495" i="3"/>
  <c r="CY495" i="3"/>
  <c r="CZ495" i="3"/>
  <c r="DB495" i="3" s="1"/>
  <c r="DA495" i="3"/>
  <c r="DC495" i="3"/>
  <c r="A496" i="3"/>
  <c r="Y496" i="3"/>
  <c r="CY496" i="3"/>
  <c r="CZ496" i="3"/>
  <c r="DA496" i="3"/>
  <c r="DB496" i="3"/>
  <c r="DC496" i="3"/>
  <c r="A497" i="3"/>
  <c r="CX497" i="3"/>
  <c r="CY497" i="3"/>
  <c r="CZ497" i="3"/>
  <c r="DA497" i="3"/>
  <c r="DB497" i="3"/>
  <c r="DC497" i="3"/>
  <c r="A498" i="3"/>
  <c r="CX498" i="3"/>
  <c r="CY498" i="3"/>
  <c r="CZ498" i="3"/>
  <c r="DB498" i="3" s="1"/>
  <c r="DA498" i="3"/>
  <c r="DC498" i="3"/>
  <c r="A499" i="3"/>
  <c r="Y499" i="3"/>
  <c r="CX499" i="3" s="1"/>
  <c r="CY499" i="3"/>
  <c r="CZ499" i="3"/>
  <c r="DB499" i="3" s="1"/>
  <c r="DA499" i="3"/>
  <c r="DC499" i="3"/>
  <c r="A500" i="3"/>
  <c r="Y500" i="3"/>
  <c r="CU500" i="3"/>
  <c r="CV500" i="3"/>
  <c r="CX500" i="3"/>
  <c r="DF500" i="3" s="1"/>
  <c r="CY500" i="3"/>
  <c r="CZ500" i="3"/>
  <c r="DA500" i="3"/>
  <c r="DB500" i="3"/>
  <c r="DC500" i="3"/>
  <c r="A501" i="3"/>
  <c r="Y501" i="3"/>
  <c r="CX501" i="3"/>
  <c r="DF501" i="3" s="1"/>
  <c r="CY501" i="3"/>
  <c r="CZ501" i="3"/>
  <c r="DA501" i="3"/>
  <c r="DB501" i="3"/>
  <c r="DC501" i="3"/>
  <c r="A502" i="3"/>
  <c r="Y502" i="3"/>
  <c r="CX502" i="3" s="1"/>
  <c r="CY502" i="3"/>
  <c r="CZ502" i="3"/>
  <c r="DB502" i="3" s="1"/>
  <c r="DA502" i="3"/>
  <c r="DC502" i="3"/>
  <c r="A503" i="3"/>
  <c r="Y503" i="3"/>
  <c r="CW503" i="3"/>
  <c r="CX503" i="3"/>
  <c r="DF503" i="3" s="1"/>
  <c r="CY503" i="3"/>
  <c r="CZ503" i="3"/>
  <c r="DA503" i="3"/>
  <c r="DB503" i="3"/>
  <c r="DC503" i="3"/>
  <c r="A504" i="3"/>
  <c r="CX504" i="3"/>
  <c r="CY504" i="3"/>
  <c r="CZ504" i="3"/>
  <c r="DB504" i="3" s="1"/>
  <c r="DA504" i="3"/>
  <c r="DC504" i="3"/>
  <c r="A505" i="3"/>
  <c r="CX505" i="3"/>
  <c r="CY505" i="3"/>
  <c r="CZ505" i="3"/>
  <c r="DB505" i="3" s="1"/>
  <c r="DA505" i="3"/>
  <c r="DC505" i="3"/>
  <c r="A506" i="3"/>
  <c r="Y506" i="3"/>
  <c r="CX506" i="3"/>
  <c r="DF506" i="3" s="1"/>
  <c r="DJ506" i="3" s="1"/>
  <c r="CY506" i="3"/>
  <c r="CZ506" i="3"/>
  <c r="DA506" i="3"/>
  <c r="DB506" i="3"/>
  <c r="DC506" i="3"/>
  <c r="A507" i="3"/>
  <c r="Y507" i="3"/>
  <c r="CX507" i="3"/>
  <c r="DF507" i="3" s="1"/>
  <c r="DJ507" i="3" s="1"/>
  <c r="CY507" i="3"/>
  <c r="CZ507" i="3"/>
  <c r="DA507" i="3"/>
  <c r="DB507" i="3"/>
  <c r="DC507" i="3"/>
  <c r="A508" i="3"/>
  <c r="Y508" i="3"/>
  <c r="CV508" i="3" s="1"/>
  <c r="CU508" i="3"/>
  <c r="CY508" i="3"/>
  <c r="CZ508" i="3"/>
  <c r="DA508" i="3"/>
  <c r="DB508" i="3"/>
  <c r="DC508" i="3"/>
  <c r="A509" i="3"/>
  <c r="Y509" i="3"/>
  <c r="CX509" i="3"/>
  <c r="DF509" i="3" s="1"/>
  <c r="CY509" i="3"/>
  <c r="CZ509" i="3"/>
  <c r="DA509" i="3"/>
  <c r="DB509" i="3"/>
  <c r="DC509" i="3"/>
  <c r="A510" i="3"/>
  <c r="Y510" i="3"/>
  <c r="CW510" i="3" s="1"/>
  <c r="CY510" i="3"/>
  <c r="CZ510" i="3"/>
  <c r="DB510" i="3" s="1"/>
  <c r="DA510" i="3"/>
  <c r="DC510" i="3"/>
  <c r="A511" i="3"/>
  <c r="Y511" i="3"/>
  <c r="CW511" i="3"/>
  <c r="CX511" i="3"/>
  <c r="DF511" i="3" s="1"/>
  <c r="CY511" i="3"/>
  <c r="CZ511" i="3"/>
  <c r="DA511" i="3"/>
  <c r="DB511" i="3"/>
  <c r="DC511" i="3"/>
  <c r="A512" i="3"/>
  <c r="CX512" i="3"/>
  <c r="CY512" i="3"/>
  <c r="CZ512" i="3"/>
  <c r="DB512" i="3" s="1"/>
  <c r="DA512" i="3"/>
  <c r="DC512" i="3"/>
  <c r="A513" i="3"/>
  <c r="CX513" i="3"/>
  <c r="CY513" i="3"/>
  <c r="CZ513" i="3"/>
  <c r="DB513" i="3" s="1"/>
  <c r="DA513" i="3"/>
  <c r="DC513" i="3"/>
  <c r="A514" i="3"/>
  <c r="Y514" i="3"/>
  <c r="CX514" i="3"/>
  <c r="DG514" i="3" s="1"/>
  <c r="CY514" i="3"/>
  <c r="CZ514" i="3"/>
  <c r="DA514" i="3"/>
  <c r="DB514" i="3"/>
  <c r="DC514" i="3"/>
  <c r="A515" i="3"/>
  <c r="Y515" i="3"/>
  <c r="CX515" i="3" s="1"/>
  <c r="CU515" i="3"/>
  <c r="CY515" i="3"/>
  <c r="CZ515" i="3"/>
  <c r="DB515" i="3" s="1"/>
  <c r="DA515" i="3"/>
  <c r="DC515" i="3"/>
  <c r="A516" i="3"/>
  <c r="Y516" i="3"/>
  <c r="CX516" i="3"/>
  <c r="DF516" i="3" s="1"/>
  <c r="CY516" i="3"/>
  <c r="CZ516" i="3"/>
  <c r="DA516" i="3"/>
  <c r="DB516" i="3"/>
  <c r="DC516" i="3"/>
  <c r="A517" i="3"/>
  <c r="Y517" i="3"/>
  <c r="CX517" i="3" s="1"/>
  <c r="CW517" i="3"/>
  <c r="CY517" i="3"/>
  <c r="CZ517" i="3"/>
  <c r="DB517" i="3" s="1"/>
  <c r="DA517" i="3"/>
  <c r="DC517" i="3"/>
  <c r="A518" i="3"/>
  <c r="Y518" i="3"/>
  <c r="CW518" i="3" s="1"/>
  <c r="CX518" i="3"/>
  <c r="DG518" i="3" s="1"/>
  <c r="CY518" i="3"/>
  <c r="CZ518" i="3"/>
  <c r="DA518" i="3"/>
  <c r="DB518" i="3"/>
  <c r="DC518" i="3"/>
  <c r="A519" i="3"/>
  <c r="Y519" i="3"/>
  <c r="CX519" i="3" s="1"/>
  <c r="CW519" i="3"/>
  <c r="CY519" i="3"/>
  <c r="CZ519" i="3"/>
  <c r="DB519" i="3" s="1"/>
  <c r="DA519" i="3"/>
  <c r="DC519" i="3"/>
  <c r="A520" i="3"/>
  <c r="Y520" i="3"/>
  <c r="CW520" i="3" s="1"/>
  <c r="CX520" i="3"/>
  <c r="DF520" i="3" s="1"/>
  <c r="CY520" i="3"/>
  <c r="CZ520" i="3"/>
  <c r="DA520" i="3"/>
  <c r="DB520" i="3"/>
  <c r="DC520" i="3"/>
  <c r="A521" i="3"/>
  <c r="Y521" i="3"/>
  <c r="CX521" i="3" s="1"/>
  <c r="CW521" i="3"/>
  <c r="CY521" i="3"/>
  <c r="CZ521" i="3"/>
  <c r="DB521" i="3" s="1"/>
  <c r="DA521" i="3"/>
  <c r="DC521" i="3"/>
  <c r="A522" i="3"/>
  <c r="CX522" i="3"/>
  <c r="CY522" i="3"/>
  <c r="CZ522" i="3"/>
  <c r="DB522" i="3" s="1"/>
  <c r="DA522" i="3"/>
  <c r="DC522" i="3"/>
  <c r="A523" i="3"/>
  <c r="CX523" i="3"/>
  <c r="CY523" i="3"/>
  <c r="CZ523" i="3"/>
  <c r="DA523" i="3"/>
  <c r="DB523" i="3"/>
  <c r="DC523" i="3"/>
  <c r="A524" i="3"/>
  <c r="CX524" i="3"/>
  <c r="CY524" i="3"/>
  <c r="CZ524" i="3"/>
  <c r="DA524" i="3"/>
  <c r="DB524" i="3"/>
  <c r="DC524" i="3"/>
  <c r="A525" i="3"/>
  <c r="CX525" i="3"/>
  <c r="CY525" i="3"/>
  <c r="CZ525" i="3"/>
  <c r="DB525" i="3" s="1"/>
  <c r="DA525" i="3"/>
  <c r="DC525" i="3"/>
  <c r="A526" i="3"/>
  <c r="CX526" i="3"/>
  <c r="CY526" i="3"/>
  <c r="CZ526" i="3"/>
  <c r="DB526" i="3" s="1"/>
  <c r="DA526" i="3"/>
  <c r="DC526" i="3"/>
  <c r="A527" i="3"/>
  <c r="Y527" i="3"/>
  <c r="CX527" i="3"/>
  <c r="DG527" i="3" s="1"/>
  <c r="CY527" i="3"/>
  <c r="CZ527" i="3"/>
  <c r="DA527" i="3"/>
  <c r="DB527" i="3"/>
  <c r="DC527" i="3"/>
  <c r="A528" i="3"/>
  <c r="Y528" i="3"/>
  <c r="CX528" i="3"/>
  <c r="DF528" i="3" s="1"/>
  <c r="DJ528" i="3" s="1"/>
  <c r="CY528" i="3"/>
  <c r="CZ528" i="3"/>
  <c r="DA528" i="3"/>
  <c r="DB528" i="3"/>
  <c r="DC528" i="3"/>
  <c r="A529" i="3"/>
  <c r="Y529" i="3"/>
  <c r="CV529" i="3" s="1"/>
  <c r="CU529" i="3"/>
  <c r="CY529" i="3"/>
  <c r="CZ529" i="3"/>
  <c r="DA529" i="3"/>
  <c r="DB529" i="3"/>
  <c r="DC529" i="3"/>
  <c r="A530" i="3"/>
  <c r="Y530" i="3"/>
  <c r="CX530" i="3"/>
  <c r="DF530" i="3" s="1"/>
  <c r="CY530" i="3"/>
  <c r="CZ530" i="3"/>
  <c r="DA530" i="3"/>
  <c r="DB530" i="3"/>
  <c r="DC530" i="3"/>
  <c r="A531" i="3"/>
  <c r="Y531" i="3"/>
  <c r="CX531" i="3" s="1"/>
  <c r="CY531" i="3"/>
  <c r="CZ531" i="3"/>
  <c r="DB531" i="3" s="1"/>
  <c r="DA531" i="3"/>
  <c r="DC531" i="3"/>
  <c r="A532" i="3"/>
  <c r="Y532" i="3"/>
  <c r="CW532" i="3"/>
  <c r="CX532" i="3"/>
  <c r="DF532" i="3" s="1"/>
  <c r="CY532" i="3"/>
  <c r="CZ532" i="3"/>
  <c r="DA532" i="3"/>
  <c r="DB532" i="3"/>
  <c r="DC532" i="3"/>
  <c r="A533" i="3"/>
  <c r="CX533" i="3"/>
  <c r="CY533" i="3"/>
  <c r="CZ533" i="3"/>
  <c r="DB533" i="3" s="1"/>
  <c r="DA533" i="3"/>
  <c r="DC533" i="3"/>
  <c r="A534" i="3"/>
  <c r="CX534" i="3"/>
  <c r="CY534" i="3"/>
  <c r="CZ534" i="3"/>
  <c r="DB534" i="3" s="1"/>
  <c r="DA534" i="3"/>
  <c r="DC534" i="3"/>
  <c r="A535" i="3"/>
  <c r="Y535" i="3"/>
  <c r="CX535" i="3"/>
  <c r="DF535" i="3" s="1"/>
  <c r="DJ535" i="3" s="1"/>
  <c r="CY535" i="3"/>
  <c r="CZ535" i="3"/>
  <c r="DA535" i="3"/>
  <c r="DB535" i="3"/>
  <c r="DC535" i="3"/>
  <c r="A536" i="3"/>
  <c r="Y536" i="3"/>
  <c r="CV536" i="3" s="1"/>
  <c r="CU536" i="3"/>
  <c r="CY536" i="3"/>
  <c r="CZ536" i="3"/>
  <c r="DB536" i="3" s="1"/>
  <c r="DA536" i="3"/>
  <c r="DC536" i="3"/>
  <c r="A537" i="3"/>
  <c r="Y537" i="3"/>
  <c r="CX537" i="3"/>
  <c r="DG537" i="3" s="1"/>
  <c r="CY537" i="3"/>
  <c r="CZ537" i="3"/>
  <c r="DA537" i="3"/>
  <c r="DB537" i="3"/>
  <c r="DC537" i="3"/>
  <c r="A538" i="3"/>
  <c r="Y538" i="3"/>
  <c r="CX538" i="3" s="1"/>
  <c r="CW538" i="3"/>
  <c r="CY538" i="3"/>
  <c r="CZ538" i="3"/>
  <c r="DB538" i="3" s="1"/>
  <c r="DA538" i="3"/>
  <c r="DC538" i="3"/>
  <c r="A539" i="3"/>
  <c r="Y539" i="3"/>
  <c r="CW539" i="3" s="1"/>
  <c r="CX539" i="3"/>
  <c r="DF539" i="3" s="1"/>
  <c r="CY539" i="3"/>
  <c r="CZ539" i="3"/>
  <c r="DA539" i="3"/>
  <c r="DB539" i="3"/>
  <c r="DC539" i="3"/>
  <c r="A540" i="3"/>
  <c r="CX540" i="3"/>
  <c r="CY540" i="3"/>
  <c r="CZ540" i="3"/>
  <c r="DA540" i="3"/>
  <c r="DB540" i="3"/>
  <c r="DC540" i="3"/>
  <c r="A541" i="3"/>
  <c r="CX541" i="3"/>
  <c r="CY541" i="3"/>
  <c r="CZ541" i="3"/>
  <c r="DB541" i="3" s="1"/>
  <c r="DA541" i="3"/>
  <c r="DC541" i="3"/>
  <c r="A542" i="3"/>
  <c r="Y542" i="3"/>
  <c r="CX542" i="3" s="1"/>
  <c r="CY542" i="3"/>
  <c r="CZ542" i="3"/>
  <c r="DB542" i="3" s="1"/>
  <c r="DA542" i="3"/>
  <c r="DC542" i="3"/>
  <c r="A543" i="3"/>
  <c r="Y543" i="3"/>
  <c r="CX543" i="3"/>
  <c r="DG543" i="3" s="1"/>
  <c r="CY543" i="3"/>
  <c r="CZ543" i="3"/>
  <c r="DA543" i="3"/>
  <c r="DB543" i="3"/>
  <c r="DC543" i="3"/>
  <c r="A544" i="3"/>
  <c r="Y544" i="3"/>
  <c r="CX544" i="3"/>
  <c r="DF544" i="3" s="1"/>
  <c r="DJ544" i="3" s="1"/>
  <c r="CY544" i="3"/>
  <c r="CZ544" i="3"/>
  <c r="DA544" i="3"/>
  <c r="DB544" i="3"/>
  <c r="DC544" i="3"/>
  <c r="A545" i="3"/>
  <c r="Y545" i="3"/>
  <c r="CX545" i="3" s="1"/>
  <c r="CY545" i="3"/>
  <c r="CZ545" i="3"/>
  <c r="DB545" i="3" s="1"/>
  <c r="DA545" i="3"/>
  <c r="DC545" i="3"/>
  <c r="A546" i="3"/>
  <c r="Y546" i="3"/>
  <c r="CU546" i="3"/>
  <c r="CV546" i="3"/>
  <c r="CX546" i="3"/>
  <c r="DF546" i="3" s="1"/>
  <c r="CY546" i="3"/>
  <c r="CZ546" i="3"/>
  <c r="DA546" i="3"/>
  <c r="DB546" i="3"/>
  <c r="DC546" i="3"/>
  <c r="A547" i="3"/>
  <c r="Y547" i="3"/>
  <c r="CX547" i="3" s="1"/>
  <c r="CY547" i="3"/>
  <c r="CZ547" i="3"/>
  <c r="DB547" i="3" s="1"/>
  <c r="DA547" i="3"/>
  <c r="DC547" i="3"/>
  <c r="A548" i="3"/>
  <c r="Y548" i="3"/>
  <c r="CW548" i="3" s="1"/>
  <c r="CX548" i="3"/>
  <c r="DF548" i="3" s="1"/>
  <c r="CY548" i="3"/>
  <c r="CZ548" i="3"/>
  <c r="DA548" i="3"/>
  <c r="DB548" i="3"/>
  <c r="DC548" i="3"/>
  <c r="A549" i="3"/>
  <c r="Y549" i="3"/>
  <c r="CX549" i="3" s="1"/>
  <c r="CW549" i="3"/>
  <c r="CY549" i="3"/>
  <c r="CZ549" i="3"/>
  <c r="DB549" i="3" s="1"/>
  <c r="DA549" i="3"/>
  <c r="DC549" i="3"/>
  <c r="A550" i="3"/>
  <c r="CX550" i="3"/>
  <c r="CY550" i="3"/>
  <c r="CZ550" i="3"/>
  <c r="DB550" i="3" s="1"/>
  <c r="DA550" i="3"/>
  <c r="DC550" i="3"/>
  <c r="A551" i="3"/>
  <c r="CX551" i="3"/>
  <c r="CY551" i="3"/>
  <c r="CZ551" i="3"/>
  <c r="DA551" i="3"/>
  <c r="DB551" i="3"/>
  <c r="DC551" i="3"/>
  <c r="A552" i="3"/>
  <c r="Y552" i="3"/>
  <c r="CX552" i="3"/>
  <c r="DF552" i="3" s="1"/>
  <c r="DJ552" i="3" s="1"/>
  <c r="CY552" i="3"/>
  <c r="CZ552" i="3"/>
  <c r="DA552" i="3"/>
  <c r="DB552" i="3"/>
  <c r="DC552" i="3"/>
  <c r="A553" i="3"/>
  <c r="Y553" i="3"/>
  <c r="CV553" i="3" s="1"/>
  <c r="CU553" i="3"/>
  <c r="CY553" i="3"/>
  <c r="CZ553" i="3"/>
  <c r="DA553" i="3"/>
  <c r="DB553" i="3"/>
  <c r="DC553" i="3"/>
  <c r="A554" i="3"/>
  <c r="Y554" i="3"/>
  <c r="CX554" i="3"/>
  <c r="DF554" i="3" s="1"/>
  <c r="CY554" i="3"/>
  <c r="CZ554" i="3"/>
  <c r="DA554" i="3"/>
  <c r="DB554" i="3"/>
  <c r="DC554" i="3"/>
  <c r="A555" i="3"/>
  <c r="Y555" i="3"/>
  <c r="CW555" i="3" s="1"/>
  <c r="CY555" i="3"/>
  <c r="CZ555" i="3"/>
  <c r="DB555" i="3" s="1"/>
  <c r="DA555" i="3"/>
  <c r="DC555" i="3"/>
  <c r="A556" i="3"/>
  <c r="Y556" i="3"/>
  <c r="CW556" i="3"/>
  <c r="CX556" i="3"/>
  <c r="DF556" i="3" s="1"/>
  <c r="CY556" i="3"/>
  <c r="CZ556" i="3"/>
  <c r="DA556" i="3"/>
  <c r="DB556" i="3"/>
  <c r="DC556" i="3"/>
  <c r="A557" i="3"/>
  <c r="Y557" i="3"/>
  <c r="CX557" i="3" s="1"/>
  <c r="CY557" i="3"/>
  <c r="CZ557" i="3"/>
  <c r="DB557" i="3" s="1"/>
  <c r="DA557" i="3"/>
  <c r="DC557" i="3"/>
  <c r="A558" i="3"/>
  <c r="Y558" i="3"/>
  <c r="CW558" i="3"/>
  <c r="CX558" i="3"/>
  <c r="DF558" i="3" s="1"/>
  <c r="CY558" i="3"/>
  <c r="CZ558" i="3"/>
  <c r="DA558" i="3"/>
  <c r="DB558" i="3"/>
  <c r="DC558" i="3"/>
  <c r="A559" i="3"/>
  <c r="CX559" i="3"/>
  <c r="CY559" i="3"/>
  <c r="CZ559" i="3"/>
  <c r="DB559" i="3" s="1"/>
  <c r="DA559" i="3"/>
  <c r="DC559" i="3"/>
  <c r="A560" i="3"/>
  <c r="CX560" i="3"/>
  <c r="CY560" i="3"/>
  <c r="CZ560" i="3"/>
  <c r="DB560" i="3" s="1"/>
  <c r="DA560" i="3"/>
  <c r="DC560" i="3"/>
  <c r="A561" i="3"/>
  <c r="CX561" i="3"/>
  <c r="CY561" i="3"/>
  <c r="CZ561" i="3"/>
  <c r="DA561" i="3"/>
  <c r="DB561" i="3"/>
  <c r="DC561" i="3"/>
  <c r="A562" i="3"/>
  <c r="CX562" i="3"/>
  <c r="CY562" i="3"/>
  <c r="CZ562" i="3"/>
  <c r="DA562" i="3"/>
  <c r="DB562" i="3"/>
  <c r="DC562" i="3"/>
  <c r="A563" i="3"/>
  <c r="CX563" i="3"/>
  <c r="CY563" i="3"/>
  <c r="CZ563" i="3"/>
  <c r="DB563" i="3" s="1"/>
  <c r="DA563" i="3"/>
  <c r="DC563" i="3"/>
  <c r="A564" i="3"/>
  <c r="Y564" i="3"/>
  <c r="CX564" i="3" s="1"/>
  <c r="CY564" i="3"/>
  <c r="CZ564" i="3"/>
  <c r="DB564" i="3" s="1"/>
  <c r="DA564" i="3"/>
  <c r="DC564" i="3"/>
  <c r="A565" i="3"/>
  <c r="Y565" i="3"/>
  <c r="CU565" i="3"/>
  <c r="CV565" i="3"/>
  <c r="CX565" i="3"/>
  <c r="CY565" i="3"/>
  <c r="CZ565" i="3"/>
  <c r="DB565" i="3" s="1"/>
  <c r="DA565" i="3"/>
  <c r="DC565" i="3"/>
  <c r="A566" i="3"/>
  <c r="Y566" i="3"/>
  <c r="CX566" i="3" s="1"/>
  <c r="CY566" i="3"/>
  <c r="CZ566" i="3"/>
  <c r="DB566" i="3" s="1"/>
  <c r="DA566" i="3"/>
  <c r="DC566" i="3"/>
  <c r="A567" i="3"/>
  <c r="Y567" i="3"/>
  <c r="CW567" i="3"/>
  <c r="CX567" i="3"/>
  <c r="DF567" i="3" s="1"/>
  <c r="CY567" i="3"/>
  <c r="CZ567" i="3"/>
  <c r="DA567" i="3"/>
  <c r="DB567" i="3"/>
  <c r="DC567" i="3"/>
  <c r="A568" i="3"/>
  <c r="Y568" i="3"/>
  <c r="CW568" i="3" s="1"/>
  <c r="CY568" i="3"/>
  <c r="CZ568" i="3"/>
  <c r="DB568" i="3" s="1"/>
  <c r="DA568" i="3"/>
  <c r="DC568" i="3"/>
  <c r="A569" i="3"/>
  <c r="Y569" i="3"/>
  <c r="CW569" i="3"/>
  <c r="CX569" i="3"/>
  <c r="DF569" i="3" s="1"/>
  <c r="CY569" i="3"/>
  <c r="CZ569" i="3"/>
  <c r="DA569" i="3"/>
  <c r="DB569" i="3"/>
  <c r="DC569" i="3"/>
  <c r="A570" i="3"/>
  <c r="Y570" i="3"/>
  <c r="CX570" i="3" s="1"/>
  <c r="CY570" i="3"/>
  <c r="CZ570" i="3"/>
  <c r="DB570" i="3" s="1"/>
  <c r="DA570" i="3"/>
  <c r="DC570" i="3"/>
  <c r="A571" i="3"/>
  <c r="CX571" i="3"/>
  <c r="CY571" i="3"/>
  <c r="CZ571" i="3"/>
  <c r="DA571" i="3"/>
  <c r="DB571" i="3"/>
  <c r="DC571" i="3"/>
  <c r="A572" i="3"/>
  <c r="CX572" i="3"/>
  <c r="CY572" i="3"/>
  <c r="CZ572" i="3"/>
  <c r="DA572" i="3"/>
  <c r="DB572" i="3"/>
  <c r="DC572" i="3"/>
  <c r="A573" i="3"/>
  <c r="CX573" i="3"/>
  <c r="CY573" i="3"/>
  <c r="CZ573" i="3"/>
  <c r="DB573" i="3" s="1"/>
  <c r="DA573" i="3"/>
  <c r="DC573" i="3"/>
  <c r="A574" i="3"/>
  <c r="CX574" i="3"/>
  <c r="CY574" i="3"/>
  <c r="CZ574" i="3"/>
  <c r="DB574" i="3" s="1"/>
  <c r="DA574" i="3"/>
  <c r="DC574" i="3"/>
  <c r="A575" i="3"/>
  <c r="CX575" i="3"/>
  <c r="CY575" i="3"/>
  <c r="CZ575" i="3"/>
  <c r="DA575" i="3"/>
  <c r="DB575" i="3"/>
  <c r="DC575" i="3"/>
  <c r="A576" i="3"/>
  <c r="Y576" i="3"/>
  <c r="CX576" i="3"/>
  <c r="DF576" i="3" s="1"/>
  <c r="DJ576" i="3" s="1"/>
  <c r="CY576" i="3"/>
  <c r="CZ576" i="3"/>
  <c r="DA576" i="3"/>
  <c r="DB576" i="3"/>
  <c r="DC576" i="3"/>
  <c r="A577" i="3"/>
  <c r="Y577" i="3"/>
  <c r="CX577" i="3" s="1"/>
  <c r="CY577" i="3"/>
  <c r="CZ577" i="3"/>
  <c r="DB577" i="3" s="1"/>
  <c r="DA577" i="3"/>
  <c r="DC577" i="3"/>
  <c r="A578" i="3"/>
  <c r="Y578" i="3"/>
  <c r="CX578" i="3" s="1"/>
  <c r="CY578" i="3"/>
  <c r="CZ578" i="3"/>
  <c r="DB578" i="3" s="1"/>
  <c r="DA578" i="3"/>
  <c r="DC578" i="3"/>
  <c r="A579" i="3"/>
  <c r="Y579" i="3"/>
  <c r="CX579" i="3"/>
  <c r="DF579" i="3" s="1"/>
  <c r="DJ579" i="3" s="1"/>
  <c r="CY579" i="3"/>
  <c r="CZ579" i="3"/>
  <c r="DA579" i="3"/>
  <c r="DB579" i="3"/>
  <c r="DC579" i="3"/>
  <c r="A580" i="3"/>
  <c r="Y580" i="3"/>
  <c r="CV580" i="3" s="1"/>
  <c r="CU580" i="3"/>
  <c r="CY580" i="3"/>
  <c r="CZ580" i="3"/>
  <c r="DB580" i="3" s="1"/>
  <c r="DA580" i="3"/>
  <c r="DC580" i="3"/>
  <c r="A581" i="3"/>
  <c r="Y581" i="3"/>
  <c r="CX581" i="3"/>
  <c r="DG581" i="3" s="1"/>
  <c r="CY581" i="3"/>
  <c r="CZ581" i="3"/>
  <c r="DA581" i="3"/>
  <c r="DB581" i="3"/>
  <c r="DC581" i="3"/>
  <c r="A582" i="3"/>
  <c r="Y582" i="3"/>
  <c r="CX582" i="3" s="1"/>
  <c r="CW582" i="3"/>
  <c r="CY582" i="3"/>
  <c r="CZ582" i="3"/>
  <c r="DB582" i="3" s="1"/>
  <c r="DA582" i="3"/>
  <c r="DC582" i="3"/>
  <c r="A583" i="3"/>
  <c r="Y583" i="3"/>
  <c r="CW583" i="3" s="1"/>
  <c r="CX583" i="3"/>
  <c r="DF583" i="3" s="1"/>
  <c r="CY583" i="3"/>
  <c r="CZ583" i="3"/>
  <c r="DA583" i="3"/>
  <c r="DB583" i="3"/>
  <c r="DC583" i="3"/>
  <c r="A584" i="3"/>
  <c r="Y584" i="3"/>
  <c r="CX584" i="3" s="1"/>
  <c r="CW584" i="3"/>
  <c r="CY584" i="3"/>
  <c r="CZ584" i="3"/>
  <c r="DB584" i="3" s="1"/>
  <c r="DA584" i="3"/>
  <c r="DC584" i="3"/>
  <c r="A585" i="3"/>
  <c r="Y585" i="3"/>
  <c r="CW585" i="3" s="1"/>
  <c r="CX585" i="3"/>
  <c r="DG585" i="3" s="1"/>
  <c r="CY585" i="3"/>
  <c r="CZ585" i="3"/>
  <c r="DA585" i="3"/>
  <c r="DB585" i="3"/>
  <c r="DC585" i="3"/>
  <c r="A586" i="3"/>
  <c r="Y586" i="3"/>
  <c r="CX586" i="3" s="1"/>
  <c r="CW586" i="3"/>
  <c r="CY586" i="3"/>
  <c r="CZ586" i="3"/>
  <c r="DB586" i="3" s="1"/>
  <c r="DA586" i="3"/>
  <c r="DC586" i="3"/>
  <c r="A587" i="3"/>
  <c r="CX587" i="3"/>
  <c r="CY587" i="3"/>
  <c r="CZ587" i="3"/>
  <c r="DB587" i="3" s="1"/>
  <c r="DA587" i="3"/>
  <c r="DC587" i="3"/>
  <c r="A588" i="3"/>
  <c r="CX588" i="3"/>
  <c r="CY588" i="3"/>
  <c r="CZ588" i="3"/>
  <c r="DA588" i="3"/>
  <c r="DB588" i="3"/>
  <c r="DC588" i="3"/>
  <c r="A589" i="3"/>
  <c r="CX589" i="3"/>
  <c r="CY589" i="3"/>
  <c r="CZ589" i="3"/>
  <c r="DA589" i="3"/>
  <c r="DB589" i="3"/>
  <c r="DC589" i="3"/>
  <c r="A590" i="3"/>
  <c r="CX590" i="3"/>
  <c r="CY590" i="3"/>
  <c r="CZ590" i="3"/>
  <c r="DB590" i="3" s="1"/>
  <c r="DA590" i="3"/>
  <c r="DC590" i="3"/>
  <c r="A591" i="3"/>
  <c r="CX591" i="3"/>
  <c r="CY591" i="3"/>
  <c r="CZ591" i="3"/>
  <c r="DB591" i="3" s="1"/>
  <c r="DA591" i="3"/>
  <c r="DC591" i="3"/>
  <c r="A592" i="3"/>
  <c r="Y592" i="3"/>
  <c r="CX592" i="3"/>
  <c r="DF592" i="3" s="1"/>
  <c r="DJ592" i="3" s="1"/>
  <c r="CY592" i="3"/>
  <c r="CZ592" i="3"/>
  <c r="DA592" i="3"/>
  <c r="DB592" i="3"/>
  <c r="DC592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C28" i="1"/>
  <c r="D28" i="1"/>
  <c r="AC28" i="1"/>
  <c r="AE28" i="1"/>
  <c r="AF28" i="1"/>
  <c r="AG28" i="1"/>
  <c r="AH28" i="1"/>
  <c r="AI28" i="1"/>
  <c r="CW28" i="1" s="1"/>
  <c r="V28" i="1" s="1"/>
  <c r="AJ28" i="1"/>
  <c r="CX28" i="1" s="1"/>
  <c r="W28" i="1" s="1"/>
  <c r="CU28" i="1"/>
  <c r="T28" i="1" s="1"/>
  <c r="FR28" i="1"/>
  <c r="GL28" i="1"/>
  <c r="GO28" i="1"/>
  <c r="GP28" i="1"/>
  <c r="GV28" i="1"/>
  <c r="HC28" i="1"/>
  <c r="GX28" i="1" s="1"/>
  <c r="I29" i="1"/>
  <c r="AC29" i="1"/>
  <c r="AE29" i="1"/>
  <c r="AF29" i="1"/>
  <c r="CT29" i="1" s="1"/>
  <c r="AG29" i="1"/>
  <c r="AH29" i="1"/>
  <c r="AI29" i="1"/>
  <c r="CW29" i="1" s="1"/>
  <c r="AJ29" i="1"/>
  <c r="CX29" i="1" s="1"/>
  <c r="CU29" i="1"/>
  <c r="CV29" i="1"/>
  <c r="GL29" i="1"/>
  <c r="GN29" i="1"/>
  <c r="GO29" i="1"/>
  <c r="GP29" i="1"/>
  <c r="GV29" i="1"/>
  <c r="HC29" i="1" s="1"/>
  <c r="I30" i="1"/>
  <c r="AC30" i="1"/>
  <c r="AD30" i="1"/>
  <c r="CR30" i="1" s="1"/>
  <c r="AE30" i="1"/>
  <c r="AF30" i="1"/>
  <c r="AG30" i="1"/>
  <c r="CU30" i="1" s="1"/>
  <c r="AH30" i="1"/>
  <c r="CV30" i="1" s="1"/>
  <c r="AI30" i="1"/>
  <c r="AJ30" i="1"/>
  <c r="CS30" i="1"/>
  <c r="CT30" i="1"/>
  <c r="CW30" i="1"/>
  <c r="CX30" i="1"/>
  <c r="GL30" i="1"/>
  <c r="GN30" i="1"/>
  <c r="GO30" i="1"/>
  <c r="GP30" i="1"/>
  <c r="GV30" i="1"/>
  <c r="HC30" i="1"/>
  <c r="I31" i="1"/>
  <c r="AC31" i="1"/>
  <c r="AE31" i="1"/>
  <c r="CS31" i="1" s="1"/>
  <c r="AF31" i="1"/>
  <c r="AG31" i="1"/>
  <c r="AH31" i="1"/>
  <c r="AI31" i="1"/>
  <c r="CW31" i="1" s="1"/>
  <c r="AJ31" i="1"/>
  <c r="CX31" i="1" s="1"/>
  <c r="CT31" i="1"/>
  <c r="CU31" i="1"/>
  <c r="CV31" i="1"/>
  <c r="FR31" i="1"/>
  <c r="GL31" i="1"/>
  <c r="GO31" i="1"/>
  <c r="GP31" i="1"/>
  <c r="GV31" i="1"/>
  <c r="HC31" i="1" s="1"/>
  <c r="I32" i="1"/>
  <c r="AC32" i="1"/>
  <c r="AE32" i="1"/>
  <c r="AD32" i="1" s="1"/>
  <c r="CR32" i="1" s="1"/>
  <c r="AF32" i="1"/>
  <c r="AG32" i="1"/>
  <c r="AH32" i="1"/>
  <c r="CV32" i="1" s="1"/>
  <c r="AI32" i="1"/>
  <c r="AJ32" i="1"/>
  <c r="CS32" i="1"/>
  <c r="CT32" i="1"/>
  <c r="CU32" i="1"/>
  <c r="CW32" i="1"/>
  <c r="CX32" i="1"/>
  <c r="FR32" i="1"/>
  <c r="GL32" i="1"/>
  <c r="GO32" i="1"/>
  <c r="GP32" i="1"/>
  <c r="GV32" i="1"/>
  <c r="HC32" i="1"/>
  <c r="C33" i="1"/>
  <c r="D33" i="1"/>
  <c r="AC33" i="1"/>
  <c r="AE33" i="1"/>
  <c r="AF33" i="1"/>
  <c r="AG33" i="1"/>
  <c r="CU33" i="1" s="1"/>
  <c r="T33" i="1" s="1"/>
  <c r="AH33" i="1"/>
  <c r="AI33" i="1"/>
  <c r="CW33" i="1" s="1"/>
  <c r="V33" i="1" s="1"/>
  <c r="AJ33" i="1"/>
  <c r="CX33" i="1"/>
  <c r="W33" i="1" s="1"/>
  <c r="FR33" i="1"/>
  <c r="GL33" i="1"/>
  <c r="GO33" i="1"/>
  <c r="GP33" i="1"/>
  <c r="GV33" i="1"/>
  <c r="HC33" i="1" s="1"/>
  <c r="GX33" i="1" s="1"/>
  <c r="I34" i="1"/>
  <c r="AC34" i="1"/>
  <c r="AE34" i="1"/>
  <c r="AD34" i="1" s="1"/>
  <c r="AF34" i="1"/>
  <c r="CT34" i="1" s="1"/>
  <c r="AG34" i="1"/>
  <c r="AH34" i="1"/>
  <c r="AI34" i="1"/>
  <c r="CW34" i="1" s="1"/>
  <c r="AJ34" i="1"/>
  <c r="CX34" i="1" s="1"/>
  <c r="CU34" i="1"/>
  <c r="CV34" i="1"/>
  <c r="FR34" i="1"/>
  <c r="GL34" i="1"/>
  <c r="GO34" i="1"/>
  <c r="GP34" i="1"/>
  <c r="GV34" i="1"/>
  <c r="HC34" i="1" s="1"/>
  <c r="I35" i="1"/>
  <c r="AC35" i="1"/>
  <c r="AD35" i="1"/>
  <c r="CR35" i="1" s="1"/>
  <c r="AE35" i="1"/>
  <c r="AF35" i="1"/>
  <c r="AG35" i="1"/>
  <c r="CU35" i="1" s="1"/>
  <c r="AH35" i="1"/>
  <c r="CV35" i="1" s="1"/>
  <c r="AI35" i="1"/>
  <c r="CW35" i="1" s="1"/>
  <c r="AJ35" i="1"/>
  <c r="CS35" i="1"/>
  <c r="CT35" i="1"/>
  <c r="CX35" i="1"/>
  <c r="FR35" i="1"/>
  <c r="GL35" i="1"/>
  <c r="GO35" i="1"/>
  <c r="GP35" i="1"/>
  <c r="GV35" i="1"/>
  <c r="HC35" i="1" s="1"/>
  <c r="C36" i="1"/>
  <c r="D36" i="1"/>
  <c r="T36" i="1"/>
  <c r="W36" i="1"/>
  <c r="AC36" i="1"/>
  <c r="CQ36" i="1" s="1"/>
  <c r="P36" i="1" s="1"/>
  <c r="AE36" i="1"/>
  <c r="AF36" i="1"/>
  <c r="AG36" i="1"/>
  <c r="AH36" i="1"/>
  <c r="AI36" i="1"/>
  <c r="CW36" i="1" s="1"/>
  <c r="V36" i="1" s="1"/>
  <c r="AJ36" i="1"/>
  <c r="CU36" i="1"/>
  <c r="CX36" i="1"/>
  <c r="FR36" i="1"/>
  <c r="GL36" i="1"/>
  <c r="GO36" i="1"/>
  <c r="GP36" i="1"/>
  <c r="GV36" i="1"/>
  <c r="HC36" i="1" s="1"/>
  <c r="GX36" i="1" s="1"/>
  <c r="I37" i="1"/>
  <c r="AC37" i="1"/>
  <c r="AD37" i="1"/>
  <c r="CR37" i="1" s="1"/>
  <c r="AE37" i="1"/>
  <c r="CS37" i="1" s="1"/>
  <c r="AF37" i="1"/>
  <c r="AG37" i="1"/>
  <c r="CU37" i="1" s="1"/>
  <c r="AH37" i="1"/>
  <c r="CV37" i="1" s="1"/>
  <c r="AI37" i="1"/>
  <c r="AJ37" i="1"/>
  <c r="CT37" i="1"/>
  <c r="CW37" i="1"/>
  <c r="CX37" i="1"/>
  <c r="GL37" i="1"/>
  <c r="GN37" i="1"/>
  <c r="GO37" i="1"/>
  <c r="GP37" i="1"/>
  <c r="GV37" i="1"/>
  <c r="HC37" i="1" s="1"/>
  <c r="I38" i="1"/>
  <c r="AC38" i="1"/>
  <c r="AE38" i="1"/>
  <c r="AD38" i="1" s="1"/>
  <c r="AF38" i="1"/>
  <c r="CT38" i="1" s="1"/>
  <c r="AG38" i="1"/>
  <c r="AH38" i="1"/>
  <c r="AI38" i="1"/>
  <c r="CW38" i="1" s="1"/>
  <c r="AJ38" i="1"/>
  <c r="CX38" i="1" s="1"/>
  <c r="CU38" i="1"/>
  <c r="CV38" i="1"/>
  <c r="FR38" i="1"/>
  <c r="GL38" i="1"/>
  <c r="GO38" i="1"/>
  <c r="GP38" i="1"/>
  <c r="GV38" i="1"/>
  <c r="HC38" i="1" s="1"/>
  <c r="C39" i="1"/>
  <c r="D39" i="1"/>
  <c r="V39" i="1"/>
  <c r="AC39" i="1"/>
  <c r="AE39" i="1"/>
  <c r="AF39" i="1"/>
  <c r="AG39" i="1"/>
  <c r="CU39" i="1" s="1"/>
  <c r="T39" i="1" s="1"/>
  <c r="AH39" i="1"/>
  <c r="AI39" i="1"/>
  <c r="AJ39" i="1"/>
  <c r="CX39" i="1" s="1"/>
  <c r="W39" i="1" s="1"/>
  <c r="CW39" i="1"/>
  <c r="FR39" i="1"/>
  <c r="GL39" i="1"/>
  <c r="GO39" i="1"/>
  <c r="GP39" i="1"/>
  <c r="GV39" i="1"/>
  <c r="HC39" i="1"/>
  <c r="GX39" i="1" s="1"/>
  <c r="I40" i="1"/>
  <c r="AC40" i="1"/>
  <c r="AE40" i="1"/>
  <c r="AD40" i="1" s="1"/>
  <c r="AF40" i="1"/>
  <c r="CT40" i="1" s="1"/>
  <c r="AG40" i="1"/>
  <c r="AH40" i="1"/>
  <c r="AI40" i="1"/>
  <c r="CW40" i="1" s="1"/>
  <c r="AJ40" i="1"/>
  <c r="CX40" i="1" s="1"/>
  <c r="CU40" i="1"/>
  <c r="CV40" i="1"/>
  <c r="GL40" i="1"/>
  <c r="GN40" i="1"/>
  <c r="GO40" i="1"/>
  <c r="GP40" i="1"/>
  <c r="GV40" i="1"/>
  <c r="HC40" i="1"/>
  <c r="C41" i="1"/>
  <c r="D41" i="1"/>
  <c r="AC41" i="1"/>
  <c r="AE41" i="1"/>
  <c r="AF41" i="1"/>
  <c r="AG41" i="1"/>
  <c r="CU41" i="1" s="1"/>
  <c r="T41" i="1" s="1"/>
  <c r="AH41" i="1"/>
  <c r="AI41" i="1"/>
  <c r="AJ41" i="1"/>
  <c r="CX41" i="1" s="1"/>
  <c r="W41" i="1" s="1"/>
  <c r="CW41" i="1"/>
  <c r="V41" i="1" s="1"/>
  <c r="FR41" i="1"/>
  <c r="GL41" i="1"/>
  <c r="GO41" i="1"/>
  <c r="GP41" i="1"/>
  <c r="GV41" i="1"/>
  <c r="HC41" i="1"/>
  <c r="GX41" i="1" s="1"/>
  <c r="I42" i="1"/>
  <c r="AC42" i="1"/>
  <c r="AE42" i="1"/>
  <c r="AD42" i="1" s="1"/>
  <c r="AF42" i="1"/>
  <c r="CT42" i="1" s="1"/>
  <c r="AG42" i="1"/>
  <c r="AH42" i="1"/>
  <c r="AI42" i="1"/>
  <c r="CW42" i="1" s="1"/>
  <c r="AJ42" i="1"/>
  <c r="CX42" i="1" s="1"/>
  <c r="CU42" i="1"/>
  <c r="CV42" i="1"/>
  <c r="GL42" i="1"/>
  <c r="GN42" i="1"/>
  <c r="GO42" i="1"/>
  <c r="GP42" i="1"/>
  <c r="GV42" i="1"/>
  <c r="HC42" i="1" s="1"/>
  <c r="C43" i="1"/>
  <c r="D43" i="1"/>
  <c r="V43" i="1"/>
  <c r="AC43" i="1"/>
  <c r="AE43" i="1"/>
  <c r="AF43" i="1"/>
  <c r="AG43" i="1"/>
  <c r="CU43" i="1" s="1"/>
  <c r="T43" i="1" s="1"/>
  <c r="AH43" i="1"/>
  <c r="AI43" i="1"/>
  <c r="AJ43" i="1"/>
  <c r="CX43" i="1" s="1"/>
  <c r="W43" i="1" s="1"/>
  <c r="CW43" i="1"/>
  <c r="FR43" i="1"/>
  <c r="GL43" i="1"/>
  <c r="GO43" i="1"/>
  <c r="GP43" i="1"/>
  <c r="GV43" i="1"/>
  <c r="HC43" i="1"/>
  <c r="GX43" i="1" s="1"/>
  <c r="I44" i="1"/>
  <c r="AC44" i="1"/>
  <c r="AE44" i="1"/>
  <c r="AD44" i="1" s="1"/>
  <c r="AF44" i="1"/>
  <c r="CT44" i="1" s="1"/>
  <c r="AG44" i="1"/>
  <c r="AH44" i="1"/>
  <c r="AI44" i="1"/>
  <c r="CW44" i="1" s="1"/>
  <c r="AJ44" i="1"/>
  <c r="CX44" i="1" s="1"/>
  <c r="CU44" i="1"/>
  <c r="CV44" i="1"/>
  <c r="FR44" i="1"/>
  <c r="GL44" i="1"/>
  <c r="GO44" i="1"/>
  <c r="GP44" i="1"/>
  <c r="GV44" i="1"/>
  <c r="HC44" i="1"/>
  <c r="I45" i="1"/>
  <c r="AC45" i="1"/>
  <c r="AD45" i="1"/>
  <c r="CR45" i="1" s="1"/>
  <c r="AE45" i="1"/>
  <c r="AF45" i="1"/>
  <c r="AG45" i="1"/>
  <c r="CU45" i="1" s="1"/>
  <c r="AH45" i="1"/>
  <c r="CV45" i="1" s="1"/>
  <c r="AI45" i="1"/>
  <c r="AJ45" i="1"/>
  <c r="CS45" i="1"/>
  <c r="CT45" i="1"/>
  <c r="CW45" i="1"/>
  <c r="CX45" i="1"/>
  <c r="FR45" i="1"/>
  <c r="GL45" i="1"/>
  <c r="GO45" i="1"/>
  <c r="GP45" i="1"/>
  <c r="GV45" i="1"/>
  <c r="HC45" i="1" s="1"/>
  <c r="C46" i="1"/>
  <c r="D46" i="1"/>
  <c r="AC46" i="1"/>
  <c r="AE46" i="1"/>
  <c r="AF46" i="1"/>
  <c r="AG46" i="1"/>
  <c r="AH46" i="1"/>
  <c r="AI46" i="1"/>
  <c r="CW46" i="1" s="1"/>
  <c r="V46" i="1" s="1"/>
  <c r="AJ46" i="1"/>
  <c r="CU46" i="1"/>
  <c r="T46" i="1" s="1"/>
  <c r="CX46" i="1"/>
  <c r="W46" i="1" s="1"/>
  <c r="FR46" i="1"/>
  <c r="GL46" i="1"/>
  <c r="GO46" i="1"/>
  <c r="GP46" i="1"/>
  <c r="GV46" i="1"/>
  <c r="HC46" i="1" s="1"/>
  <c r="GX46" i="1" s="1"/>
  <c r="I47" i="1"/>
  <c r="AC47" i="1"/>
  <c r="AD47" i="1"/>
  <c r="CR47" i="1" s="1"/>
  <c r="AE47" i="1"/>
  <c r="AF47" i="1"/>
  <c r="AG47" i="1"/>
  <c r="CU47" i="1" s="1"/>
  <c r="AH47" i="1"/>
  <c r="CV47" i="1" s="1"/>
  <c r="AI47" i="1"/>
  <c r="AJ47" i="1"/>
  <c r="CS47" i="1"/>
  <c r="CT47" i="1"/>
  <c r="CW47" i="1"/>
  <c r="CX47" i="1"/>
  <c r="FR47" i="1"/>
  <c r="GL47" i="1"/>
  <c r="GO47" i="1"/>
  <c r="GP47" i="1"/>
  <c r="GV47" i="1"/>
  <c r="HC47" i="1"/>
  <c r="I48" i="1"/>
  <c r="AC48" i="1"/>
  <c r="AE48" i="1"/>
  <c r="AD48" i="1" s="1"/>
  <c r="AF48" i="1"/>
  <c r="CT48" i="1" s="1"/>
  <c r="AG48" i="1"/>
  <c r="AH48" i="1"/>
  <c r="AI48" i="1"/>
  <c r="CW48" i="1" s="1"/>
  <c r="AJ48" i="1"/>
  <c r="CX48" i="1" s="1"/>
  <c r="CU48" i="1"/>
  <c r="CV48" i="1"/>
  <c r="FR48" i="1"/>
  <c r="GL48" i="1"/>
  <c r="GO48" i="1"/>
  <c r="GP48" i="1"/>
  <c r="GV48" i="1"/>
  <c r="HC48" i="1"/>
  <c r="C49" i="1"/>
  <c r="D49" i="1"/>
  <c r="AC49" i="1"/>
  <c r="AE49" i="1"/>
  <c r="AF49" i="1"/>
  <c r="AG49" i="1"/>
  <c r="CU49" i="1" s="1"/>
  <c r="T49" i="1" s="1"/>
  <c r="AH49" i="1"/>
  <c r="AI49" i="1"/>
  <c r="AJ49" i="1"/>
  <c r="CX49" i="1" s="1"/>
  <c r="W49" i="1" s="1"/>
  <c r="CW49" i="1"/>
  <c r="V49" i="1" s="1"/>
  <c r="FR49" i="1"/>
  <c r="GL49" i="1"/>
  <c r="GO49" i="1"/>
  <c r="GP49" i="1"/>
  <c r="GV49" i="1"/>
  <c r="HC49" i="1"/>
  <c r="GX49" i="1" s="1"/>
  <c r="I50" i="1"/>
  <c r="AC50" i="1"/>
  <c r="AE50" i="1"/>
  <c r="AD50" i="1" s="1"/>
  <c r="AF50" i="1"/>
  <c r="CT50" i="1" s="1"/>
  <c r="AG50" i="1"/>
  <c r="AH50" i="1"/>
  <c r="AI50" i="1"/>
  <c r="CW50" i="1" s="1"/>
  <c r="AJ50" i="1"/>
  <c r="CX50" i="1" s="1"/>
  <c r="CU50" i="1"/>
  <c r="CV50" i="1"/>
  <c r="FR50" i="1"/>
  <c r="GL50" i="1"/>
  <c r="GO50" i="1"/>
  <c r="GP50" i="1"/>
  <c r="GV50" i="1"/>
  <c r="HC50" i="1" s="1"/>
  <c r="I51" i="1"/>
  <c r="AC51" i="1"/>
  <c r="AD51" i="1"/>
  <c r="CR51" i="1" s="1"/>
  <c r="AE51" i="1"/>
  <c r="AF51" i="1"/>
  <c r="AG51" i="1"/>
  <c r="CU51" i="1" s="1"/>
  <c r="AH51" i="1"/>
  <c r="CV51" i="1" s="1"/>
  <c r="AI51" i="1"/>
  <c r="AJ51" i="1"/>
  <c r="CS51" i="1"/>
  <c r="CT51" i="1"/>
  <c r="CW51" i="1"/>
  <c r="CX51" i="1"/>
  <c r="FR51" i="1"/>
  <c r="GL51" i="1"/>
  <c r="GO51" i="1"/>
  <c r="GP51" i="1"/>
  <c r="GV51" i="1"/>
  <c r="HC51" i="1" s="1"/>
  <c r="I52" i="1"/>
  <c r="AC52" i="1"/>
  <c r="AE52" i="1"/>
  <c r="AD52" i="1" s="1"/>
  <c r="AF52" i="1"/>
  <c r="CT52" i="1" s="1"/>
  <c r="AG52" i="1"/>
  <c r="AH52" i="1"/>
  <c r="AI52" i="1"/>
  <c r="CW52" i="1" s="1"/>
  <c r="AJ52" i="1"/>
  <c r="CX52" i="1" s="1"/>
  <c r="CU52" i="1"/>
  <c r="CV52" i="1"/>
  <c r="FR52" i="1"/>
  <c r="GL52" i="1"/>
  <c r="GO52" i="1"/>
  <c r="GP52" i="1"/>
  <c r="GV52" i="1"/>
  <c r="HC52" i="1"/>
  <c r="C53" i="1"/>
  <c r="D53" i="1"/>
  <c r="AC53" i="1"/>
  <c r="AE53" i="1"/>
  <c r="AF53" i="1"/>
  <c r="AG53" i="1"/>
  <c r="CU53" i="1" s="1"/>
  <c r="T53" i="1" s="1"/>
  <c r="AH53" i="1"/>
  <c r="AI53" i="1"/>
  <c r="AJ53" i="1"/>
  <c r="CX53" i="1" s="1"/>
  <c r="W53" i="1" s="1"/>
  <c r="CW53" i="1"/>
  <c r="V53" i="1" s="1"/>
  <c r="FR53" i="1"/>
  <c r="GL53" i="1"/>
  <c r="GO53" i="1"/>
  <c r="GP53" i="1"/>
  <c r="GV53" i="1"/>
  <c r="HC53" i="1"/>
  <c r="GX53" i="1" s="1"/>
  <c r="I54" i="1"/>
  <c r="AC54" i="1"/>
  <c r="AE54" i="1"/>
  <c r="AD54" i="1" s="1"/>
  <c r="AF54" i="1"/>
  <c r="CT54" i="1" s="1"/>
  <c r="AG54" i="1"/>
  <c r="AH54" i="1"/>
  <c r="AI54" i="1"/>
  <c r="CW54" i="1" s="1"/>
  <c r="AJ54" i="1"/>
  <c r="CX54" i="1" s="1"/>
  <c r="CU54" i="1"/>
  <c r="CV54" i="1"/>
  <c r="FR54" i="1"/>
  <c r="GL54" i="1"/>
  <c r="GO54" i="1"/>
  <c r="GP54" i="1"/>
  <c r="GV54" i="1"/>
  <c r="HC54" i="1" s="1"/>
  <c r="I55" i="1"/>
  <c r="AC55" i="1"/>
  <c r="AD55" i="1"/>
  <c r="CR55" i="1" s="1"/>
  <c r="AE55" i="1"/>
  <c r="CS55" i="1" s="1"/>
  <c r="AF55" i="1"/>
  <c r="AG55" i="1"/>
  <c r="CU55" i="1" s="1"/>
  <c r="AH55" i="1"/>
  <c r="CV55" i="1" s="1"/>
  <c r="AI55" i="1"/>
  <c r="AJ55" i="1"/>
  <c r="CT55" i="1"/>
  <c r="CW55" i="1"/>
  <c r="CX55" i="1"/>
  <c r="FR55" i="1"/>
  <c r="GL55" i="1"/>
  <c r="GO55" i="1"/>
  <c r="GP55" i="1"/>
  <c r="GV55" i="1"/>
  <c r="HC55" i="1" s="1"/>
  <c r="I56" i="1"/>
  <c r="AC56" i="1"/>
  <c r="AE56" i="1"/>
  <c r="AD56" i="1" s="1"/>
  <c r="AF56" i="1"/>
  <c r="CT56" i="1" s="1"/>
  <c r="AG56" i="1"/>
  <c r="AH56" i="1"/>
  <c r="AI56" i="1"/>
  <c r="CW56" i="1" s="1"/>
  <c r="AJ56" i="1"/>
  <c r="CX56" i="1" s="1"/>
  <c r="CU56" i="1"/>
  <c r="CV56" i="1"/>
  <c r="FR56" i="1"/>
  <c r="GL56" i="1"/>
  <c r="GO56" i="1"/>
  <c r="GP56" i="1"/>
  <c r="GV56" i="1"/>
  <c r="HC56" i="1"/>
  <c r="I57" i="1"/>
  <c r="AC57" i="1"/>
  <c r="AD57" i="1"/>
  <c r="CR57" i="1" s="1"/>
  <c r="AE57" i="1"/>
  <c r="AF57" i="1"/>
  <c r="AG57" i="1"/>
  <c r="CU57" i="1" s="1"/>
  <c r="AH57" i="1"/>
  <c r="AI57" i="1"/>
  <c r="CW57" i="1" s="1"/>
  <c r="AJ57" i="1"/>
  <c r="CS57" i="1"/>
  <c r="CT57" i="1"/>
  <c r="CV57" i="1"/>
  <c r="CX57" i="1"/>
  <c r="FR57" i="1"/>
  <c r="GL57" i="1"/>
  <c r="GO57" i="1"/>
  <c r="GP57" i="1"/>
  <c r="GV57" i="1"/>
  <c r="HC57" i="1"/>
  <c r="I58" i="1"/>
  <c r="AC58" i="1"/>
  <c r="AE58" i="1"/>
  <c r="AD58" i="1" s="1"/>
  <c r="AF58" i="1"/>
  <c r="AG58" i="1"/>
  <c r="CU58" i="1" s="1"/>
  <c r="AH58" i="1"/>
  <c r="AI58" i="1"/>
  <c r="CW58" i="1" s="1"/>
  <c r="AJ58" i="1"/>
  <c r="CX58" i="1" s="1"/>
  <c r="CT58" i="1"/>
  <c r="CV58" i="1"/>
  <c r="FR58" i="1"/>
  <c r="GL58" i="1"/>
  <c r="GO58" i="1"/>
  <c r="GP58" i="1"/>
  <c r="GV58" i="1"/>
  <c r="HC58" i="1" s="1"/>
  <c r="B60" i="1"/>
  <c r="B26" i="1" s="1"/>
  <c r="C60" i="1"/>
  <c r="C26" i="1" s="1"/>
  <c r="D60" i="1"/>
  <c r="D26" i="1" s="1"/>
  <c r="F60" i="1"/>
  <c r="F26" i="1" s="1"/>
  <c r="G60" i="1"/>
  <c r="G26" i="1" s="1"/>
  <c r="BX60" i="1"/>
  <c r="BX26" i="1" s="1"/>
  <c r="CK60" i="1"/>
  <c r="CL60" i="1"/>
  <c r="CM60" i="1"/>
  <c r="CM26" i="1" s="1"/>
  <c r="D90" i="1"/>
  <c r="E92" i="1"/>
  <c r="Z92" i="1"/>
  <c r="AA92" i="1"/>
  <c r="AM92" i="1"/>
  <c r="AN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C94" i="1"/>
  <c r="D94" i="1"/>
  <c r="AC94" i="1"/>
  <c r="CQ94" i="1" s="1"/>
  <c r="P94" i="1" s="1"/>
  <c r="AE94" i="1"/>
  <c r="AF94" i="1"/>
  <c r="AG94" i="1"/>
  <c r="AH94" i="1"/>
  <c r="AI94" i="1"/>
  <c r="AJ94" i="1"/>
  <c r="CX94" i="1" s="1"/>
  <c r="W94" i="1" s="1"/>
  <c r="CU94" i="1"/>
  <c r="T94" i="1" s="1"/>
  <c r="CW94" i="1"/>
  <c r="V94" i="1" s="1"/>
  <c r="FR94" i="1"/>
  <c r="GL94" i="1"/>
  <c r="GO94" i="1"/>
  <c r="GP94" i="1"/>
  <c r="GV94" i="1"/>
  <c r="HC94" i="1" s="1"/>
  <c r="GX94" i="1" s="1"/>
  <c r="I95" i="1"/>
  <c r="AC95" i="1"/>
  <c r="AE95" i="1"/>
  <c r="AD95" i="1" s="1"/>
  <c r="CR95" i="1" s="1"/>
  <c r="AF95" i="1"/>
  <c r="AG95" i="1"/>
  <c r="CU95" i="1" s="1"/>
  <c r="AH95" i="1"/>
  <c r="AI95" i="1"/>
  <c r="CW95" i="1" s="1"/>
  <c r="AJ95" i="1"/>
  <c r="CT95" i="1"/>
  <c r="CV95" i="1"/>
  <c r="CX95" i="1"/>
  <c r="GL95" i="1"/>
  <c r="GN95" i="1"/>
  <c r="GO95" i="1"/>
  <c r="GP95" i="1"/>
  <c r="GV95" i="1"/>
  <c r="HC95" i="1" s="1"/>
  <c r="I96" i="1"/>
  <c r="AC96" i="1"/>
  <c r="AE96" i="1"/>
  <c r="AD96" i="1" s="1"/>
  <c r="CR96" i="1" s="1"/>
  <c r="AF96" i="1"/>
  <c r="AG96" i="1"/>
  <c r="CU96" i="1" s="1"/>
  <c r="AH96" i="1"/>
  <c r="AI96" i="1"/>
  <c r="CW96" i="1" s="1"/>
  <c r="AJ96" i="1"/>
  <c r="CT96" i="1"/>
  <c r="CV96" i="1"/>
  <c r="CX96" i="1"/>
  <c r="GL96" i="1"/>
  <c r="GN96" i="1"/>
  <c r="GO96" i="1"/>
  <c r="GP96" i="1"/>
  <c r="GV96" i="1"/>
  <c r="HC96" i="1"/>
  <c r="I97" i="1"/>
  <c r="AC97" i="1"/>
  <c r="AE97" i="1"/>
  <c r="CS97" i="1" s="1"/>
  <c r="AF97" i="1"/>
  <c r="AG97" i="1"/>
  <c r="CU97" i="1" s="1"/>
  <c r="AH97" i="1"/>
  <c r="AI97" i="1"/>
  <c r="CW97" i="1" s="1"/>
  <c r="AJ97" i="1"/>
  <c r="CT97" i="1"/>
  <c r="CV97" i="1"/>
  <c r="CX97" i="1"/>
  <c r="FR97" i="1"/>
  <c r="GL97" i="1"/>
  <c r="GO97" i="1"/>
  <c r="GP97" i="1"/>
  <c r="GV97" i="1"/>
  <c r="HC97" i="1" s="1"/>
  <c r="I98" i="1"/>
  <c r="AC98" i="1"/>
  <c r="AE98" i="1"/>
  <c r="AD98" i="1" s="1"/>
  <c r="CR98" i="1" s="1"/>
  <c r="AF98" i="1"/>
  <c r="AG98" i="1"/>
  <c r="CU98" i="1" s="1"/>
  <c r="AH98" i="1"/>
  <c r="AI98" i="1"/>
  <c r="CW98" i="1" s="1"/>
  <c r="AJ98" i="1"/>
  <c r="CT98" i="1"/>
  <c r="CV98" i="1"/>
  <c r="CX98" i="1"/>
  <c r="FR98" i="1"/>
  <c r="GL98" i="1"/>
  <c r="GO98" i="1"/>
  <c r="GP98" i="1"/>
  <c r="GV98" i="1"/>
  <c r="HC98" i="1"/>
  <c r="C99" i="1"/>
  <c r="D99" i="1"/>
  <c r="AC99" i="1"/>
  <c r="CQ99" i="1" s="1"/>
  <c r="P99" i="1" s="1"/>
  <c r="AE99" i="1"/>
  <c r="CS99" i="1" s="1"/>
  <c r="R99" i="1" s="1"/>
  <c r="AF99" i="1"/>
  <c r="AG99" i="1"/>
  <c r="AH99" i="1"/>
  <c r="AI99" i="1"/>
  <c r="AJ99" i="1"/>
  <c r="CX99" i="1" s="1"/>
  <c r="W99" i="1" s="1"/>
  <c r="CU99" i="1"/>
  <c r="T99" i="1" s="1"/>
  <c r="CW99" i="1"/>
  <c r="V99" i="1" s="1"/>
  <c r="FR99" i="1"/>
  <c r="GL99" i="1"/>
  <c r="GO99" i="1"/>
  <c r="GP99" i="1"/>
  <c r="GV99" i="1"/>
  <c r="HC99" i="1"/>
  <c r="GX99" i="1" s="1"/>
  <c r="I100" i="1"/>
  <c r="AC100" i="1"/>
  <c r="AE100" i="1"/>
  <c r="AD100" i="1" s="1"/>
  <c r="CR100" i="1" s="1"/>
  <c r="AF100" i="1"/>
  <c r="AG100" i="1"/>
  <c r="CU100" i="1" s="1"/>
  <c r="AH100" i="1"/>
  <c r="AI100" i="1"/>
  <c r="CW100" i="1" s="1"/>
  <c r="AJ100" i="1"/>
  <c r="CT100" i="1"/>
  <c r="S100" i="1" s="1"/>
  <c r="CV100" i="1"/>
  <c r="CX100" i="1"/>
  <c r="FR100" i="1"/>
  <c r="GL100" i="1"/>
  <c r="GO100" i="1"/>
  <c r="GP100" i="1"/>
  <c r="GV100" i="1"/>
  <c r="HC100" i="1"/>
  <c r="I101" i="1"/>
  <c r="AC101" i="1"/>
  <c r="AE101" i="1"/>
  <c r="CS101" i="1" s="1"/>
  <c r="AF101" i="1"/>
  <c r="AG101" i="1"/>
  <c r="CU101" i="1" s="1"/>
  <c r="AH101" i="1"/>
  <c r="AI101" i="1"/>
  <c r="CW101" i="1" s="1"/>
  <c r="AJ101" i="1"/>
  <c r="CT101" i="1"/>
  <c r="CV101" i="1"/>
  <c r="CX101" i="1"/>
  <c r="FR101" i="1"/>
  <c r="GL101" i="1"/>
  <c r="GO101" i="1"/>
  <c r="GP101" i="1"/>
  <c r="GV101" i="1"/>
  <c r="HC101" i="1" s="1"/>
  <c r="C102" i="1"/>
  <c r="D102" i="1"/>
  <c r="AC102" i="1"/>
  <c r="AE102" i="1"/>
  <c r="AF102" i="1"/>
  <c r="AG102" i="1"/>
  <c r="AH102" i="1"/>
  <c r="AI102" i="1"/>
  <c r="AJ102" i="1"/>
  <c r="CX102" i="1" s="1"/>
  <c r="W102" i="1" s="1"/>
  <c r="CU102" i="1"/>
  <c r="T102" i="1" s="1"/>
  <c r="CW102" i="1"/>
  <c r="V102" i="1" s="1"/>
  <c r="FR102" i="1"/>
  <c r="GL102" i="1"/>
  <c r="GO102" i="1"/>
  <c r="GP102" i="1"/>
  <c r="GV102" i="1"/>
  <c r="HC102" i="1" s="1"/>
  <c r="GX102" i="1" s="1"/>
  <c r="I103" i="1"/>
  <c r="AC103" i="1"/>
  <c r="AE103" i="1"/>
  <c r="AD103" i="1" s="1"/>
  <c r="CR103" i="1" s="1"/>
  <c r="AF103" i="1"/>
  <c r="AG103" i="1"/>
  <c r="CU103" i="1" s="1"/>
  <c r="AH103" i="1"/>
  <c r="AI103" i="1"/>
  <c r="CW103" i="1" s="1"/>
  <c r="AJ103" i="1"/>
  <c r="CT103" i="1"/>
  <c r="CV103" i="1"/>
  <c r="CX103" i="1"/>
  <c r="GL103" i="1"/>
  <c r="GN103" i="1"/>
  <c r="GO103" i="1"/>
  <c r="GP103" i="1"/>
  <c r="GV103" i="1"/>
  <c r="HC103" i="1" s="1"/>
  <c r="C104" i="1"/>
  <c r="D104" i="1"/>
  <c r="AC104" i="1"/>
  <c r="AE104" i="1"/>
  <c r="AF104" i="1"/>
  <c r="AG104" i="1"/>
  <c r="AH104" i="1"/>
  <c r="AI104" i="1"/>
  <c r="AJ104" i="1"/>
  <c r="CX104" i="1" s="1"/>
  <c r="W104" i="1" s="1"/>
  <c r="CU104" i="1"/>
  <c r="T104" i="1" s="1"/>
  <c r="CW104" i="1"/>
  <c r="V104" i="1" s="1"/>
  <c r="FR104" i="1"/>
  <c r="GL104" i="1"/>
  <c r="GO104" i="1"/>
  <c r="GP104" i="1"/>
  <c r="GV104" i="1"/>
  <c r="HC104" i="1" s="1"/>
  <c r="GX104" i="1" s="1"/>
  <c r="I105" i="1"/>
  <c r="AC105" i="1"/>
  <c r="AE105" i="1"/>
  <c r="CS105" i="1" s="1"/>
  <c r="AF105" i="1"/>
  <c r="AG105" i="1"/>
  <c r="CU105" i="1" s="1"/>
  <c r="AH105" i="1"/>
  <c r="AI105" i="1"/>
  <c r="CW105" i="1" s="1"/>
  <c r="AJ105" i="1"/>
  <c r="CT105" i="1"/>
  <c r="CV105" i="1"/>
  <c r="CX105" i="1"/>
  <c r="FR105" i="1"/>
  <c r="GL105" i="1"/>
  <c r="GO105" i="1"/>
  <c r="GP105" i="1"/>
  <c r="GV105" i="1"/>
  <c r="HC105" i="1" s="1"/>
  <c r="I106" i="1"/>
  <c r="AC106" i="1"/>
  <c r="AE106" i="1"/>
  <c r="AD106" i="1" s="1"/>
  <c r="CR106" i="1" s="1"/>
  <c r="AF106" i="1"/>
  <c r="AG106" i="1"/>
  <c r="CU106" i="1" s="1"/>
  <c r="AH106" i="1"/>
  <c r="AI106" i="1"/>
  <c r="CW106" i="1" s="1"/>
  <c r="AJ106" i="1"/>
  <c r="CT106" i="1"/>
  <c r="CV106" i="1"/>
  <c r="CX106" i="1"/>
  <c r="FR106" i="1"/>
  <c r="GL106" i="1"/>
  <c r="GO106" i="1"/>
  <c r="GP106" i="1"/>
  <c r="GV106" i="1"/>
  <c r="HC106" i="1"/>
  <c r="I107" i="1"/>
  <c r="AC107" i="1"/>
  <c r="AE107" i="1"/>
  <c r="AD107" i="1" s="1"/>
  <c r="CR107" i="1" s="1"/>
  <c r="AF107" i="1"/>
  <c r="AG107" i="1"/>
  <c r="CU107" i="1" s="1"/>
  <c r="AH107" i="1"/>
  <c r="AI107" i="1"/>
  <c r="CW107" i="1" s="1"/>
  <c r="AJ107" i="1"/>
  <c r="CT107" i="1"/>
  <c r="CV107" i="1"/>
  <c r="CX107" i="1"/>
  <c r="FR107" i="1"/>
  <c r="GL107" i="1"/>
  <c r="GO107" i="1"/>
  <c r="GP107" i="1"/>
  <c r="GV107" i="1"/>
  <c r="HC107" i="1" s="1"/>
  <c r="C108" i="1"/>
  <c r="D108" i="1"/>
  <c r="AC108" i="1"/>
  <c r="CQ108" i="1" s="1"/>
  <c r="P108" i="1" s="1"/>
  <c r="AE108" i="1"/>
  <c r="CS108" i="1" s="1"/>
  <c r="R108" i="1" s="1"/>
  <c r="AF108" i="1"/>
  <c r="AG108" i="1"/>
  <c r="AH108" i="1"/>
  <c r="AI108" i="1"/>
  <c r="AJ108" i="1"/>
  <c r="CX108" i="1" s="1"/>
  <c r="W108" i="1" s="1"/>
  <c r="CU108" i="1"/>
  <c r="T108" i="1" s="1"/>
  <c r="CW108" i="1"/>
  <c r="V108" i="1" s="1"/>
  <c r="FR108" i="1"/>
  <c r="GL108" i="1"/>
  <c r="GO108" i="1"/>
  <c r="GP108" i="1"/>
  <c r="GV108" i="1"/>
  <c r="HC108" i="1" s="1"/>
  <c r="GX108" i="1" s="1"/>
  <c r="I109" i="1"/>
  <c r="AC109" i="1"/>
  <c r="AE109" i="1"/>
  <c r="CS109" i="1" s="1"/>
  <c r="AF109" i="1"/>
  <c r="AG109" i="1"/>
  <c r="CU109" i="1" s="1"/>
  <c r="AH109" i="1"/>
  <c r="AI109" i="1"/>
  <c r="CW109" i="1" s="1"/>
  <c r="AJ109" i="1"/>
  <c r="CT109" i="1"/>
  <c r="CV109" i="1"/>
  <c r="CX109" i="1"/>
  <c r="FR109" i="1"/>
  <c r="GL109" i="1"/>
  <c r="GO109" i="1"/>
  <c r="GP109" i="1"/>
  <c r="GV109" i="1"/>
  <c r="HC109" i="1"/>
  <c r="I110" i="1"/>
  <c r="AC110" i="1"/>
  <c r="AE110" i="1"/>
  <c r="AD110" i="1" s="1"/>
  <c r="CR110" i="1" s="1"/>
  <c r="AF110" i="1"/>
  <c r="AG110" i="1"/>
  <c r="CU110" i="1" s="1"/>
  <c r="AH110" i="1"/>
  <c r="AI110" i="1"/>
  <c r="CW110" i="1" s="1"/>
  <c r="AJ110" i="1"/>
  <c r="CT110" i="1"/>
  <c r="CV110" i="1"/>
  <c r="CX110" i="1"/>
  <c r="FR110" i="1"/>
  <c r="GL110" i="1"/>
  <c r="GO110" i="1"/>
  <c r="GP110" i="1"/>
  <c r="GV110" i="1"/>
  <c r="HC110" i="1" s="1"/>
  <c r="B112" i="1"/>
  <c r="B92" i="1" s="1"/>
  <c r="C112" i="1"/>
  <c r="C92" i="1" s="1"/>
  <c r="D112" i="1"/>
  <c r="D92" i="1" s="1"/>
  <c r="F112" i="1"/>
  <c r="F92" i="1" s="1"/>
  <c r="G112" i="1"/>
  <c r="G92" i="1" s="1"/>
  <c r="BX112" i="1"/>
  <c r="BX92" i="1" s="1"/>
  <c r="CK112" i="1"/>
  <c r="BB112" i="1" s="1"/>
  <c r="CL112" i="1"/>
  <c r="BC112" i="1" s="1"/>
  <c r="CM112" i="1"/>
  <c r="BD112" i="1" s="1"/>
  <c r="D142" i="1"/>
  <c r="E144" i="1"/>
  <c r="Z144" i="1"/>
  <c r="AA144" i="1"/>
  <c r="AM144" i="1"/>
  <c r="AN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C146" i="1"/>
  <c r="D146" i="1"/>
  <c r="AC146" i="1"/>
  <c r="AE146" i="1"/>
  <c r="CS146" i="1" s="1"/>
  <c r="R146" i="1" s="1"/>
  <c r="AF146" i="1"/>
  <c r="AG146" i="1"/>
  <c r="AH146" i="1"/>
  <c r="AI146" i="1"/>
  <c r="AJ146" i="1"/>
  <c r="CX146" i="1" s="1"/>
  <c r="W146" i="1" s="1"/>
  <c r="CU146" i="1"/>
  <c r="T146" i="1" s="1"/>
  <c r="CW146" i="1"/>
  <c r="V146" i="1" s="1"/>
  <c r="FR146" i="1"/>
  <c r="GL146" i="1"/>
  <c r="GO146" i="1"/>
  <c r="GP146" i="1"/>
  <c r="GV146" i="1"/>
  <c r="HC146" i="1"/>
  <c r="GX146" i="1" s="1"/>
  <c r="I147" i="1"/>
  <c r="AC147" i="1"/>
  <c r="AE147" i="1"/>
  <c r="AD147" i="1" s="1"/>
  <c r="CR147" i="1" s="1"/>
  <c r="AF147" i="1"/>
  <c r="AG147" i="1"/>
  <c r="CU147" i="1" s="1"/>
  <c r="AH147" i="1"/>
  <c r="AI147" i="1"/>
  <c r="CW147" i="1" s="1"/>
  <c r="AJ147" i="1"/>
  <c r="CT147" i="1"/>
  <c r="CV147" i="1"/>
  <c r="CX147" i="1"/>
  <c r="GL147" i="1"/>
  <c r="GN147" i="1"/>
  <c r="GO147" i="1"/>
  <c r="GP147" i="1"/>
  <c r="GV147" i="1"/>
  <c r="HC147" i="1"/>
  <c r="I148" i="1"/>
  <c r="AC148" i="1"/>
  <c r="AE148" i="1"/>
  <c r="AD148" i="1" s="1"/>
  <c r="CR148" i="1" s="1"/>
  <c r="AF148" i="1"/>
  <c r="AG148" i="1"/>
  <c r="CU148" i="1" s="1"/>
  <c r="AH148" i="1"/>
  <c r="AI148" i="1"/>
  <c r="CW148" i="1" s="1"/>
  <c r="AJ148" i="1"/>
  <c r="CT148" i="1"/>
  <c r="CV148" i="1"/>
  <c r="CX148" i="1"/>
  <c r="GL148" i="1"/>
  <c r="GN148" i="1"/>
  <c r="GO148" i="1"/>
  <c r="GP148" i="1"/>
  <c r="GV148" i="1"/>
  <c r="HC148" i="1" s="1"/>
  <c r="I149" i="1"/>
  <c r="AC149" i="1"/>
  <c r="AE149" i="1"/>
  <c r="AD149" i="1" s="1"/>
  <c r="CR149" i="1" s="1"/>
  <c r="AF149" i="1"/>
  <c r="AG149" i="1"/>
  <c r="CU149" i="1" s="1"/>
  <c r="AH149" i="1"/>
  <c r="AI149" i="1"/>
  <c r="CW149" i="1" s="1"/>
  <c r="AJ149" i="1"/>
  <c r="CT149" i="1"/>
  <c r="CV149" i="1"/>
  <c r="CX149" i="1"/>
  <c r="FR149" i="1"/>
  <c r="GL149" i="1"/>
  <c r="GO149" i="1"/>
  <c r="GP149" i="1"/>
  <c r="GV149" i="1"/>
  <c r="HC149" i="1"/>
  <c r="I150" i="1"/>
  <c r="AC150" i="1"/>
  <c r="AE150" i="1"/>
  <c r="CS150" i="1" s="1"/>
  <c r="AF150" i="1"/>
  <c r="AG150" i="1"/>
  <c r="CU150" i="1" s="1"/>
  <c r="AH150" i="1"/>
  <c r="AI150" i="1"/>
  <c r="CW150" i="1" s="1"/>
  <c r="AJ150" i="1"/>
  <c r="CT150" i="1"/>
  <c r="CV150" i="1"/>
  <c r="CX150" i="1"/>
  <c r="FR150" i="1"/>
  <c r="GL150" i="1"/>
  <c r="GO150" i="1"/>
  <c r="GP150" i="1"/>
  <c r="GV150" i="1"/>
  <c r="HC150" i="1"/>
  <c r="C151" i="1"/>
  <c r="D151" i="1"/>
  <c r="AC151" i="1"/>
  <c r="AE151" i="1"/>
  <c r="AD151" i="1" s="1"/>
  <c r="AF151" i="1"/>
  <c r="AG151" i="1"/>
  <c r="AH151" i="1"/>
  <c r="AI151" i="1"/>
  <c r="AJ151" i="1"/>
  <c r="CX151" i="1" s="1"/>
  <c r="W151" i="1" s="1"/>
  <c r="CU151" i="1"/>
  <c r="T151" i="1" s="1"/>
  <c r="CW151" i="1"/>
  <c r="V151" i="1" s="1"/>
  <c r="FR151" i="1"/>
  <c r="GL151" i="1"/>
  <c r="GO151" i="1"/>
  <c r="GP151" i="1"/>
  <c r="GV151" i="1"/>
  <c r="HC151" i="1" s="1"/>
  <c r="GX151" i="1" s="1"/>
  <c r="I152" i="1"/>
  <c r="AC152" i="1"/>
  <c r="AE152" i="1"/>
  <c r="AD152" i="1" s="1"/>
  <c r="CR152" i="1" s="1"/>
  <c r="AF152" i="1"/>
  <c r="AG152" i="1"/>
  <c r="CU152" i="1" s="1"/>
  <c r="AH152" i="1"/>
  <c r="AI152" i="1"/>
  <c r="CW152" i="1" s="1"/>
  <c r="AJ152" i="1"/>
  <c r="CT152" i="1"/>
  <c r="CV152" i="1"/>
  <c r="CX152" i="1"/>
  <c r="FR152" i="1"/>
  <c r="GL152" i="1"/>
  <c r="GO152" i="1"/>
  <c r="GP152" i="1"/>
  <c r="GV152" i="1"/>
  <c r="HC152" i="1" s="1"/>
  <c r="I153" i="1"/>
  <c r="AC153" i="1"/>
  <c r="AE153" i="1"/>
  <c r="AF153" i="1"/>
  <c r="AG153" i="1"/>
  <c r="CU153" i="1" s="1"/>
  <c r="AH153" i="1"/>
  <c r="AI153" i="1"/>
  <c r="CW153" i="1" s="1"/>
  <c r="AJ153" i="1"/>
  <c r="CT153" i="1"/>
  <c r="CV153" i="1"/>
  <c r="CX153" i="1"/>
  <c r="FR153" i="1"/>
  <c r="GL153" i="1"/>
  <c r="GO153" i="1"/>
  <c r="GP153" i="1"/>
  <c r="GV153" i="1"/>
  <c r="HC153" i="1"/>
  <c r="C154" i="1"/>
  <c r="D154" i="1"/>
  <c r="AC154" i="1"/>
  <c r="CQ154" i="1" s="1"/>
  <c r="P154" i="1" s="1"/>
  <c r="AE154" i="1"/>
  <c r="AF154" i="1"/>
  <c r="AG154" i="1"/>
  <c r="AH154" i="1"/>
  <c r="AI154" i="1"/>
  <c r="AJ154" i="1"/>
  <c r="CX154" i="1" s="1"/>
  <c r="W154" i="1" s="1"/>
  <c r="CU154" i="1"/>
  <c r="T154" i="1" s="1"/>
  <c r="CW154" i="1"/>
  <c r="V154" i="1" s="1"/>
  <c r="FR154" i="1"/>
  <c r="GL154" i="1"/>
  <c r="GO154" i="1"/>
  <c r="GP154" i="1"/>
  <c r="GV154" i="1"/>
  <c r="HC154" i="1"/>
  <c r="GX154" i="1" s="1"/>
  <c r="I155" i="1"/>
  <c r="AC155" i="1"/>
  <c r="AE155" i="1"/>
  <c r="AF155" i="1"/>
  <c r="AG155" i="1"/>
  <c r="CU155" i="1" s="1"/>
  <c r="AH155" i="1"/>
  <c r="AI155" i="1"/>
  <c r="CW155" i="1" s="1"/>
  <c r="AJ155" i="1"/>
  <c r="CT155" i="1"/>
  <c r="CV155" i="1"/>
  <c r="CX155" i="1"/>
  <c r="GL155" i="1"/>
  <c r="GN155" i="1"/>
  <c r="GO155" i="1"/>
  <c r="GP155" i="1"/>
  <c r="GV155" i="1"/>
  <c r="HC155" i="1"/>
  <c r="I156" i="1"/>
  <c r="AC156" i="1"/>
  <c r="AE156" i="1"/>
  <c r="AD156" i="1" s="1"/>
  <c r="CR156" i="1" s="1"/>
  <c r="AF156" i="1"/>
  <c r="AG156" i="1"/>
  <c r="CU156" i="1" s="1"/>
  <c r="AH156" i="1"/>
  <c r="AI156" i="1"/>
  <c r="CW156" i="1" s="1"/>
  <c r="AJ156" i="1"/>
  <c r="CT156" i="1"/>
  <c r="CV156" i="1"/>
  <c r="CX156" i="1"/>
  <c r="GL156" i="1"/>
  <c r="GN156" i="1"/>
  <c r="GO156" i="1"/>
  <c r="GP156" i="1"/>
  <c r="GV156" i="1"/>
  <c r="HC156" i="1" s="1"/>
  <c r="I157" i="1"/>
  <c r="AC157" i="1"/>
  <c r="AE157" i="1"/>
  <c r="AF157" i="1"/>
  <c r="AG157" i="1"/>
  <c r="CU157" i="1" s="1"/>
  <c r="AH157" i="1"/>
  <c r="AI157" i="1"/>
  <c r="CW157" i="1" s="1"/>
  <c r="AJ157" i="1"/>
  <c r="CT157" i="1"/>
  <c r="CV157" i="1"/>
  <c r="CX157" i="1"/>
  <c r="FR157" i="1"/>
  <c r="GL157" i="1"/>
  <c r="GO157" i="1"/>
  <c r="GP157" i="1"/>
  <c r="GV157" i="1"/>
  <c r="HC157" i="1" s="1"/>
  <c r="C158" i="1"/>
  <c r="D158" i="1"/>
  <c r="T158" i="1"/>
  <c r="AC158" i="1"/>
  <c r="AE158" i="1"/>
  <c r="AF158" i="1"/>
  <c r="AG158" i="1"/>
  <c r="AH158" i="1"/>
  <c r="AI158" i="1"/>
  <c r="AJ158" i="1"/>
  <c r="CX158" i="1" s="1"/>
  <c r="W158" i="1" s="1"/>
  <c r="CU158" i="1"/>
  <c r="CW158" i="1"/>
  <c r="V158" i="1" s="1"/>
  <c r="FR158" i="1"/>
  <c r="GL158" i="1"/>
  <c r="GO158" i="1"/>
  <c r="GP158" i="1"/>
  <c r="GV158" i="1"/>
  <c r="HC158" i="1"/>
  <c r="GX158" i="1" s="1"/>
  <c r="I159" i="1"/>
  <c r="AC159" i="1"/>
  <c r="AE159" i="1"/>
  <c r="AF159" i="1"/>
  <c r="AG159" i="1"/>
  <c r="CU159" i="1" s="1"/>
  <c r="AH159" i="1"/>
  <c r="AI159" i="1"/>
  <c r="CW159" i="1" s="1"/>
  <c r="AJ159" i="1"/>
  <c r="CT159" i="1"/>
  <c r="CV159" i="1"/>
  <c r="CX159" i="1"/>
  <c r="FR159" i="1"/>
  <c r="GL159" i="1"/>
  <c r="GO159" i="1"/>
  <c r="GP159" i="1"/>
  <c r="GV159" i="1"/>
  <c r="HC159" i="1"/>
  <c r="C160" i="1"/>
  <c r="D160" i="1"/>
  <c r="AC160" i="1"/>
  <c r="AE160" i="1"/>
  <c r="CS160" i="1" s="1"/>
  <c r="R160" i="1" s="1"/>
  <c r="AF160" i="1"/>
  <c r="AG160" i="1"/>
  <c r="AH160" i="1"/>
  <c r="AI160" i="1"/>
  <c r="AJ160" i="1"/>
  <c r="CX160" i="1" s="1"/>
  <c r="W160" i="1" s="1"/>
  <c r="CU160" i="1"/>
  <c r="T160" i="1" s="1"/>
  <c r="CW160" i="1"/>
  <c r="V160" i="1" s="1"/>
  <c r="FR160" i="1"/>
  <c r="GL160" i="1"/>
  <c r="GO160" i="1"/>
  <c r="GP160" i="1"/>
  <c r="GV160" i="1"/>
  <c r="HC160" i="1" s="1"/>
  <c r="GX160" i="1" s="1"/>
  <c r="I161" i="1"/>
  <c r="AC161" i="1"/>
  <c r="AE161" i="1"/>
  <c r="AF161" i="1"/>
  <c r="AG161" i="1"/>
  <c r="CU161" i="1" s="1"/>
  <c r="AH161" i="1"/>
  <c r="AI161" i="1"/>
  <c r="CW161" i="1" s="1"/>
  <c r="AJ161" i="1"/>
  <c r="CT161" i="1"/>
  <c r="CV161" i="1"/>
  <c r="CX161" i="1"/>
  <c r="FR161" i="1"/>
  <c r="GL161" i="1"/>
  <c r="GO161" i="1"/>
  <c r="GP161" i="1"/>
  <c r="GV161" i="1"/>
  <c r="HC161" i="1"/>
  <c r="I162" i="1"/>
  <c r="AC162" i="1"/>
  <c r="CQ162" i="1" s="1"/>
  <c r="AD162" i="1"/>
  <c r="CR162" i="1" s="1"/>
  <c r="AE162" i="1"/>
  <c r="AF162" i="1"/>
  <c r="CT162" i="1" s="1"/>
  <c r="AG162" i="1"/>
  <c r="AH162" i="1"/>
  <c r="CV162" i="1" s="1"/>
  <c r="AI162" i="1"/>
  <c r="AJ162" i="1"/>
  <c r="CX162" i="1" s="1"/>
  <c r="CS162" i="1"/>
  <c r="CU162" i="1"/>
  <c r="CW162" i="1"/>
  <c r="FR162" i="1"/>
  <c r="GL162" i="1"/>
  <c r="GO162" i="1"/>
  <c r="GP162" i="1"/>
  <c r="GV162" i="1"/>
  <c r="HC162" i="1"/>
  <c r="C163" i="1"/>
  <c r="D163" i="1"/>
  <c r="AC163" i="1"/>
  <c r="AE163" i="1"/>
  <c r="AF163" i="1"/>
  <c r="AG163" i="1"/>
  <c r="AH163" i="1"/>
  <c r="AI163" i="1"/>
  <c r="AJ163" i="1"/>
  <c r="CX163" i="1" s="1"/>
  <c r="W163" i="1" s="1"/>
  <c r="CU163" i="1"/>
  <c r="T163" i="1" s="1"/>
  <c r="CW163" i="1"/>
  <c r="V163" i="1" s="1"/>
  <c r="FR163" i="1"/>
  <c r="GL163" i="1"/>
  <c r="GO163" i="1"/>
  <c r="GP163" i="1"/>
  <c r="GV163" i="1"/>
  <c r="HC163" i="1" s="1"/>
  <c r="GX163" i="1" s="1"/>
  <c r="I164" i="1"/>
  <c r="AC164" i="1"/>
  <c r="AE164" i="1"/>
  <c r="AD164" i="1" s="1"/>
  <c r="CR164" i="1" s="1"/>
  <c r="AF164" i="1"/>
  <c r="AG164" i="1"/>
  <c r="CU164" i="1" s="1"/>
  <c r="AH164" i="1"/>
  <c r="AI164" i="1"/>
  <c r="CW164" i="1" s="1"/>
  <c r="AJ164" i="1"/>
  <c r="CT164" i="1"/>
  <c r="CV164" i="1"/>
  <c r="CX164" i="1"/>
  <c r="FR164" i="1"/>
  <c r="GL164" i="1"/>
  <c r="GO164" i="1"/>
  <c r="GP164" i="1"/>
  <c r="GV164" i="1"/>
  <c r="HC164" i="1"/>
  <c r="C165" i="1"/>
  <c r="D165" i="1"/>
  <c r="AC165" i="1"/>
  <c r="AE165" i="1"/>
  <c r="AF165" i="1"/>
  <c r="AG165" i="1"/>
  <c r="AH165" i="1"/>
  <c r="AI165" i="1"/>
  <c r="AJ165" i="1"/>
  <c r="CX165" i="1" s="1"/>
  <c r="W165" i="1" s="1"/>
  <c r="CU165" i="1"/>
  <c r="T165" i="1" s="1"/>
  <c r="CW165" i="1"/>
  <c r="V165" i="1" s="1"/>
  <c r="FR165" i="1"/>
  <c r="GL165" i="1"/>
  <c r="GO165" i="1"/>
  <c r="GP165" i="1"/>
  <c r="GV165" i="1"/>
  <c r="HC165" i="1" s="1"/>
  <c r="GX165" i="1" s="1"/>
  <c r="I166" i="1"/>
  <c r="AC166" i="1"/>
  <c r="AE166" i="1"/>
  <c r="CS166" i="1" s="1"/>
  <c r="AF166" i="1"/>
  <c r="AG166" i="1"/>
  <c r="CU166" i="1" s="1"/>
  <c r="AH166" i="1"/>
  <c r="AI166" i="1"/>
  <c r="CW166" i="1" s="1"/>
  <c r="AJ166" i="1"/>
  <c r="CT166" i="1"/>
  <c r="CV166" i="1"/>
  <c r="CX166" i="1"/>
  <c r="FR166" i="1"/>
  <c r="GL166" i="1"/>
  <c r="GO166" i="1"/>
  <c r="GP166" i="1"/>
  <c r="GV166" i="1"/>
  <c r="HC166" i="1"/>
  <c r="I167" i="1"/>
  <c r="AC167" i="1"/>
  <c r="AE167" i="1"/>
  <c r="AD167" i="1" s="1"/>
  <c r="CR167" i="1" s="1"/>
  <c r="AF167" i="1"/>
  <c r="AG167" i="1"/>
  <c r="CU167" i="1" s="1"/>
  <c r="AH167" i="1"/>
  <c r="AI167" i="1"/>
  <c r="CW167" i="1" s="1"/>
  <c r="AJ167" i="1"/>
  <c r="CT167" i="1"/>
  <c r="CV167" i="1"/>
  <c r="CX167" i="1"/>
  <c r="FR167" i="1"/>
  <c r="GL167" i="1"/>
  <c r="GO167" i="1"/>
  <c r="GP167" i="1"/>
  <c r="GV167" i="1"/>
  <c r="HC167" i="1" s="1"/>
  <c r="I168" i="1"/>
  <c r="AC168" i="1"/>
  <c r="AE168" i="1"/>
  <c r="AD168" i="1" s="1"/>
  <c r="CR168" i="1" s="1"/>
  <c r="AF168" i="1"/>
  <c r="AG168" i="1"/>
  <c r="CU168" i="1" s="1"/>
  <c r="AH168" i="1"/>
  <c r="AI168" i="1"/>
  <c r="CW168" i="1" s="1"/>
  <c r="AJ168" i="1"/>
  <c r="CT168" i="1"/>
  <c r="CV168" i="1"/>
  <c r="CX168" i="1"/>
  <c r="FR168" i="1"/>
  <c r="GL168" i="1"/>
  <c r="GO168" i="1"/>
  <c r="GP168" i="1"/>
  <c r="GV168" i="1"/>
  <c r="HC168" i="1"/>
  <c r="B170" i="1"/>
  <c r="B144" i="1" s="1"/>
  <c r="C170" i="1"/>
  <c r="C144" i="1" s="1"/>
  <c r="D170" i="1"/>
  <c r="D144" i="1" s="1"/>
  <c r="F170" i="1"/>
  <c r="F144" i="1" s="1"/>
  <c r="G170" i="1"/>
  <c r="G144" i="1" s="1"/>
  <c r="BX170" i="1"/>
  <c r="BX144" i="1" s="1"/>
  <c r="CK170" i="1"/>
  <c r="CK144" i="1" s="1"/>
  <c r="CL170" i="1"/>
  <c r="CL144" i="1" s="1"/>
  <c r="CM170" i="1"/>
  <c r="CM144" i="1" s="1"/>
  <c r="D200" i="1"/>
  <c r="E202" i="1"/>
  <c r="Z202" i="1"/>
  <c r="AA202" i="1"/>
  <c r="AM202" i="1"/>
  <c r="AN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C204" i="1"/>
  <c r="D204" i="1"/>
  <c r="AC204" i="1"/>
  <c r="AE204" i="1"/>
  <c r="AF204" i="1"/>
  <c r="AG204" i="1"/>
  <c r="CU204" i="1" s="1"/>
  <c r="T204" i="1" s="1"/>
  <c r="AH204" i="1"/>
  <c r="AI204" i="1"/>
  <c r="CW204" i="1" s="1"/>
  <c r="V204" i="1" s="1"/>
  <c r="AJ204" i="1"/>
  <c r="CX204" i="1"/>
  <c r="W204" i="1" s="1"/>
  <c r="FR204" i="1"/>
  <c r="GL204" i="1"/>
  <c r="GO204" i="1"/>
  <c r="GP204" i="1"/>
  <c r="GV204" i="1"/>
  <c r="HC204" i="1" s="1"/>
  <c r="GX204" i="1" s="1"/>
  <c r="I205" i="1"/>
  <c r="AC205" i="1"/>
  <c r="CQ205" i="1" s="1"/>
  <c r="AD205" i="1"/>
  <c r="CR205" i="1" s="1"/>
  <c r="AE205" i="1"/>
  <c r="AF205" i="1"/>
  <c r="CT205" i="1" s="1"/>
  <c r="AG205" i="1"/>
  <c r="AH205" i="1"/>
  <c r="CV205" i="1" s="1"/>
  <c r="AI205" i="1"/>
  <c r="AJ205" i="1"/>
  <c r="CX205" i="1" s="1"/>
  <c r="CS205" i="1"/>
  <c r="CU205" i="1"/>
  <c r="CW205" i="1"/>
  <c r="GL205" i="1"/>
  <c r="GN205" i="1"/>
  <c r="GO205" i="1"/>
  <c r="GP205" i="1"/>
  <c r="GV205" i="1"/>
  <c r="HC205" i="1"/>
  <c r="I206" i="1"/>
  <c r="AC206" i="1"/>
  <c r="CQ206" i="1" s="1"/>
  <c r="AD206" i="1"/>
  <c r="AE206" i="1"/>
  <c r="AF206" i="1"/>
  <c r="AG206" i="1"/>
  <c r="AH206" i="1"/>
  <c r="CV206" i="1" s="1"/>
  <c r="AI206" i="1"/>
  <c r="AJ206" i="1"/>
  <c r="CX206" i="1" s="1"/>
  <c r="CS206" i="1"/>
  <c r="CT206" i="1"/>
  <c r="CU206" i="1"/>
  <c r="CW206" i="1"/>
  <c r="FR206" i="1"/>
  <c r="GL206" i="1"/>
  <c r="GO206" i="1"/>
  <c r="GP206" i="1"/>
  <c r="GV206" i="1"/>
  <c r="HC206" i="1" s="1"/>
  <c r="C207" i="1"/>
  <c r="D207" i="1"/>
  <c r="AC207" i="1"/>
  <c r="AE207" i="1"/>
  <c r="AF207" i="1"/>
  <c r="AG207" i="1"/>
  <c r="CU207" i="1" s="1"/>
  <c r="T207" i="1" s="1"/>
  <c r="AH207" i="1"/>
  <c r="AI207" i="1"/>
  <c r="CW207" i="1" s="1"/>
  <c r="V207" i="1" s="1"/>
  <c r="AJ207" i="1"/>
  <c r="CX207" i="1"/>
  <c r="W207" i="1" s="1"/>
  <c r="FR207" i="1"/>
  <c r="GL207" i="1"/>
  <c r="GO207" i="1"/>
  <c r="GP207" i="1"/>
  <c r="GV207" i="1"/>
  <c r="HC207" i="1" s="1"/>
  <c r="GX207" i="1" s="1"/>
  <c r="I208" i="1"/>
  <c r="AC208" i="1"/>
  <c r="CQ208" i="1" s="1"/>
  <c r="AD208" i="1"/>
  <c r="CR208" i="1" s="1"/>
  <c r="AE208" i="1"/>
  <c r="AF208" i="1"/>
  <c r="CT208" i="1" s="1"/>
  <c r="AG208" i="1"/>
  <c r="AH208" i="1"/>
  <c r="CV208" i="1" s="1"/>
  <c r="AI208" i="1"/>
  <c r="AJ208" i="1"/>
  <c r="CS208" i="1"/>
  <c r="CU208" i="1"/>
  <c r="CW208" i="1"/>
  <c r="CX208" i="1"/>
  <c r="FR208" i="1"/>
  <c r="GL208" i="1"/>
  <c r="GO208" i="1"/>
  <c r="GP208" i="1"/>
  <c r="GV208" i="1"/>
  <c r="HC208" i="1" s="1"/>
  <c r="I209" i="1"/>
  <c r="AC209" i="1"/>
  <c r="CQ209" i="1" s="1"/>
  <c r="AD209" i="1"/>
  <c r="CR209" i="1" s="1"/>
  <c r="AE209" i="1"/>
  <c r="AF209" i="1"/>
  <c r="CT209" i="1" s="1"/>
  <c r="AG209" i="1"/>
  <c r="AH209" i="1"/>
  <c r="AI209" i="1"/>
  <c r="AJ209" i="1"/>
  <c r="CX209" i="1" s="1"/>
  <c r="CS209" i="1"/>
  <c r="CU209" i="1"/>
  <c r="CV209" i="1"/>
  <c r="CW209" i="1"/>
  <c r="FR209" i="1"/>
  <c r="GL209" i="1"/>
  <c r="GO209" i="1"/>
  <c r="GP209" i="1"/>
  <c r="GV209" i="1"/>
  <c r="HC209" i="1"/>
  <c r="C210" i="1"/>
  <c r="D210" i="1"/>
  <c r="W210" i="1"/>
  <c r="AC210" i="1"/>
  <c r="AE210" i="1"/>
  <c r="AF210" i="1"/>
  <c r="AG210" i="1"/>
  <c r="CU210" i="1" s="1"/>
  <c r="T210" i="1" s="1"/>
  <c r="AH210" i="1"/>
  <c r="AI210" i="1"/>
  <c r="CW210" i="1" s="1"/>
  <c r="V210" i="1" s="1"/>
  <c r="AJ210" i="1"/>
  <c r="CX210" i="1"/>
  <c r="FR210" i="1"/>
  <c r="GL210" i="1"/>
  <c r="GO210" i="1"/>
  <c r="GP210" i="1"/>
  <c r="GV210" i="1"/>
  <c r="HC210" i="1"/>
  <c r="GX210" i="1" s="1"/>
  <c r="I211" i="1"/>
  <c r="AC211" i="1"/>
  <c r="AE211" i="1"/>
  <c r="AD211" i="1" s="1"/>
  <c r="AF211" i="1"/>
  <c r="CT211" i="1" s="1"/>
  <c r="AG211" i="1"/>
  <c r="AH211" i="1"/>
  <c r="CV211" i="1" s="1"/>
  <c r="AI211" i="1"/>
  <c r="AJ211" i="1"/>
  <c r="CX211" i="1" s="1"/>
  <c r="CS211" i="1"/>
  <c r="CU211" i="1"/>
  <c r="CW211" i="1"/>
  <c r="GL211" i="1"/>
  <c r="GN211" i="1"/>
  <c r="GO211" i="1"/>
  <c r="GP211" i="1"/>
  <c r="GV211" i="1"/>
  <c r="HC211" i="1"/>
  <c r="I212" i="1"/>
  <c r="AC212" i="1"/>
  <c r="CQ212" i="1" s="1"/>
  <c r="AD212" i="1"/>
  <c r="CR212" i="1" s="1"/>
  <c r="AE212" i="1"/>
  <c r="AF212" i="1"/>
  <c r="AG212" i="1"/>
  <c r="AH212" i="1"/>
  <c r="CV212" i="1" s="1"/>
  <c r="AI212" i="1"/>
  <c r="AJ212" i="1"/>
  <c r="CS212" i="1"/>
  <c r="CT212" i="1"/>
  <c r="CU212" i="1"/>
  <c r="CW212" i="1"/>
  <c r="CX212" i="1"/>
  <c r="FR212" i="1"/>
  <c r="GL212" i="1"/>
  <c r="GO212" i="1"/>
  <c r="GP212" i="1"/>
  <c r="GV212" i="1"/>
  <c r="HC212" i="1" s="1"/>
  <c r="C213" i="1"/>
  <c r="D213" i="1"/>
  <c r="AC213" i="1"/>
  <c r="AE213" i="1"/>
  <c r="AF213" i="1"/>
  <c r="AG213" i="1"/>
  <c r="AH213" i="1"/>
  <c r="AI213" i="1"/>
  <c r="CW213" i="1" s="1"/>
  <c r="V213" i="1" s="1"/>
  <c r="AJ213" i="1"/>
  <c r="CU213" i="1"/>
  <c r="T213" i="1" s="1"/>
  <c r="CX213" i="1"/>
  <c r="W213" i="1" s="1"/>
  <c r="FR213" i="1"/>
  <c r="GL213" i="1"/>
  <c r="GO213" i="1"/>
  <c r="GP213" i="1"/>
  <c r="GV213" i="1"/>
  <c r="GX213" i="1"/>
  <c r="HC213" i="1"/>
  <c r="I214" i="1"/>
  <c r="AC214" i="1"/>
  <c r="AD214" i="1"/>
  <c r="CR214" i="1" s="1"/>
  <c r="AE214" i="1"/>
  <c r="CS214" i="1" s="1"/>
  <c r="AF214" i="1"/>
  <c r="AG214" i="1"/>
  <c r="AH214" i="1"/>
  <c r="CV214" i="1" s="1"/>
  <c r="AI214" i="1"/>
  <c r="AJ214" i="1"/>
  <c r="CT214" i="1"/>
  <c r="CU214" i="1"/>
  <c r="CW214" i="1"/>
  <c r="CX214" i="1"/>
  <c r="FR214" i="1"/>
  <c r="GL214" i="1"/>
  <c r="GO214" i="1"/>
  <c r="GP214" i="1"/>
  <c r="GV214" i="1"/>
  <c r="HC214" i="1" s="1"/>
  <c r="C215" i="1"/>
  <c r="D215" i="1"/>
  <c r="T215" i="1"/>
  <c r="AC215" i="1"/>
  <c r="AE215" i="1"/>
  <c r="AF215" i="1"/>
  <c r="AG215" i="1"/>
  <c r="AH215" i="1"/>
  <c r="AI215" i="1"/>
  <c r="CW215" i="1" s="1"/>
  <c r="V215" i="1" s="1"/>
  <c r="AJ215" i="1"/>
  <c r="CU215" i="1"/>
  <c r="CX215" i="1"/>
  <c r="W215" i="1" s="1"/>
  <c r="FR215" i="1"/>
  <c r="GL215" i="1"/>
  <c r="GO215" i="1"/>
  <c r="GP215" i="1"/>
  <c r="GV215" i="1"/>
  <c r="HC215" i="1" s="1"/>
  <c r="GX215" i="1" s="1"/>
  <c r="I216" i="1"/>
  <c r="AC216" i="1"/>
  <c r="CQ216" i="1" s="1"/>
  <c r="AD216" i="1"/>
  <c r="CR216" i="1" s="1"/>
  <c r="AE216" i="1"/>
  <c r="CS216" i="1" s="1"/>
  <c r="AF216" i="1"/>
  <c r="AG216" i="1"/>
  <c r="AH216" i="1"/>
  <c r="CV216" i="1" s="1"/>
  <c r="AI216" i="1"/>
  <c r="AJ216" i="1"/>
  <c r="CT216" i="1"/>
  <c r="CU216" i="1"/>
  <c r="CW216" i="1"/>
  <c r="CX216" i="1"/>
  <c r="FR216" i="1"/>
  <c r="GL216" i="1"/>
  <c r="GO216" i="1"/>
  <c r="GP216" i="1"/>
  <c r="GV216" i="1"/>
  <c r="HC216" i="1" s="1"/>
  <c r="C217" i="1"/>
  <c r="D217" i="1"/>
  <c r="AC217" i="1"/>
  <c r="AE217" i="1"/>
  <c r="AF217" i="1"/>
  <c r="AG217" i="1"/>
  <c r="AH217" i="1"/>
  <c r="AI217" i="1"/>
  <c r="CW217" i="1" s="1"/>
  <c r="V217" i="1" s="1"/>
  <c r="AJ217" i="1"/>
  <c r="CU217" i="1"/>
  <c r="T217" i="1" s="1"/>
  <c r="CX217" i="1"/>
  <c r="W217" i="1" s="1"/>
  <c r="FR217" i="1"/>
  <c r="GL217" i="1"/>
  <c r="GO217" i="1"/>
  <c r="GP217" i="1"/>
  <c r="GV217" i="1"/>
  <c r="GX217" i="1"/>
  <c r="HC217" i="1"/>
  <c r="I218" i="1"/>
  <c r="AC218" i="1"/>
  <c r="CQ218" i="1" s="1"/>
  <c r="AD218" i="1"/>
  <c r="CR218" i="1" s="1"/>
  <c r="AE218" i="1"/>
  <c r="AF218" i="1"/>
  <c r="AG218" i="1"/>
  <c r="AH218" i="1"/>
  <c r="CV218" i="1" s="1"/>
  <c r="AI218" i="1"/>
  <c r="CW218" i="1" s="1"/>
  <c r="AJ218" i="1"/>
  <c r="CS218" i="1"/>
  <c r="CT218" i="1"/>
  <c r="CU218" i="1"/>
  <c r="CX218" i="1"/>
  <c r="FR218" i="1"/>
  <c r="GL218" i="1"/>
  <c r="GO218" i="1"/>
  <c r="GP218" i="1"/>
  <c r="GV218" i="1"/>
  <c r="HC218" i="1" s="1"/>
  <c r="I219" i="1"/>
  <c r="AC219" i="1"/>
  <c r="AE219" i="1"/>
  <c r="AD219" i="1" s="1"/>
  <c r="AF219" i="1"/>
  <c r="CT219" i="1" s="1"/>
  <c r="AG219" i="1"/>
  <c r="CU219" i="1" s="1"/>
  <c r="AH219" i="1"/>
  <c r="AI219" i="1"/>
  <c r="AJ219" i="1"/>
  <c r="CX219" i="1" s="1"/>
  <c r="CS219" i="1"/>
  <c r="CV219" i="1"/>
  <c r="CW219" i="1"/>
  <c r="FR219" i="1"/>
  <c r="GL219" i="1"/>
  <c r="GO219" i="1"/>
  <c r="GP219" i="1"/>
  <c r="GV219" i="1"/>
  <c r="HC219" i="1"/>
  <c r="I220" i="1"/>
  <c r="AC220" i="1"/>
  <c r="CQ220" i="1" s="1"/>
  <c r="AD220" i="1"/>
  <c r="CR220" i="1" s="1"/>
  <c r="AE220" i="1"/>
  <c r="CS220" i="1" s="1"/>
  <c r="AF220" i="1"/>
  <c r="AG220" i="1"/>
  <c r="AH220" i="1"/>
  <c r="CV220" i="1" s="1"/>
  <c r="AI220" i="1"/>
  <c r="CW220" i="1" s="1"/>
  <c r="AJ220" i="1"/>
  <c r="CT220" i="1"/>
  <c r="CU220" i="1"/>
  <c r="CX220" i="1"/>
  <c r="FR220" i="1"/>
  <c r="GL220" i="1"/>
  <c r="GO220" i="1"/>
  <c r="GP220" i="1"/>
  <c r="GV220" i="1"/>
  <c r="HC220" i="1" s="1"/>
  <c r="B222" i="1"/>
  <c r="B202" i="1" s="1"/>
  <c r="C222" i="1"/>
  <c r="C202" i="1" s="1"/>
  <c r="D222" i="1"/>
  <c r="D202" i="1" s="1"/>
  <c r="F222" i="1"/>
  <c r="F202" i="1" s="1"/>
  <c r="G222" i="1"/>
  <c r="G202" i="1" s="1"/>
  <c r="BX222" i="1"/>
  <c r="BX202" i="1" s="1"/>
  <c r="CK222" i="1"/>
  <c r="CK202" i="1" s="1"/>
  <c r="CL222" i="1"/>
  <c r="CL202" i="1" s="1"/>
  <c r="CM222" i="1"/>
  <c r="CM202" i="1" s="1"/>
  <c r="D252" i="1"/>
  <c r="E254" i="1"/>
  <c r="Z254" i="1"/>
  <c r="AA254" i="1"/>
  <c r="AM254" i="1"/>
  <c r="AN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C256" i="1"/>
  <c r="D256" i="1"/>
  <c r="T256" i="1"/>
  <c r="AC256" i="1"/>
  <c r="CQ256" i="1" s="1"/>
  <c r="P256" i="1" s="1"/>
  <c r="AE256" i="1"/>
  <c r="AD256" i="1" s="1"/>
  <c r="AF256" i="1"/>
  <c r="AG256" i="1"/>
  <c r="AH256" i="1"/>
  <c r="AI256" i="1"/>
  <c r="CW256" i="1" s="1"/>
  <c r="V256" i="1" s="1"/>
  <c r="AJ256" i="1"/>
  <c r="CU256" i="1"/>
  <c r="CX256" i="1"/>
  <c r="W256" i="1" s="1"/>
  <c r="FR256" i="1"/>
  <c r="GL256" i="1"/>
  <c r="GO256" i="1"/>
  <c r="GP256" i="1"/>
  <c r="GV256" i="1"/>
  <c r="HC256" i="1" s="1"/>
  <c r="GX256" i="1" s="1"/>
  <c r="I257" i="1"/>
  <c r="AC257" i="1"/>
  <c r="AD257" i="1"/>
  <c r="CR257" i="1" s="1"/>
  <c r="AE257" i="1"/>
  <c r="AF257" i="1"/>
  <c r="AG257" i="1"/>
  <c r="CU257" i="1" s="1"/>
  <c r="AH257" i="1"/>
  <c r="CV257" i="1" s="1"/>
  <c r="AI257" i="1"/>
  <c r="AJ257" i="1"/>
  <c r="CS257" i="1"/>
  <c r="CT257" i="1"/>
  <c r="CW257" i="1"/>
  <c r="CX257" i="1"/>
  <c r="GL257" i="1"/>
  <c r="GN257" i="1"/>
  <c r="GO257" i="1"/>
  <c r="GP257" i="1"/>
  <c r="GV257" i="1"/>
  <c r="HC257" i="1"/>
  <c r="I258" i="1"/>
  <c r="AC258" i="1"/>
  <c r="AE258" i="1"/>
  <c r="AF258" i="1"/>
  <c r="CT258" i="1" s="1"/>
  <c r="AG258" i="1"/>
  <c r="AH258" i="1"/>
  <c r="AI258" i="1"/>
  <c r="CW258" i="1" s="1"/>
  <c r="AJ258" i="1"/>
  <c r="CX258" i="1" s="1"/>
  <c r="CU258" i="1"/>
  <c r="CV258" i="1"/>
  <c r="FR258" i="1"/>
  <c r="GL258" i="1"/>
  <c r="GO258" i="1"/>
  <c r="GP258" i="1"/>
  <c r="GV258" i="1"/>
  <c r="HC258" i="1" s="1"/>
  <c r="C259" i="1"/>
  <c r="D259" i="1"/>
  <c r="V259" i="1"/>
  <c r="AC259" i="1"/>
  <c r="AE259" i="1"/>
  <c r="AF259" i="1"/>
  <c r="AG259" i="1"/>
  <c r="AH259" i="1"/>
  <c r="AI259" i="1"/>
  <c r="AJ259" i="1"/>
  <c r="CX259" i="1" s="1"/>
  <c r="W259" i="1" s="1"/>
  <c r="CU259" i="1"/>
  <c r="T259" i="1" s="1"/>
  <c r="CW259" i="1"/>
  <c r="FR259" i="1"/>
  <c r="GL259" i="1"/>
  <c r="GO259" i="1"/>
  <c r="GP259" i="1"/>
  <c r="GV259" i="1"/>
  <c r="HC259" i="1"/>
  <c r="GX259" i="1" s="1"/>
  <c r="I260" i="1"/>
  <c r="AC260" i="1"/>
  <c r="AE260" i="1"/>
  <c r="AF260" i="1"/>
  <c r="CT260" i="1" s="1"/>
  <c r="AG260" i="1"/>
  <c r="AH260" i="1"/>
  <c r="AI260" i="1"/>
  <c r="CW260" i="1" s="1"/>
  <c r="AJ260" i="1"/>
  <c r="CU260" i="1"/>
  <c r="CV260" i="1"/>
  <c r="CX260" i="1"/>
  <c r="FR260" i="1"/>
  <c r="GL260" i="1"/>
  <c r="GO260" i="1"/>
  <c r="GP260" i="1"/>
  <c r="GV260" i="1"/>
  <c r="HC260" i="1" s="1"/>
  <c r="C261" i="1"/>
  <c r="D261" i="1"/>
  <c r="AC261" i="1"/>
  <c r="AE261" i="1"/>
  <c r="AF261" i="1"/>
  <c r="AG261" i="1"/>
  <c r="AH261" i="1"/>
  <c r="AI261" i="1"/>
  <c r="AJ261" i="1"/>
  <c r="CX261" i="1" s="1"/>
  <c r="W261" i="1" s="1"/>
  <c r="CU261" i="1"/>
  <c r="T261" i="1" s="1"/>
  <c r="CW261" i="1"/>
  <c r="V261" i="1" s="1"/>
  <c r="FR261" i="1"/>
  <c r="GL261" i="1"/>
  <c r="GO261" i="1"/>
  <c r="GP261" i="1"/>
  <c r="GV261" i="1"/>
  <c r="HC261" i="1"/>
  <c r="GX261" i="1" s="1"/>
  <c r="I262" i="1"/>
  <c r="AC262" i="1"/>
  <c r="AE262" i="1"/>
  <c r="AF262" i="1"/>
  <c r="AG262" i="1"/>
  <c r="AH262" i="1"/>
  <c r="AI262" i="1"/>
  <c r="CW262" i="1" s="1"/>
  <c r="AJ262" i="1"/>
  <c r="CT262" i="1"/>
  <c r="CU262" i="1"/>
  <c r="CV262" i="1"/>
  <c r="CX262" i="1"/>
  <c r="GL262" i="1"/>
  <c r="GN262" i="1"/>
  <c r="GO262" i="1"/>
  <c r="GP262" i="1"/>
  <c r="GV262" i="1"/>
  <c r="HC262" i="1" s="1"/>
  <c r="I263" i="1"/>
  <c r="AC263" i="1"/>
  <c r="AE263" i="1"/>
  <c r="AD263" i="1" s="1"/>
  <c r="CR263" i="1" s="1"/>
  <c r="AF263" i="1"/>
  <c r="AG263" i="1"/>
  <c r="CU263" i="1" s="1"/>
  <c r="AH263" i="1"/>
  <c r="AI263" i="1"/>
  <c r="AJ263" i="1"/>
  <c r="CS263" i="1"/>
  <c r="CT263" i="1"/>
  <c r="CV263" i="1"/>
  <c r="CW263" i="1"/>
  <c r="CX263" i="1"/>
  <c r="FR263" i="1"/>
  <c r="GL263" i="1"/>
  <c r="GO263" i="1"/>
  <c r="GP263" i="1"/>
  <c r="GV263" i="1"/>
  <c r="HC263" i="1"/>
  <c r="C264" i="1"/>
  <c r="D264" i="1"/>
  <c r="T264" i="1"/>
  <c r="AC264" i="1"/>
  <c r="AE264" i="1"/>
  <c r="CS264" i="1" s="1"/>
  <c r="R264" i="1" s="1"/>
  <c r="AF264" i="1"/>
  <c r="AG264" i="1"/>
  <c r="AH264" i="1"/>
  <c r="AI264" i="1"/>
  <c r="CW264" i="1" s="1"/>
  <c r="V264" i="1" s="1"/>
  <c r="AJ264" i="1"/>
  <c r="CU264" i="1"/>
  <c r="CX264" i="1"/>
  <c r="W264" i="1" s="1"/>
  <c r="FR264" i="1"/>
  <c r="GL264" i="1"/>
  <c r="GO264" i="1"/>
  <c r="GP264" i="1"/>
  <c r="GV264" i="1"/>
  <c r="HC264" i="1" s="1"/>
  <c r="GX264" i="1" s="1"/>
  <c r="I265" i="1"/>
  <c r="AC265" i="1"/>
  <c r="AE265" i="1"/>
  <c r="AD265" i="1" s="1"/>
  <c r="AF265" i="1"/>
  <c r="AG265" i="1"/>
  <c r="CU265" i="1" s="1"/>
  <c r="AH265" i="1"/>
  <c r="CV265" i="1" s="1"/>
  <c r="AI265" i="1"/>
  <c r="AJ265" i="1"/>
  <c r="CR265" i="1"/>
  <c r="CS265" i="1"/>
  <c r="CT265" i="1"/>
  <c r="CW265" i="1"/>
  <c r="CX265" i="1"/>
  <c r="FR265" i="1"/>
  <c r="GL265" i="1"/>
  <c r="GO265" i="1"/>
  <c r="GP265" i="1"/>
  <c r="GV265" i="1"/>
  <c r="HC265" i="1" s="1"/>
  <c r="C266" i="1"/>
  <c r="D266" i="1"/>
  <c r="AC266" i="1"/>
  <c r="CQ266" i="1" s="1"/>
  <c r="P266" i="1" s="1"/>
  <c r="AE266" i="1"/>
  <c r="AD266" i="1" s="1"/>
  <c r="AF266" i="1"/>
  <c r="AG266" i="1"/>
  <c r="AH266" i="1"/>
  <c r="AI266" i="1"/>
  <c r="CW266" i="1" s="1"/>
  <c r="V266" i="1" s="1"/>
  <c r="AJ266" i="1"/>
  <c r="CU266" i="1"/>
  <c r="T266" i="1" s="1"/>
  <c r="CX266" i="1"/>
  <c r="W266" i="1" s="1"/>
  <c r="FR266" i="1"/>
  <c r="GL266" i="1"/>
  <c r="GO266" i="1"/>
  <c r="GP266" i="1"/>
  <c r="GV266" i="1"/>
  <c r="HC266" i="1" s="1"/>
  <c r="GX266" i="1" s="1"/>
  <c r="I267" i="1"/>
  <c r="AC267" i="1"/>
  <c r="AD267" i="1"/>
  <c r="CR267" i="1" s="1"/>
  <c r="AE267" i="1"/>
  <c r="AF267" i="1"/>
  <c r="AG267" i="1"/>
  <c r="CU267" i="1" s="1"/>
  <c r="AH267" i="1"/>
  <c r="CV267" i="1" s="1"/>
  <c r="AI267" i="1"/>
  <c r="AJ267" i="1"/>
  <c r="CS267" i="1"/>
  <c r="CT267" i="1"/>
  <c r="CW267" i="1"/>
  <c r="CX267" i="1"/>
  <c r="FR267" i="1"/>
  <c r="GL267" i="1"/>
  <c r="GO267" i="1"/>
  <c r="GP267" i="1"/>
  <c r="GV267" i="1"/>
  <c r="HC267" i="1" s="1"/>
  <c r="I268" i="1"/>
  <c r="AC268" i="1"/>
  <c r="AE268" i="1"/>
  <c r="AD268" i="1" s="1"/>
  <c r="AF268" i="1"/>
  <c r="CT268" i="1" s="1"/>
  <c r="AG268" i="1"/>
  <c r="AH268" i="1"/>
  <c r="AI268" i="1"/>
  <c r="CW268" i="1" s="1"/>
  <c r="AJ268" i="1"/>
  <c r="CX268" i="1" s="1"/>
  <c r="CU268" i="1"/>
  <c r="CV268" i="1"/>
  <c r="FR268" i="1"/>
  <c r="GL268" i="1"/>
  <c r="GO268" i="1"/>
  <c r="GP268" i="1"/>
  <c r="GV268" i="1"/>
  <c r="HC268" i="1"/>
  <c r="C269" i="1"/>
  <c r="D269" i="1"/>
  <c r="V269" i="1"/>
  <c r="AC269" i="1"/>
  <c r="AE269" i="1"/>
  <c r="AF269" i="1"/>
  <c r="AG269" i="1"/>
  <c r="CU269" i="1" s="1"/>
  <c r="T269" i="1" s="1"/>
  <c r="AH269" i="1"/>
  <c r="AI269" i="1"/>
  <c r="AJ269" i="1"/>
  <c r="CW269" i="1"/>
  <c r="CX269" i="1"/>
  <c r="W269" i="1" s="1"/>
  <c r="FR269" i="1"/>
  <c r="GL269" i="1"/>
  <c r="GO269" i="1"/>
  <c r="GP269" i="1"/>
  <c r="GV269" i="1"/>
  <c r="HC269" i="1" s="1"/>
  <c r="GX269" i="1" s="1"/>
  <c r="I270" i="1"/>
  <c r="AC270" i="1"/>
  <c r="AE270" i="1"/>
  <c r="AD270" i="1" s="1"/>
  <c r="AF270" i="1"/>
  <c r="CT270" i="1" s="1"/>
  <c r="AG270" i="1"/>
  <c r="CU270" i="1" s="1"/>
  <c r="AH270" i="1"/>
  <c r="AI270" i="1"/>
  <c r="AJ270" i="1"/>
  <c r="CX270" i="1" s="1"/>
  <c r="CS270" i="1"/>
  <c r="CV270" i="1"/>
  <c r="CW270" i="1"/>
  <c r="FR270" i="1"/>
  <c r="GL270" i="1"/>
  <c r="GO270" i="1"/>
  <c r="GP270" i="1"/>
  <c r="GV270" i="1"/>
  <c r="HC270" i="1"/>
  <c r="I271" i="1"/>
  <c r="AC271" i="1"/>
  <c r="CQ271" i="1" s="1"/>
  <c r="AD271" i="1"/>
  <c r="CR271" i="1" s="1"/>
  <c r="AE271" i="1"/>
  <c r="CS271" i="1" s="1"/>
  <c r="AF271" i="1"/>
  <c r="AG271" i="1"/>
  <c r="AH271" i="1"/>
  <c r="CV271" i="1" s="1"/>
  <c r="AI271" i="1"/>
  <c r="CW271" i="1" s="1"/>
  <c r="AJ271" i="1"/>
  <c r="CT271" i="1"/>
  <c r="CU271" i="1"/>
  <c r="CX271" i="1"/>
  <c r="FR271" i="1"/>
  <c r="GL271" i="1"/>
  <c r="GO271" i="1"/>
  <c r="GP271" i="1"/>
  <c r="GV271" i="1"/>
  <c r="HC271" i="1" s="1"/>
  <c r="I272" i="1"/>
  <c r="AC272" i="1"/>
  <c r="AE272" i="1"/>
  <c r="AD272" i="1" s="1"/>
  <c r="AF272" i="1"/>
  <c r="CT272" i="1" s="1"/>
  <c r="AG272" i="1"/>
  <c r="CU272" i="1" s="1"/>
  <c r="AH272" i="1"/>
  <c r="AI272" i="1"/>
  <c r="AJ272" i="1"/>
  <c r="CX272" i="1" s="1"/>
  <c r="CS272" i="1"/>
  <c r="CV272" i="1"/>
  <c r="CW272" i="1"/>
  <c r="FR272" i="1"/>
  <c r="GL272" i="1"/>
  <c r="GO272" i="1"/>
  <c r="GP272" i="1"/>
  <c r="GV272" i="1"/>
  <c r="HC272" i="1"/>
  <c r="B274" i="1"/>
  <c r="B254" i="1" s="1"/>
  <c r="C274" i="1"/>
  <c r="C254" i="1" s="1"/>
  <c r="D274" i="1"/>
  <c r="D254" i="1" s="1"/>
  <c r="F274" i="1"/>
  <c r="F254" i="1" s="1"/>
  <c r="G274" i="1"/>
  <c r="G254" i="1" s="1"/>
  <c r="BX274" i="1"/>
  <c r="BX254" i="1" s="1"/>
  <c r="CK274" i="1"/>
  <c r="CK254" i="1" s="1"/>
  <c r="CL274" i="1"/>
  <c r="CL254" i="1" s="1"/>
  <c r="CM274" i="1"/>
  <c r="CM254" i="1" s="1"/>
  <c r="D304" i="1"/>
  <c r="E306" i="1"/>
  <c r="Z306" i="1"/>
  <c r="AA306" i="1"/>
  <c r="AM306" i="1"/>
  <c r="AN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GA306" i="1"/>
  <c r="GB306" i="1"/>
  <c r="GC306" i="1"/>
  <c r="GD306" i="1"/>
  <c r="GE306" i="1"/>
  <c r="GF306" i="1"/>
  <c r="GG306" i="1"/>
  <c r="GH306" i="1"/>
  <c r="GI306" i="1"/>
  <c r="GJ306" i="1"/>
  <c r="GK306" i="1"/>
  <c r="GL306" i="1"/>
  <c r="GM306" i="1"/>
  <c r="GN306" i="1"/>
  <c r="GO306" i="1"/>
  <c r="GP306" i="1"/>
  <c r="GQ306" i="1"/>
  <c r="GR306" i="1"/>
  <c r="GS306" i="1"/>
  <c r="GT306" i="1"/>
  <c r="GU306" i="1"/>
  <c r="GV306" i="1"/>
  <c r="GW306" i="1"/>
  <c r="GX306" i="1"/>
  <c r="C308" i="1"/>
  <c r="D308" i="1"/>
  <c r="V308" i="1"/>
  <c r="AC308" i="1"/>
  <c r="AE308" i="1"/>
  <c r="AF308" i="1"/>
  <c r="AG308" i="1"/>
  <c r="CU308" i="1" s="1"/>
  <c r="T308" i="1" s="1"/>
  <c r="AH308" i="1"/>
  <c r="AI308" i="1"/>
  <c r="AJ308" i="1"/>
  <c r="CX308" i="1" s="1"/>
  <c r="W308" i="1" s="1"/>
  <c r="CW308" i="1"/>
  <c r="FR308" i="1"/>
  <c r="GL308" i="1"/>
  <c r="GO308" i="1"/>
  <c r="GP308" i="1"/>
  <c r="GV308" i="1"/>
  <c r="HC308" i="1"/>
  <c r="GX308" i="1" s="1"/>
  <c r="I309" i="1"/>
  <c r="AC309" i="1"/>
  <c r="AE309" i="1"/>
  <c r="AD309" i="1" s="1"/>
  <c r="AF309" i="1"/>
  <c r="CT309" i="1" s="1"/>
  <c r="AG309" i="1"/>
  <c r="AH309" i="1"/>
  <c r="AI309" i="1"/>
  <c r="CW309" i="1" s="1"/>
  <c r="AJ309" i="1"/>
  <c r="CX309" i="1" s="1"/>
  <c r="CU309" i="1"/>
  <c r="CV309" i="1"/>
  <c r="GL309" i="1"/>
  <c r="GN309" i="1"/>
  <c r="GO309" i="1"/>
  <c r="GP309" i="1"/>
  <c r="GV309" i="1"/>
  <c r="HC309" i="1"/>
  <c r="I310" i="1"/>
  <c r="AC310" i="1"/>
  <c r="AD310" i="1"/>
  <c r="CR310" i="1" s="1"/>
  <c r="AE310" i="1"/>
  <c r="AF310" i="1"/>
  <c r="AG310" i="1"/>
  <c r="CU310" i="1" s="1"/>
  <c r="AH310" i="1"/>
  <c r="CV310" i="1" s="1"/>
  <c r="AI310" i="1"/>
  <c r="AJ310" i="1"/>
  <c r="CS310" i="1"/>
  <c r="CT310" i="1"/>
  <c r="CW310" i="1"/>
  <c r="CX310" i="1"/>
  <c r="GL310" i="1"/>
  <c r="GN310" i="1"/>
  <c r="GO310" i="1"/>
  <c r="GP310" i="1"/>
  <c r="GV310" i="1"/>
  <c r="HC310" i="1" s="1"/>
  <c r="I311" i="1"/>
  <c r="AC311" i="1"/>
  <c r="AE311" i="1"/>
  <c r="AD311" i="1" s="1"/>
  <c r="AF311" i="1"/>
  <c r="CT311" i="1" s="1"/>
  <c r="AG311" i="1"/>
  <c r="AH311" i="1"/>
  <c r="AI311" i="1"/>
  <c r="CW311" i="1" s="1"/>
  <c r="AJ311" i="1"/>
  <c r="CX311" i="1" s="1"/>
  <c r="CU311" i="1"/>
  <c r="CV311" i="1"/>
  <c r="FR311" i="1"/>
  <c r="GL311" i="1"/>
  <c r="GO311" i="1"/>
  <c r="GP311" i="1"/>
  <c r="GV311" i="1"/>
  <c r="HC311" i="1"/>
  <c r="I312" i="1"/>
  <c r="AC312" i="1"/>
  <c r="AD312" i="1"/>
  <c r="CR312" i="1" s="1"/>
  <c r="AE312" i="1"/>
  <c r="AF312" i="1"/>
  <c r="AG312" i="1"/>
  <c r="CU312" i="1" s="1"/>
  <c r="AH312" i="1"/>
  <c r="CV312" i="1" s="1"/>
  <c r="AI312" i="1"/>
  <c r="AJ312" i="1"/>
  <c r="CS312" i="1"/>
  <c r="CT312" i="1"/>
  <c r="CW312" i="1"/>
  <c r="CX312" i="1"/>
  <c r="FR312" i="1"/>
  <c r="GL312" i="1"/>
  <c r="GO312" i="1"/>
  <c r="GP312" i="1"/>
  <c r="GV312" i="1"/>
  <c r="HC312" i="1" s="1"/>
  <c r="C313" i="1"/>
  <c r="D313" i="1"/>
  <c r="T313" i="1"/>
  <c r="AC313" i="1"/>
  <c r="CQ313" i="1" s="1"/>
  <c r="P313" i="1" s="1"/>
  <c r="AE313" i="1"/>
  <c r="AD313" i="1" s="1"/>
  <c r="AF313" i="1"/>
  <c r="AG313" i="1"/>
  <c r="AH313" i="1"/>
  <c r="AI313" i="1"/>
  <c r="CW313" i="1" s="1"/>
  <c r="V313" i="1" s="1"/>
  <c r="AJ313" i="1"/>
  <c r="CU313" i="1"/>
  <c r="CX313" i="1"/>
  <c r="W313" i="1" s="1"/>
  <c r="FR313" i="1"/>
  <c r="GL313" i="1"/>
  <c r="GO313" i="1"/>
  <c r="GP313" i="1"/>
  <c r="GV313" i="1"/>
  <c r="HC313" i="1" s="1"/>
  <c r="GX313" i="1" s="1"/>
  <c r="I314" i="1"/>
  <c r="AC314" i="1"/>
  <c r="AD314" i="1"/>
  <c r="CR314" i="1" s="1"/>
  <c r="AE314" i="1"/>
  <c r="AF314" i="1"/>
  <c r="AG314" i="1"/>
  <c r="CU314" i="1" s="1"/>
  <c r="AH314" i="1"/>
  <c r="CV314" i="1" s="1"/>
  <c r="AI314" i="1"/>
  <c r="AJ314" i="1"/>
  <c r="CS314" i="1"/>
  <c r="CT314" i="1"/>
  <c r="CW314" i="1"/>
  <c r="CX314" i="1"/>
  <c r="FR314" i="1"/>
  <c r="GL314" i="1"/>
  <c r="GO314" i="1"/>
  <c r="GP314" i="1"/>
  <c r="GV314" i="1"/>
  <c r="HC314" i="1" s="1"/>
  <c r="I315" i="1"/>
  <c r="AC315" i="1"/>
  <c r="AE315" i="1"/>
  <c r="AD315" i="1" s="1"/>
  <c r="AF315" i="1"/>
  <c r="CT315" i="1" s="1"/>
  <c r="AG315" i="1"/>
  <c r="AH315" i="1"/>
  <c r="AI315" i="1"/>
  <c r="CW315" i="1" s="1"/>
  <c r="AJ315" i="1"/>
  <c r="CX315" i="1" s="1"/>
  <c r="CU315" i="1"/>
  <c r="CV315" i="1"/>
  <c r="FR315" i="1"/>
  <c r="GL315" i="1"/>
  <c r="GO315" i="1"/>
  <c r="GP315" i="1"/>
  <c r="GV315" i="1"/>
  <c r="HC315" i="1"/>
  <c r="C316" i="1"/>
  <c r="D316" i="1"/>
  <c r="V316" i="1"/>
  <c r="AC316" i="1"/>
  <c r="AE316" i="1"/>
  <c r="AF316" i="1"/>
  <c r="AG316" i="1"/>
  <c r="CU316" i="1" s="1"/>
  <c r="T316" i="1" s="1"/>
  <c r="AH316" i="1"/>
  <c r="AI316" i="1"/>
  <c r="AJ316" i="1"/>
  <c r="CX316" i="1" s="1"/>
  <c r="W316" i="1" s="1"/>
  <c r="CW316" i="1"/>
  <c r="FR316" i="1"/>
  <c r="GL316" i="1"/>
  <c r="GO316" i="1"/>
  <c r="GP316" i="1"/>
  <c r="GV316" i="1"/>
  <c r="HC316" i="1"/>
  <c r="GX316" i="1" s="1"/>
  <c r="I317" i="1"/>
  <c r="AC317" i="1"/>
  <c r="AE317" i="1"/>
  <c r="AD317" i="1" s="1"/>
  <c r="AF317" i="1"/>
  <c r="CT317" i="1" s="1"/>
  <c r="AG317" i="1"/>
  <c r="AH317" i="1"/>
  <c r="AI317" i="1"/>
  <c r="CW317" i="1" s="1"/>
  <c r="AJ317" i="1"/>
  <c r="CX317" i="1" s="1"/>
  <c r="CU317" i="1"/>
  <c r="CV317" i="1"/>
  <c r="GL317" i="1"/>
  <c r="GN317" i="1"/>
  <c r="GO317" i="1"/>
  <c r="GP317" i="1"/>
  <c r="GV317" i="1"/>
  <c r="HC317" i="1"/>
  <c r="C318" i="1"/>
  <c r="D318" i="1"/>
  <c r="AC318" i="1"/>
  <c r="AE318" i="1"/>
  <c r="AF318" i="1"/>
  <c r="AG318" i="1"/>
  <c r="CU318" i="1" s="1"/>
  <c r="T318" i="1" s="1"/>
  <c r="AH318" i="1"/>
  <c r="AI318" i="1"/>
  <c r="AJ318" i="1"/>
  <c r="CX318" i="1" s="1"/>
  <c r="W318" i="1" s="1"/>
  <c r="CW318" i="1"/>
  <c r="V318" i="1" s="1"/>
  <c r="FR318" i="1"/>
  <c r="GL318" i="1"/>
  <c r="GO318" i="1"/>
  <c r="GP318" i="1"/>
  <c r="GV318" i="1"/>
  <c r="HC318" i="1"/>
  <c r="GX318" i="1" s="1"/>
  <c r="I319" i="1"/>
  <c r="AC319" i="1"/>
  <c r="AE319" i="1"/>
  <c r="AD319" i="1" s="1"/>
  <c r="AF319" i="1"/>
  <c r="CT319" i="1" s="1"/>
  <c r="AG319" i="1"/>
  <c r="AH319" i="1"/>
  <c r="AI319" i="1"/>
  <c r="CW319" i="1" s="1"/>
  <c r="AJ319" i="1"/>
  <c r="CX319" i="1" s="1"/>
  <c r="CU319" i="1"/>
  <c r="CV319" i="1"/>
  <c r="GL319" i="1"/>
  <c r="GN319" i="1"/>
  <c r="GO319" i="1"/>
  <c r="GP319" i="1"/>
  <c r="GV319" i="1"/>
  <c r="HC319" i="1"/>
  <c r="I320" i="1"/>
  <c r="AC320" i="1"/>
  <c r="AD320" i="1"/>
  <c r="CR320" i="1" s="1"/>
  <c r="AE320" i="1"/>
  <c r="AF320" i="1"/>
  <c r="AG320" i="1"/>
  <c r="CU320" i="1" s="1"/>
  <c r="AH320" i="1"/>
  <c r="CV320" i="1" s="1"/>
  <c r="AI320" i="1"/>
  <c r="AJ320" i="1"/>
  <c r="CS320" i="1"/>
  <c r="CT320" i="1"/>
  <c r="CW320" i="1"/>
  <c r="CX320" i="1"/>
  <c r="GL320" i="1"/>
  <c r="GN320" i="1"/>
  <c r="GO320" i="1"/>
  <c r="GP320" i="1"/>
  <c r="GV320" i="1"/>
  <c r="HC320" i="1" s="1"/>
  <c r="I321" i="1"/>
  <c r="AC321" i="1"/>
  <c r="AE321" i="1"/>
  <c r="AF321" i="1"/>
  <c r="CT321" i="1" s="1"/>
  <c r="AG321" i="1"/>
  <c r="AH321" i="1"/>
  <c r="AI321" i="1"/>
  <c r="CW321" i="1" s="1"/>
  <c r="AJ321" i="1"/>
  <c r="CX321" i="1" s="1"/>
  <c r="CU321" i="1"/>
  <c r="CV321" i="1"/>
  <c r="GL321" i="1"/>
  <c r="GN321" i="1"/>
  <c r="GO321" i="1"/>
  <c r="GP321" i="1"/>
  <c r="GV321" i="1"/>
  <c r="HC321" i="1"/>
  <c r="I322" i="1"/>
  <c r="AC322" i="1"/>
  <c r="AD322" i="1"/>
  <c r="CR322" i="1" s="1"/>
  <c r="AE322" i="1"/>
  <c r="AF322" i="1"/>
  <c r="AG322" i="1"/>
  <c r="CU322" i="1" s="1"/>
  <c r="AH322" i="1"/>
  <c r="CV322" i="1" s="1"/>
  <c r="AI322" i="1"/>
  <c r="AJ322" i="1"/>
  <c r="CS322" i="1"/>
  <c r="CT322" i="1"/>
  <c r="CW322" i="1"/>
  <c r="CX322" i="1"/>
  <c r="GL322" i="1"/>
  <c r="GN322" i="1"/>
  <c r="GO322" i="1"/>
  <c r="GP322" i="1"/>
  <c r="GV322" i="1"/>
  <c r="HC322" i="1" s="1"/>
  <c r="I323" i="1"/>
  <c r="AC323" i="1"/>
  <c r="AE323" i="1"/>
  <c r="AD323" i="1" s="1"/>
  <c r="AF323" i="1"/>
  <c r="CT323" i="1" s="1"/>
  <c r="AG323" i="1"/>
  <c r="CU323" i="1" s="1"/>
  <c r="AH323" i="1"/>
  <c r="AI323" i="1"/>
  <c r="CW323" i="1" s="1"/>
  <c r="AJ323" i="1"/>
  <c r="CX323" i="1" s="1"/>
  <c r="CV323" i="1"/>
  <c r="FR323" i="1"/>
  <c r="GL323" i="1"/>
  <c r="GO323" i="1"/>
  <c r="GP323" i="1"/>
  <c r="GV323" i="1"/>
  <c r="HC323" i="1"/>
  <c r="C324" i="1"/>
  <c r="D324" i="1"/>
  <c r="V324" i="1"/>
  <c r="AC324" i="1"/>
  <c r="AE324" i="1"/>
  <c r="AF324" i="1"/>
  <c r="AG324" i="1"/>
  <c r="CU324" i="1" s="1"/>
  <c r="T324" i="1" s="1"/>
  <c r="AH324" i="1"/>
  <c r="AI324" i="1"/>
  <c r="AJ324" i="1"/>
  <c r="CX324" i="1" s="1"/>
  <c r="W324" i="1" s="1"/>
  <c r="CW324" i="1"/>
  <c r="FR324" i="1"/>
  <c r="GL324" i="1"/>
  <c r="GO324" i="1"/>
  <c r="GP324" i="1"/>
  <c r="GV324" i="1"/>
  <c r="HC324" i="1"/>
  <c r="GX324" i="1" s="1"/>
  <c r="I325" i="1"/>
  <c r="AC325" i="1"/>
  <c r="AE325" i="1"/>
  <c r="AF325" i="1"/>
  <c r="CT325" i="1" s="1"/>
  <c r="AG325" i="1"/>
  <c r="AH325" i="1"/>
  <c r="AI325" i="1"/>
  <c r="CW325" i="1" s="1"/>
  <c r="AJ325" i="1"/>
  <c r="CX325" i="1" s="1"/>
  <c r="CU325" i="1"/>
  <c r="CV325" i="1"/>
  <c r="FR325" i="1"/>
  <c r="GL325" i="1"/>
  <c r="GO325" i="1"/>
  <c r="GP325" i="1"/>
  <c r="GV325" i="1"/>
  <c r="HC325" i="1"/>
  <c r="I326" i="1"/>
  <c r="AC326" i="1"/>
  <c r="AD326" i="1"/>
  <c r="CR326" i="1" s="1"/>
  <c r="AE326" i="1"/>
  <c r="AF326" i="1"/>
  <c r="AG326" i="1"/>
  <c r="CU326" i="1" s="1"/>
  <c r="AH326" i="1"/>
  <c r="CV326" i="1" s="1"/>
  <c r="AI326" i="1"/>
  <c r="AJ326" i="1"/>
  <c r="CS326" i="1"/>
  <c r="CT326" i="1"/>
  <c r="CW326" i="1"/>
  <c r="CX326" i="1"/>
  <c r="FR326" i="1"/>
  <c r="GL326" i="1"/>
  <c r="GO326" i="1"/>
  <c r="GP326" i="1"/>
  <c r="GV326" i="1"/>
  <c r="HC326" i="1" s="1"/>
  <c r="C327" i="1"/>
  <c r="D327" i="1"/>
  <c r="AC327" i="1"/>
  <c r="CQ327" i="1" s="1"/>
  <c r="P327" i="1" s="1"/>
  <c r="AE327" i="1"/>
  <c r="AF327" i="1"/>
  <c r="AG327" i="1"/>
  <c r="AH327" i="1"/>
  <c r="AI327" i="1"/>
  <c r="CW327" i="1" s="1"/>
  <c r="V327" i="1" s="1"/>
  <c r="AJ327" i="1"/>
  <c r="CU327" i="1"/>
  <c r="T327" i="1" s="1"/>
  <c r="CX327" i="1"/>
  <c r="W327" i="1" s="1"/>
  <c r="FR327" i="1"/>
  <c r="GL327" i="1"/>
  <c r="GO327" i="1"/>
  <c r="GP327" i="1"/>
  <c r="GV327" i="1"/>
  <c r="HC327" i="1" s="1"/>
  <c r="GX327" i="1" s="1"/>
  <c r="I328" i="1"/>
  <c r="AC328" i="1"/>
  <c r="AD328" i="1"/>
  <c r="CR328" i="1" s="1"/>
  <c r="AE328" i="1"/>
  <c r="AF328" i="1"/>
  <c r="AG328" i="1"/>
  <c r="CU328" i="1" s="1"/>
  <c r="AH328" i="1"/>
  <c r="CV328" i="1" s="1"/>
  <c r="AI328" i="1"/>
  <c r="AJ328" i="1"/>
  <c r="CS328" i="1"/>
  <c r="CT328" i="1"/>
  <c r="CW328" i="1"/>
  <c r="CX328" i="1"/>
  <c r="FR328" i="1"/>
  <c r="GL328" i="1"/>
  <c r="GO328" i="1"/>
  <c r="GP328" i="1"/>
  <c r="GV328" i="1"/>
  <c r="HC328" i="1" s="1"/>
  <c r="I329" i="1"/>
  <c r="AC329" i="1"/>
  <c r="AE329" i="1"/>
  <c r="AF329" i="1"/>
  <c r="CT329" i="1" s="1"/>
  <c r="AG329" i="1"/>
  <c r="AH329" i="1"/>
  <c r="AI329" i="1"/>
  <c r="CW329" i="1" s="1"/>
  <c r="AJ329" i="1"/>
  <c r="CX329" i="1" s="1"/>
  <c r="CU329" i="1"/>
  <c r="CV329" i="1"/>
  <c r="FR329" i="1"/>
  <c r="GL329" i="1"/>
  <c r="GO329" i="1"/>
  <c r="GP329" i="1"/>
  <c r="GV329" i="1"/>
  <c r="HC329" i="1"/>
  <c r="C330" i="1"/>
  <c r="D330" i="1"/>
  <c r="AC330" i="1"/>
  <c r="AE330" i="1"/>
  <c r="AF330" i="1"/>
  <c r="AG330" i="1"/>
  <c r="CU330" i="1" s="1"/>
  <c r="T330" i="1" s="1"/>
  <c r="AH330" i="1"/>
  <c r="AI330" i="1"/>
  <c r="AJ330" i="1"/>
  <c r="CX330" i="1" s="1"/>
  <c r="W330" i="1" s="1"/>
  <c r="CW330" i="1"/>
  <c r="V330" i="1" s="1"/>
  <c r="FR330" i="1"/>
  <c r="GL330" i="1"/>
  <c r="GO330" i="1"/>
  <c r="GP330" i="1"/>
  <c r="GV330" i="1"/>
  <c r="HC330" i="1"/>
  <c r="GX330" i="1" s="1"/>
  <c r="I331" i="1"/>
  <c r="AC331" i="1"/>
  <c r="AE331" i="1"/>
  <c r="AF331" i="1"/>
  <c r="CT331" i="1" s="1"/>
  <c r="AG331" i="1"/>
  <c r="AH331" i="1"/>
  <c r="AI331" i="1"/>
  <c r="CW331" i="1" s="1"/>
  <c r="AJ331" i="1"/>
  <c r="CX331" i="1" s="1"/>
  <c r="CU331" i="1"/>
  <c r="CV331" i="1"/>
  <c r="FR331" i="1"/>
  <c r="GL331" i="1"/>
  <c r="GO331" i="1"/>
  <c r="GP331" i="1"/>
  <c r="GV331" i="1"/>
  <c r="HC331" i="1"/>
  <c r="I332" i="1"/>
  <c r="AC332" i="1"/>
  <c r="AE332" i="1"/>
  <c r="CS332" i="1" s="1"/>
  <c r="AF332" i="1"/>
  <c r="AG332" i="1"/>
  <c r="CU332" i="1" s="1"/>
  <c r="AH332" i="1"/>
  <c r="AI332" i="1"/>
  <c r="AJ332" i="1"/>
  <c r="CT332" i="1"/>
  <c r="CV332" i="1"/>
  <c r="CW332" i="1"/>
  <c r="CX332" i="1"/>
  <c r="FR332" i="1"/>
  <c r="GL332" i="1"/>
  <c r="GO332" i="1"/>
  <c r="GP332" i="1"/>
  <c r="GV332" i="1"/>
  <c r="HC332" i="1" s="1"/>
  <c r="I333" i="1"/>
  <c r="AC333" i="1"/>
  <c r="AE333" i="1"/>
  <c r="AF333" i="1"/>
  <c r="AG333" i="1"/>
  <c r="CU333" i="1" s="1"/>
  <c r="AH333" i="1"/>
  <c r="AI333" i="1"/>
  <c r="CW333" i="1" s="1"/>
  <c r="AJ333" i="1"/>
  <c r="CT333" i="1"/>
  <c r="CV333" i="1"/>
  <c r="CX333" i="1"/>
  <c r="FR333" i="1"/>
  <c r="GL333" i="1"/>
  <c r="GO333" i="1"/>
  <c r="GP333" i="1"/>
  <c r="GV333" i="1"/>
  <c r="HC333" i="1" s="1"/>
  <c r="C334" i="1"/>
  <c r="D334" i="1"/>
  <c r="V334" i="1"/>
  <c r="AC334" i="1"/>
  <c r="AE334" i="1"/>
  <c r="AF334" i="1"/>
  <c r="AG334" i="1"/>
  <c r="CU334" i="1" s="1"/>
  <c r="T334" i="1" s="1"/>
  <c r="AH334" i="1"/>
  <c r="AI334" i="1"/>
  <c r="AJ334" i="1"/>
  <c r="CX334" i="1" s="1"/>
  <c r="W334" i="1" s="1"/>
  <c r="CW334" i="1"/>
  <c r="FR334" i="1"/>
  <c r="GL334" i="1"/>
  <c r="GO334" i="1"/>
  <c r="GP334" i="1"/>
  <c r="GV334" i="1"/>
  <c r="HC334" i="1"/>
  <c r="GX334" i="1" s="1"/>
  <c r="I335" i="1"/>
  <c r="AC335" i="1"/>
  <c r="AE335" i="1"/>
  <c r="AF335" i="1"/>
  <c r="CT335" i="1" s="1"/>
  <c r="AG335" i="1"/>
  <c r="AH335" i="1"/>
  <c r="AI335" i="1"/>
  <c r="CW335" i="1" s="1"/>
  <c r="AJ335" i="1"/>
  <c r="CU335" i="1"/>
  <c r="CV335" i="1"/>
  <c r="CX335" i="1"/>
  <c r="FR335" i="1"/>
  <c r="GL335" i="1"/>
  <c r="GO335" i="1"/>
  <c r="GP335" i="1"/>
  <c r="GV335" i="1"/>
  <c r="GX335" i="1"/>
  <c r="HC335" i="1"/>
  <c r="I336" i="1"/>
  <c r="AC336" i="1"/>
  <c r="AD336" i="1"/>
  <c r="CR336" i="1" s="1"/>
  <c r="AE336" i="1"/>
  <c r="CS336" i="1" s="1"/>
  <c r="AF336" i="1"/>
  <c r="AG336" i="1"/>
  <c r="CU336" i="1" s="1"/>
  <c r="AH336" i="1"/>
  <c r="AI336" i="1"/>
  <c r="CW336" i="1" s="1"/>
  <c r="AJ336" i="1"/>
  <c r="CT336" i="1"/>
  <c r="CV336" i="1"/>
  <c r="CX336" i="1"/>
  <c r="FR336" i="1"/>
  <c r="GL336" i="1"/>
  <c r="GO336" i="1"/>
  <c r="GP336" i="1"/>
  <c r="GV336" i="1"/>
  <c r="HC336" i="1" s="1"/>
  <c r="I337" i="1"/>
  <c r="AC337" i="1"/>
  <c r="AE337" i="1"/>
  <c r="AF337" i="1"/>
  <c r="AG337" i="1"/>
  <c r="CU337" i="1" s="1"/>
  <c r="AH337" i="1"/>
  <c r="AI337" i="1"/>
  <c r="CW337" i="1" s="1"/>
  <c r="AJ337" i="1"/>
  <c r="CX337" i="1" s="1"/>
  <c r="CT337" i="1"/>
  <c r="CV337" i="1"/>
  <c r="FR337" i="1"/>
  <c r="GL337" i="1"/>
  <c r="GO337" i="1"/>
  <c r="GP337" i="1"/>
  <c r="GV337" i="1"/>
  <c r="HC337" i="1" s="1"/>
  <c r="B339" i="1"/>
  <c r="B306" i="1" s="1"/>
  <c r="C339" i="1"/>
  <c r="C306" i="1" s="1"/>
  <c r="D339" i="1"/>
  <c r="D306" i="1" s="1"/>
  <c r="F339" i="1"/>
  <c r="F306" i="1" s="1"/>
  <c r="G339" i="1"/>
  <c r="G306" i="1" s="1"/>
  <c r="BX339" i="1"/>
  <c r="CK339" i="1"/>
  <c r="CL339" i="1"/>
  <c r="CL306" i="1" s="1"/>
  <c r="CM339" i="1"/>
  <c r="CM306" i="1" s="1"/>
  <c r="D369" i="1"/>
  <c r="C371" i="1"/>
  <c r="E371" i="1"/>
  <c r="Z371" i="1"/>
  <c r="AA371" i="1"/>
  <c r="AM371" i="1"/>
  <c r="AN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C371" i="1"/>
  <c r="DD371" i="1"/>
  <c r="DE371" i="1"/>
  <c r="DF371" i="1"/>
  <c r="DG371" i="1"/>
  <c r="DH371" i="1"/>
  <c r="DI371" i="1"/>
  <c r="DJ371" i="1"/>
  <c r="DK371" i="1"/>
  <c r="DL371" i="1"/>
  <c r="DM371" i="1"/>
  <c r="DN371" i="1"/>
  <c r="DO371" i="1"/>
  <c r="DP371" i="1"/>
  <c r="DQ371" i="1"/>
  <c r="DR371" i="1"/>
  <c r="DS371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EM371" i="1"/>
  <c r="EN371" i="1"/>
  <c r="EO371" i="1"/>
  <c r="EP371" i="1"/>
  <c r="EQ371" i="1"/>
  <c r="ER371" i="1"/>
  <c r="ES371" i="1"/>
  <c r="ET371" i="1"/>
  <c r="EU371" i="1"/>
  <c r="EV371" i="1"/>
  <c r="EW371" i="1"/>
  <c r="EX371" i="1"/>
  <c r="EY371" i="1"/>
  <c r="EZ371" i="1"/>
  <c r="FA371" i="1"/>
  <c r="FB371" i="1"/>
  <c r="FC371" i="1"/>
  <c r="FD371" i="1"/>
  <c r="FE371" i="1"/>
  <c r="FF371" i="1"/>
  <c r="FG371" i="1"/>
  <c r="FH371" i="1"/>
  <c r="FI371" i="1"/>
  <c r="FJ371" i="1"/>
  <c r="FK371" i="1"/>
  <c r="FL371" i="1"/>
  <c r="FM371" i="1"/>
  <c r="FN371" i="1"/>
  <c r="FO371" i="1"/>
  <c r="FP371" i="1"/>
  <c r="FQ371" i="1"/>
  <c r="FR371" i="1"/>
  <c r="FS371" i="1"/>
  <c r="FT371" i="1"/>
  <c r="FU371" i="1"/>
  <c r="FV371" i="1"/>
  <c r="FW371" i="1"/>
  <c r="FX371" i="1"/>
  <c r="FY371" i="1"/>
  <c r="FZ371" i="1"/>
  <c r="GA371" i="1"/>
  <c r="GB371" i="1"/>
  <c r="GC371" i="1"/>
  <c r="GD371" i="1"/>
  <c r="GE371" i="1"/>
  <c r="GF371" i="1"/>
  <c r="GG371" i="1"/>
  <c r="GH371" i="1"/>
  <c r="GI371" i="1"/>
  <c r="GJ371" i="1"/>
  <c r="GK371" i="1"/>
  <c r="GL371" i="1"/>
  <c r="GM371" i="1"/>
  <c r="GN371" i="1"/>
  <c r="GO371" i="1"/>
  <c r="GP371" i="1"/>
  <c r="GQ371" i="1"/>
  <c r="GR371" i="1"/>
  <c r="GS371" i="1"/>
  <c r="GT371" i="1"/>
  <c r="GU371" i="1"/>
  <c r="GV371" i="1"/>
  <c r="GW371" i="1"/>
  <c r="GX371" i="1"/>
  <c r="C373" i="1"/>
  <c r="D373" i="1"/>
  <c r="AC373" i="1"/>
  <c r="AE373" i="1"/>
  <c r="AF373" i="1"/>
  <c r="AG373" i="1"/>
  <c r="CU373" i="1" s="1"/>
  <c r="T373" i="1" s="1"/>
  <c r="AH373" i="1"/>
  <c r="AI373" i="1"/>
  <c r="AJ373" i="1"/>
  <c r="CX373" i="1" s="1"/>
  <c r="W373" i="1" s="1"/>
  <c r="CW373" i="1"/>
  <c r="V373" i="1" s="1"/>
  <c r="FR373" i="1"/>
  <c r="GL373" i="1"/>
  <c r="GO373" i="1"/>
  <c r="GP373" i="1"/>
  <c r="GV373" i="1"/>
  <c r="HC373" i="1"/>
  <c r="GX373" i="1" s="1"/>
  <c r="I374" i="1"/>
  <c r="AC374" i="1"/>
  <c r="AE374" i="1"/>
  <c r="AD374" i="1" s="1"/>
  <c r="AF374" i="1"/>
  <c r="CT374" i="1" s="1"/>
  <c r="AG374" i="1"/>
  <c r="CU374" i="1" s="1"/>
  <c r="AH374" i="1"/>
  <c r="AI374" i="1"/>
  <c r="CW374" i="1" s="1"/>
  <c r="AJ374" i="1"/>
  <c r="CX374" i="1" s="1"/>
  <c r="CV374" i="1"/>
  <c r="GL374" i="1"/>
  <c r="GN374" i="1"/>
  <c r="GO374" i="1"/>
  <c r="GP374" i="1"/>
  <c r="GV374" i="1"/>
  <c r="HC374" i="1"/>
  <c r="I375" i="1"/>
  <c r="AC375" i="1"/>
  <c r="AD375" i="1"/>
  <c r="CR375" i="1" s="1"/>
  <c r="AE375" i="1"/>
  <c r="CS375" i="1" s="1"/>
  <c r="AF375" i="1"/>
  <c r="AG375" i="1"/>
  <c r="CU375" i="1" s="1"/>
  <c r="AH375" i="1"/>
  <c r="CV375" i="1" s="1"/>
  <c r="AI375" i="1"/>
  <c r="CW375" i="1" s="1"/>
  <c r="AJ375" i="1"/>
  <c r="CT375" i="1"/>
  <c r="CX375" i="1"/>
  <c r="FR375" i="1"/>
  <c r="GL375" i="1"/>
  <c r="GO375" i="1"/>
  <c r="GP375" i="1"/>
  <c r="GV375" i="1"/>
  <c r="HC375" i="1" s="1"/>
  <c r="C376" i="1"/>
  <c r="D376" i="1"/>
  <c r="T376" i="1"/>
  <c r="AC376" i="1"/>
  <c r="AE376" i="1"/>
  <c r="AF376" i="1"/>
  <c r="AG376" i="1"/>
  <c r="AH376" i="1"/>
  <c r="AI376" i="1"/>
  <c r="CW376" i="1" s="1"/>
  <c r="V376" i="1" s="1"/>
  <c r="AJ376" i="1"/>
  <c r="CX376" i="1" s="1"/>
  <c r="W376" i="1" s="1"/>
  <c r="CU376" i="1"/>
  <c r="FR376" i="1"/>
  <c r="GL376" i="1"/>
  <c r="GO376" i="1"/>
  <c r="GP376" i="1"/>
  <c r="GV376" i="1"/>
  <c r="HC376" i="1" s="1"/>
  <c r="GX376" i="1" s="1"/>
  <c r="I377" i="1"/>
  <c r="AC377" i="1"/>
  <c r="AD377" i="1"/>
  <c r="CR377" i="1" s="1"/>
  <c r="AE377" i="1"/>
  <c r="CS377" i="1" s="1"/>
  <c r="AF377" i="1"/>
  <c r="AG377" i="1"/>
  <c r="CU377" i="1" s="1"/>
  <c r="AH377" i="1"/>
  <c r="CV377" i="1" s="1"/>
  <c r="AI377" i="1"/>
  <c r="CW377" i="1" s="1"/>
  <c r="AJ377" i="1"/>
  <c r="CT377" i="1"/>
  <c r="CX377" i="1"/>
  <c r="FR377" i="1"/>
  <c r="GL377" i="1"/>
  <c r="GO377" i="1"/>
  <c r="GP377" i="1"/>
  <c r="GV377" i="1"/>
  <c r="HC377" i="1" s="1"/>
  <c r="C378" i="1"/>
  <c r="D378" i="1"/>
  <c r="AC378" i="1"/>
  <c r="AE378" i="1"/>
  <c r="AF378" i="1"/>
  <c r="AG378" i="1"/>
  <c r="AH378" i="1"/>
  <c r="AI378" i="1"/>
  <c r="CW378" i="1" s="1"/>
  <c r="V378" i="1" s="1"/>
  <c r="AJ378" i="1"/>
  <c r="CX378" i="1" s="1"/>
  <c r="W378" i="1" s="1"/>
  <c r="CU378" i="1"/>
  <c r="T378" i="1" s="1"/>
  <c r="FR378" i="1"/>
  <c r="GL378" i="1"/>
  <c r="GO378" i="1"/>
  <c r="GP378" i="1"/>
  <c r="GV378" i="1"/>
  <c r="HC378" i="1" s="1"/>
  <c r="GX378" i="1" s="1"/>
  <c r="I379" i="1"/>
  <c r="AC379" i="1"/>
  <c r="AD379" i="1"/>
  <c r="CR379" i="1" s="1"/>
  <c r="AE379" i="1"/>
  <c r="CS379" i="1" s="1"/>
  <c r="AF379" i="1"/>
  <c r="AG379" i="1"/>
  <c r="CU379" i="1" s="1"/>
  <c r="AH379" i="1"/>
  <c r="CV379" i="1" s="1"/>
  <c r="AI379" i="1"/>
  <c r="CW379" i="1" s="1"/>
  <c r="AJ379" i="1"/>
  <c r="CT379" i="1"/>
  <c r="CX379" i="1"/>
  <c r="GL379" i="1"/>
  <c r="GN379" i="1"/>
  <c r="GO379" i="1"/>
  <c r="GP379" i="1"/>
  <c r="GV379" i="1"/>
  <c r="HC379" i="1" s="1"/>
  <c r="I380" i="1"/>
  <c r="AC380" i="1"/>
  <c r="AE380" i="1"/>
  <c r="AD380" i="1" s="1"/>
  <c r="AF380" i="1"/>
  <c r="CT380" i="1" s="1"/>
  <c r="AG380" i="1"/>
  <c r="CU380" i="1" s="1"/>
  <c r="AH380" i="1"/>
  <c r="AI380" i="1"/>
  <c r="CW380" i="1" s="1"/>
  <c r="AJ380" i="1"/>
  <c r="CX380" i="1" s="1"/>
  <c r="CV380" i="1"/>
  <c r="FR380" i="1"/>
  <c r="GL380" i="1"/>
  <c r="GO380" i="1"/>
  <c r="GP380" i="1"/>
  <c r="GV380" i="1"/>
  <c r="HC380" i="1"/>
  <c r="C381" i="1"/>
  <c r="D381" i="1"/>
  <c r="AC381" i="1"/>
  <c r="AE381" i="1"/>
  <c r="AD381" i="1" s="1"/>
  <c r="AF381" i="1"/>
  <c r="AG381" i="1"/>
  <c r="CU381" i="1" s="1"/>
  <c r="T381" i="1" s="1"/>
  <c r="AH381" i="1"/>
  <c r="AI381" i="1"/>
  <c r="AJ381" i="1"/>
  <c r="CX381" i="1" s="1"/>
  <c r="W381" i="1" s="1"/>
  <c r="CW381" i="1"/>
  <c r="V381" i="1" s="1"/>
  <c r="FR381" i="1"/>
  <c r="GL381" i="1"/>
  <c r="GO381" i="1"/>
  <c r="GP381" i="1"/>
  <c r="GV381" i="1"/>
  <c r="HC381" i="1"/>
  <c r="GX381" i="1" s="1"/>
  <c r="I382" i="1"/>
  <c r="AC382" i="1"/>
  <c r="AE382" i="1"/>
  <c r="AD382" i="1" s="1"/>
  <c r="AF382" i="1"/>
  <c r="CT382" i="1" s="1"/>
  <c r="AG382" i="1"/>
  <c r="CU382" i="1" s="1"/>
  <c r="AH382" i="1"/>
  <c r="AI382" i="1"/>
  <c r="CW382" i="1" s="1"/>
  <c r="AJ382" i="1"/>
  <c r="CX382" i="1" s="1"/>
  <c r="CV382" i="1"/>
  <c r="FR382" i="1"/>
  <c r="GL382" i="1"/>
  <c r="GO382" i="1"/>
  <c r="GP382" i="1"/>
  <c r="GV382" i="1"/>
  <c r="HC382" i="1"/>
  <c r="C383" i="1"/>
  <c r="D383" i="1"/>
  <c r="V383" i="1"/>
  <c r="AC383" i="1"/>
  <c r="AE383" i="1"/>
  <c r="AF383" i="1"/>
  <c r="AG383" i="1"/>
  <c r="CU383" i="1" s="1"/>
  <c r="T383" i="1" s="1"/>
  <c r="AH383" i="1"/>
  <c r="AI383" i="1"/>
  <c r="AJ383" i="1"/>
  <c r="CX383" i="1" s="1"/>
  <c r="W383" i="1" s="1"/>
  <c r="CW383" i="1"/>
  <c r="FR383" i="1"/>
  <c r="GL383" i="1"/>
  <c r="GO383" i="1"/>
  <c r="GP383" i="1"/>
  <c r="GV383" i="1"/>
  <c r="HC383" i="1"/>
  <c r="GX383" i="1" s="1"/>
  <c r="I384" i="1"/>
  <c r="AC384" i="1"/>
  <c r="AE384" i="1"/>
  <c r="AD384" i="1" s="1"/>
  <c r="AF384" i="1"/>
  <c r="CT384" i="1" s="1"/>
  <c r="AG384" i="1"/>
  <c r="CU384" i="1" s="1"/>
  <c r="AH384" i="1"/>
  <c r="AI384" i="1"/>
  <c r="CW384" i="1" s="1"/>
  <c r="AJ384" i="1"/>
  <c r="CX384" i="1" s="1"/>
  <c r="CV384" i="1"/>
  <c r="FR384" i="1"/>
  <c r="GL384" i="1"/>
  <c r="GO384" i="1"/>
  <c r="GP384" i="1"/>
  <c r="GV384" i="1"/>
  <c r="HC384" i="1"/>
  <c r="I385" i="1"/>
  <c r="AC385" i="1"/>
  <c r="AD385" i="1"/>
  <c r="CR385" i="1" s="1"/>
  <c r="AE385" i="1"/>
  <c r="CS385" i="1" s="1"/>
  <c r="AF385" i="1"/>
  <c r="AG385" i="1"/>
  <c r="CU385" i="1" s="1"/>
  <c r="AH385" i="1"/>
  <c r="CV385" i="1" s="1"/>
  <c r="AI385" i="1"/>
  <c r="CW385" i="1" s="1"/>
  <c r="AJ385" i="1"/>
  <c r="CT385" i="1"/>
  <c r="CX385" i="1"/>
  <c r="FR385" i="1"/>
  <c r="GL385" i="1"/>
  <c r="GO385" i="1"/>
  <c r="GP385" i="1"/>
  <c r="GV385" i="1"/>
  <c r="HC385" i="1" s="1"/>
  <c r="B387" i="1"/>
  <c r="B371" i="1" s="1"/>
  <c r="C387" i="1"/>
  <c r="D387" i="1"/>
  <c r="D371" i="1" s="1"/>
  <c r="F387" i="1"/>
  <c r="F371" i="1" s="1"/>
  <c r="G387" i="1"/>
  <c r="G371" i="1" s="1"/>
  <c r="BX387" i="1"/>
  <c r="BX371" i="1" s="1"/>
  <c r="CK387" i="1"/>
  <c r="CK371" i="1" s="1"/>
  <c r="CL387" i="1"/>
  <c r="CL371" i="1" s="1"/>
  <c r="CM387" i="1"/>
  <c r="CM371" i="1" s="1"/>
  <c r="D417" i="1"/>
  <c r="E419" i="1"/>
  <c r="F419" i="1"/>
  <c r="Z419" i="1"/>
  <c r="AA419" i="1"/>
  <c r="AM419" i="1"/>
  <c r="AN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EN419" i="1"/>
  <c r="EO419" i="1"/>
  <c r="EP419" i="1"/>
  <c r="EQ419" i="1"/>
  <c r="ER419" i="1"/>
  <c r="ES419" i="1"/>
  <c r="ET419" i="1"/>
  <c r="EU419" i="1"/>
  <c r="EV419" i="1"/>
  <c r="EW419" i="1"/>
  <c r="EX419" i="1"/>
  <c r="EY419" i="1"/>
  <c r="EZ419" i="1"/>
  <c r="FA419" i="1"/>
  <c r="FB419" i="1"/>
  <c r="FC419" i="1"/>
  <c r="FD419" i="1"/>
  <c r="FE419" i="1"/>
  <c r="FF419" i="1"/>
  <c r="FG419" i="1"/>
  <c r="FH419" i="1"/>
  <c r="FI419" i="1"/>
  <c r="FJ419" i="1"/>
  <c r="FK419" i="1"/>
  <c r="FL419" i="1"/>
  <c r="FM419" i="1"/>
  <c r="FN419" i="1"/>
  <c r="FO419" i="1"/>
  <c r="FP419" i="1"/>
  <c r="FQ419" i="1"/>
  <c r="FR419" i="1"/>
  <c r="FS419" i="1"/>
  <c r="FT419" i="1"/>
  <c r="FU419" i="1"/>
  <c r="FV419" i="1"/>
  <c r="FW419" i="1"/>
  <c r="FX419" i="1"/>
  <c r="FY419" i="1"/>
  <c r="FZ419" i="1"/>
  <c r="GA419" i="1"/>
  <c r="GB419" i="1"/>
  <c r="GC419" i="1"/>
  <c r="GD419" i="1"/>
  <c r="GE419" i="1"/>
  <c r="GF419" i="1"/>
  <c r="GG419" i="1"/>
  <c r="GH419" i="1"/>
  <c r="GI419" i="1"/>
  <c r="GJ419" i="1"/>
  <c r="GK419" i="1"/>
  <c r="GL419" i="1"/>
  <c r="GM419" i="1"/>
  <c r="GN419" i="1"/>
  <c r="GO419" i="1"/>
  <c r="GP419" i="1"/>
  <c r="GQ419" i="1"/>
  <c r="GR419" i="1"/>
  <c r="GS419" i="1"/>
  <c r="GT419" i="1"/>
  <c r="GU419" i="1"/>
  <c r="GV419" i="1"/>
  <c r="GW419" i="1"/>
  <c r="GX419" i="1"/>
  <c r="C421" i="1"/>
  <c r="D421" i="1"/>
  <c r="AC421" i="1"/>
  <c r="AE421" i="1"/>
  <c r="AD421" i="1" s="1"/>
  <c r="AF421" i="1"/>
  <c r="AG421" i="1"/>
  <c r="CU421" i="1" s="1"/>
  <c r="T421" i="1" s="1"/>
  <c r="AH421" i="1"/>
  <c r="AI421" i="1"/>
  <c r="CW421" i="1" s="1"/>
  <c r="V421" i="1" s="1"/>
  <c r="AJ421" i="1"/>
  <c r="CX421" i="1"/>
  <c r="W421" i="1" s="1"/>
  <c r="FR421" i="1"/>
  <c r="GL421" i="1"/>
  <c r="GO421" i="1"/>
  <c r="GP421" i="1"/>
  <c r="GV421" i="1"/>
  <c r="HC421" i="1" s="1"/>
  <c r="GX421" i="1" s="1"/>
  <c r="I422" i="1"/>
  <c r="AC422" i="1"/>
  <c r="AD422" i="1"/>
  <c r="CR422" i="1" s="1"/>
  <c r="AE422" i="1"/>
  <c r="AF422" i="1"/>
  <c r="CT422" i="1" s="1"/>
  <c r="AG422" i="1"/>
  <c r="CU422" i="1" s="1"/>
  <c r="AH422" i="1"/>
  <c r="CV422" i="1" s="1"/>
  <c r="AI422" i="1"/>
  <c r="AJ422" i="1"/>
  <c r="CX422" i="1" s="1"/>
  <c r="CS422" i="1"/>
  <c r="CW422" i="1"/>
  <c r="GL422" i="1"/>
  <c r="GN422" i="1"/>
  <c r="GO422" i="1"/>
  <c r="GP422" i="1"/>
  <c r="GV422" i="1"/>
  <c r="HC422" i="1"/>
  <c r="I423" i="1"/>
  <c r="AC423" i="1"/>
  <c r="AD423" i="1"/>
  <c r="AE423" i="1"/>
  <c r="CS423" i="1" s="1"/>
  <c r="AF423" i="1"/>
  <c r="CT423" i="1" s="1"/>
  <c r="AG423" i="1"/>
  <c r="AH423" i="1"/>
  <c r="CV423" i="1" s="1"/>
  <c r="AI423" i="1"/>
  <c r="CW423" i="1" s="1"/>
  <c r="AJ423" i="1"/>
  <c r="CX423" i="1" s="1"/>
  <c r="W423" i="1" s="1"/>
  <c r="CU423" i="1"/>
  <c r="FR423" i="1"/>
  <c r="GL423" i="1"/>
  <c r="GO423" i="1"/>
  <c r="GP423" i="1"/>
  <c r="GV423" i="1"/>
  <c r="HC423" i="1" s="1"/>
  <c r="C424" i="1"/>
  <c r="D424" i="1"/>
  <c r="AC424" i="1"/>
  <c r="AE424" i="1"/>
  <c r="AF424" i="1"/>
  <c r="AG424" i="1"/>
  <c r="CU424" i="1" s="1"/>
  <c r="T424" i="1" s="1"/>
  <c r="AH424" i="1"/>
  <c r="AI424" i="1"/>
  <c r="CW424" i="1" s="1"/>
  <c r="V424" i="1" s="1"/>
  <c r="AJ424" i="1"/>
  <c r="CX424" i="1" s="1"/>
  <c r="W424" i="1" s="1"/>
  <c r="FR424" i="1"/>
  <c r="GL424" i="1"/>
  <c r="GO424" i="1"/>
  <c r="GP424" i="1"/>
  <c r="GV424" i="1"/>
  <c r="GX424" i="1"/>
  <c r="HC424" i="1"/>
  <c r="I425" i="1"/>
  <c r="AC425" i="1"/>
  <c r="AD425" i="1"/>
  <c r="AE425" i="1"/>
  <c r="CS425" i="1" s="1"/>
  <c r="AF425" i="1"/>
  <c r="CT425" i="1" s="1"/>
  <c r="AG425" i="1"/>
  <c r="AH425" i="1"/>
  <c r="CV425" i="1" s="1"/>
  <c r="AI425" i="1"/>
  <c r="CW425" i="1" s="1"/>
  <c r="AJ425" i="1"/>
  <c r="CX425" i="1" s="1"/>
  <c r="CU425" i="1"/>
  <c r="FR425" i="1"/>
  <c r="GL425" i="1"/>
  <c r="GO425" i="1"/>
  <c r="GP425" i="1"/>
  <c r="GV425" i="1"/>
  <c r="HC425" i="1" s="1"/>
  <c r="C426" i="1"/>
  <c r="D426" i="1"/>
  <c r="AC426" i="1"/>
  <c r="AE426" i="1"/>
  <c r="AF426" i="1"/>
  <c r="AG426" i="1"/>
  <c r="CU426" i="1" s="1"/>
  <c r="T426" i="1" s="1"/>
  <c r="AH426" i="1"/>
  <c r="AI426" i="1"/>
  <c r="CW426" i="1" s="1"/>
  <c r="V426" i="1" s="1"/>
  <c r="AJ426" i="1"/>
  <c r="CX426" i="1" s="1"/>
  <c r="W426" i="1" s="1"/>
  <c r="FR426" i="1"/>
  <c r="GL426" i="1"/>
  <c r="GO426" i="1"/>
  <c r="GP426" i="1"/>
  <c r="GV426" i="1"/>
  <c r="GX426" i="1"/>
  <c r="HC426" i="1"/>
  <c r="I427" i="1"/>
  <c r="AC427" i="1"/>
  <c r="AD427" i="1"/>
  <c r="CR427" i="1" s="1"/>
  <c r="AE427" i="1"/>
  <c r="CS427" i="1" s="1"/>
  <c r="AF427" i="1"/>
  <c r="AG427" i="1"/>
  <c r="AH427" i="1"/>
  <c r="CV427" i="1" s="1"/>
  <c r="AI427" i="1"/>
  <c r="CW427" i="1" s="1"/>
  <c r="AJ427" i="1"/>
  <c r="CT427" i="1"/>
  <c r="CU427" i="1"/>
  <c r="CX427" i="1"/>
  <c r="GL427" i="1"/>
  <c r="GN427" i="1"/>
  <c r="GO427" i="1"/>
  <c r="GP427" i="1"/>
  <c r="GV427" i="1"/>
  <c r="HC427" i="1" s="1"/>
  <c r="GX427" i="1" s="1"/>
  <c r="I428" i="1"/>
  <c r="AC428" i="1"/>
  <c r="AE428" i="1"/>
  <c r="AD428" i="1" s="1"/>
  <c r="AF428" i="1"/>
  <c r="CT428" i="1" s="1"/>
  <c r="AG428" i="1"/>
  <c r="CU428" i="1" s="1"/>
  <c r="AH428" i="1"/>
  <c r="AI428" i="1"/>
  <c r="AJ428" i="1"/>
  <c r="CX428" i="1" s="1"/>
  <c r="CS428" i="1"/>
  <c r="CV428" i="1"/>
  <c r="CW428" i="1"/>
  <c r="FR428" i="1"/>
  <c r="GL428" i="1"/>
  <c r="GO428" i="1"/>
  <c r="GP428" i="1"/>
  <c r="GV428" i="1"/>
  <c r="HC428" i="1"/>
  <c r="C429" i="1"/>
  <c r="D429" i="1"/>
  <c r="AC429" i="1"/>
  <c r="AE429" i="1"/>
  <c r="AD429" i="1" s="1"/>
  <c r="AF429" i="1"/>
  <c r="AG429" i="1"/>
  <c r="CU429" i="1" s="1"/>
  <c r="T429" i="1" s="1"/>
  <c r="AH429" i="1"/>
  <c r="AI429" i="1"/>
  <c r="AJ429" i="1"/>
  <c r="CW429" i="1"/>
  <c r="V429" i="1" s="1"/>
  <c r="CX429" i="1"/>
  <c r="W429" i="1" s="1"/>
  <c r="FR429" i="1"/>
  <c r="GL429" i="1"/>
  <c r="GO429" i="1"/>
  <c r="GP429" i="1"/>
  <c r="GV429" i="1"/>
  <c r="HC429" i="1" s="1"/>
  <c r="GX429" i="1" s="1"/>
  <c r="I430" i="1"/>
  <c r="AC430" i="1"/>
  <c r="AD430" i="1"/>
  <c r="CR430" i="1" s="1"/>
  <c r="AE430" i="1"/>
  <c r="AF430" i="1"/>
  <c r="CT430" i="1" s="1"/>
  <c r="AG430" i="1"/>
  <c r="CU430" i="1" s="1"/>
  <c r="AH430" i="1"/>
  <c r="AI430" i="1"/>
  <c r="AJ430" i="1"/>
  <c r="CX430" i="1" s="1"/>
  <c r="CS430" i="1"/>
  <c r="CV430" i="1"/>
  <c r="CW430" i="1"/>
  <c r="FR430" i="1"/>
  <c r="GL430" i="1"/>
  <c r="GO430" i="1"/>
  <c r="GP430" i="1"/>
  <c r="GV430" i="1"/>
  <c r="HC430" i="1"/>
  <c r="C431" i="1"/>
  <c r="D431" i="1"/>
  <c r="W431" i="1"/>
  <c r="AC431" i="1"/>
  <c r="AE431" i="1"/>
  <c r="AD431" i="1" s="1"/>
  <c r="AF431" i="1"/>
  <c r="AG431" i="1"/>
  <c r="CU431" i="1" s="1"/>
  <c r="T431" i="1" s="1"/>
  <c r="AH431" i="1"/>
  <c r="AI431" i="1"/>
  <c r="CW431" i="1" s="1"/>
  <c r="V431" i="1" s="1"/>
  <c r="AJ431" i="1"/>
  <c r="CX431" i="1"/>
  <c r="FR431" i="1"/>
  <c r="GL431" i="1"/>
  <c r="GO431" i="1"/>
  <c r="GP431" i="1"/>
  <c r="GV431" i="1"/>
  <c r="HC431" i="1" s="1"/>
  <c r="GX431" i="1" s="1"/>
  <c r="I432" i="1"/>
  <c r="AC432" i="1"/>
  <c r="AE432" i="1"/>
  <c r="AD432" i="1" s="1"/>
  <c r="AF432" i="1"/>
  <c r="CT432" i="1" s="1"/>
  <c r="AG432" i="1"/>
  <c r="CU432" i="1" s="1"/>
  <c r="AH432" i="1"/>
  <c r="CV432" i="1" s="1"/>
  <c r="AI432" i="1"/>
  <c r="AJ432" i="1"/>
  <c r="CX432" i="1" s="1"/>
  <c r="CS432" i="1"/>
  <c r="CW432" i="1"/>
  <c r="FR432" i="1"/>
  <c r="GL432" i="1"/>
  <c r="GO432" i="1"/>
  <c r="GP432" i="1"/>
  <c r="GV432" i="1"/>
  <c r="HC432" i="1"/>
  <c r="I433" i="1"/>
  <c r="AC433" i="1"/>
  <c r="AD433" i="1"/>
  <c r="CR433" i="1" s="1"/>
  <c r="AE433" i="1"/>
  <c r="CS433" i="1" s="1"/>
  <c r="AF433" i="1"/>
  <c r="AG433" i="1"/>
  <c r="AH433" i="1"/>
  <c r="CV433" i="1" s="1"/>
  <c r="AI433" i="1"/>
  <c r="CW433" i="1" s="1"/>
  <c r="AJ433" i="1"/>
  <c r="CT433" i="1"/>
  <c r="CU433" i="1"/>
  <c r="CX433" i="1"/>
  <c r="FR433" i="1"/>
  <c r="GL433" i="1"/>
  <c r="GO433" i="1"/>
  <c r="GP433" i="1"/>
  <c r="GV433" i="1"/>
  <c r="HC433" i="1" s="1"/>
  <c r="B435" i="1"/>
  <c r="B419" i="1" s="1"/>
  <c r="C435" i="1"/>
  <c r="C419" i="1" s="1"/>
  <c r="D435" i="1"/>
  <c r="D419" i="1" s="1"/>
  <c r="F435" i="1"/>
  <c r="G435" i="1"/>
  <c r="G419" i="1" s="1"/>
  <c r="BX435" i="1"/>
  <c r="BX419" i="1" s="1"/>
  <c r="CK435" i="1"/>
  <c r="CL435" i="1"/>
  <c r="CL419" i="1" s="1"/>
  <c r="CM435" i="1"/>
  <c r="CM419" i="1" s="1"/>
  <c r="D465" i="1"/>
  <c r="E467" i="1"/>
  <c r="Z467" i="1"/>
  <c r="AA467" i="1"/>
  <c r="AM467" i="1"/>
  <c r="AN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CZ467" i="1"/>
  <c r="DA467" i="1"/>
  <c r="DB467" i="1"/>
  <c r="DC467" i="1"/>
  <c r="DD467" i="1"/>
  <c r="DE467" i="1"/>
  <c r="DF467" i="1"/>
  <c r="DG467" i="1"/>
  <c r="DH467" i="1"/>
  <c r="DI467" i="1"/>
  <c r="DJ467" i="1"/>
  <c r="DK467" i="1"/>
  <c r="DL467" i="1"/>
  <c r="DM467" i="1"/>
  <c r="DN467" i="1"/>
  <c r="DO467" i="1"/>
  <c r="DP467" i="1"/>
  <c r="DQ467" i="1"/>
  <c r="DR467" i="1"/>
  <c r="DS467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EM467" i="1"/>
  <c r="EN467" i="1"/>
  <c r="EO467" i="1"/>
  <c r="EP467" i="1"/>
  <c r="EQ467" i="1"/>
  <c r="ER467" i="1"/>
  <c r="ES467" i="1"/>
  <c r="ET467" i="1"/>
  <c r="EU467" i="1"/>
  <c r="EV467" i="1"/>
  <c r="EW467" i="1"/>
  <c r="EX467" i="1"/>
  <c r="EY467" i="1"/>
  <c r="EZ467" i="1"/>
  <c r="FA467" i="1"/>
  <c r="FB467" i="1"/>
  <c r="FC467" i="1"/>
  <c r="FD467" i="1"/>
  <c r="FE467" i="1"/>
  <c r="FF467" i="1"/>
  <c r="FG467" i="1"/>
  <c r="FH467" i="1"/>
  <c r="FI467" i="1"/>
  <c r="FJ467" i="1"/>
  <c r="FK467" i="1"/>
  <c r="FL467" i="1"/>
  <c r="FM467" i="1"/>
  <c r="FN467" i="1"/>
  <c r="FO467" i="1"/>
  <c r="FP467" i="1"/>
  <c r="FQ467" i="1"/>
  <c r="FR467" i="1"/>
  <c r="FS467" i="1"/>
  <c r="FT467" i="1"/>
  <c r="FU467" i="1"/>
  <c r="FV467" i="1"/>
  <c r="FW467" i="1"/>
  <c r="FX467" i="1"/>
  <c r="FY467" i="1"/>
  <c r="FZ467" i="1"/>
  <c r="GA467" i="1"/>
  <c r="GB467" i="1"/>
  <c r="GC467" i="1"/>
  <c r="GD467" i="1"/>
  <c r="GE467" i="1"/>
  <c r="GF467" i="1"/>
  <c r="GG467" i="1"/>
  <c r="GH467" i="1"/>
  <c r="GI467" i="1"/>
  <c r="GJ467" i="1"/>
  <c r="GK467" i="1"/>
  <c r="GL467" i="1"/>
  <c r="GM467" i="1"/>
  <c r="GN467" i="1"/>
  <c r="GO467" i="1"/>
  <c r="GP467" i="1"/>
  <c r="GQ467" i="1"/>
  <c r="GR467" i="1"/>
  <c r="GS467" i="1"/>
  <c r="GT467" i="1"/>
  <c r="GU467" i="1"/>
  <c r="GV467" i="1"/>
  <c r="GW467" i="1"/>
  <c r="GX467" i="1"/>
  <c r="C469" i="1"/>
  <c r="D469" i="1"/>
  <c r="T469" i="1"/>
  <c r="AC469" i="1"/>
  <c r="CQ469" i="1" s="1"/>
  <c r="P469" i="1" s="1"/>
  <c r="AE469" i="1"/>
  <c r="AD469" i="1" s="1"/>
  <c r="AF469" i="1"/>
  <c r="AG469" i="1"/>
  <c r="AH469" i="1"/>
  <c r="AI469" i="1"/>
  <c r="CW469" i="1" s="1"/>
  <c r="V469" i="1" s="1"/>
  <c r="AJ469" i="1"/>
  <c r="CU469" i="1"/>
  <c r="CX469" i="1"/>
  <c r="W469" i="1" s="1"/>
  <c r="FR469" i="1"/>
  <c r="GL469" i="1"/>
  <c r="GO469" i="1"/>
  <c r="GP469" i="1"/>
  <c r="GV469" i="1"/>
  <c r="HC469" i="1" s="1"/>
  <c r="GX469" i="1" s="1"/>
  <c r="I470" i="1"/>
  <c r="AC470" i="1"/>
  <c r="AD470" i="1"/>
  <c r="CR470" i="1" s="1"/>
  <c r="AE470" i="1"/>
  <c r="AF470" i="1"/>
  <c r="AG470" i="1"/>
  <c r="CU470" i="1" s="1"/>
  <c r="AH470" i="1"/>
  <c r="CV470" i="1" s="1"/>
  <c r="AI470" i="1"/>
  <c r="AJ470" i="1"/>
  <c r="CS470" i="1"/>
  <c r="CT470" i="1"/>
  <c r="CW470" i="1"/>
  <c r="CX470" i="1"/>
  <c r="GL470" i="1"/>
  <c r="GN470" i="1"/>
  <c r="GO470" i="1"/>
  <c r="GP470" i="1"/>
  <c r="GV470" i="1"/>
  <c r="HC470" i="1" s="1"/>
  <c r="C471" i="1"/>
  <c r="D471" i="1"/>
  <c r="AC471" i="1"/>
  <c r="AE471" i="1"/>
  <c r="AF471" i="1"/>
  <c r="AG471" i="1"/>
  <c r="AH471" i="1"/>
  <c r="AI471" i="1"/>
  <c r="CW471" i="1" s="1"/>
  <c r="V471" i="1" s="1"/>
  <c r="AJ471" i="1"/>
  <c r="CU471" i="1"/>
  <c r="T471" i="1" s="1"/>
  <c r="CX471" i="1"/>
  <c r="W471" i="1" s="1"/>
  <c r="FR471" i="1"/>
  <c r="GL471" i="1"/>
  <c r="GO471" i="1"/>
  <c r="GP471" i="1"/>
  <c r="GV471" i="1"/>
  <c r="HC471" i="1" s="1"/>
  <c r="GX471" i="1" s="1"/>
  <c r="I472" i="1"/>
  <c r="AC472" i="1"/>
  <c r="AD472" i="1"/>
  <c r="CR472" i="1" s="1"/>
  <c r="AE472" i="1"/>
  <c r="AF472" i="1"/>
  <c r="AG472" i="1"/>
  <c r="CU472" i="1" s="1"/>
  <c r="AH472" i="1"/>
  <c r="CV472" i="1" s="1"/>
  <c r="AI472" i="1"/>
  <c r="AJ472" i="1"/>
  <c r="CS472" i="1"/>
  <c r="CT472" i="1"/>
  <c r="CW472" i="1"/>
  <c r="CX472" i="1"/>
  <c r="GL472" i="1"/>
  <c r="GN472" i="1"/>
  <c r="GO472" i="1"/>
  <c r="GP472" i="1"/>
  <c r="GV472" i="1"/>
  <c r="HC472" i="1" s="1"/>
  <c r="I473" i="1"/>
  <c r="AC473" i="1"/>
  <c r="AE473" i="1"/>
  <c r="AF473" i="1"/>
  <c r="CT473" i="1" s="1"/>
  <c r="AG473" i="1"/>
  <c r="CU473" i="1" s="1"/>
  <c r="AH473" i="1"/>
  <c r="AI473" i="1"/>
  <c r="CW473" i="1" s="1"/>
  <c r="AJ473" i="1"/>
  <c r="CX473" i="1" s="1"/>
  <c r="CV473" i="1"/>
  <c r="GL473" i="1"/>
  <c r="GN473" i="1"/>
  <c r="GO473" i="1"/>
  <c r="GP473" i="1"/>
  <c r="GV473" i="1"/>
  <c r="HC473" i="1"/>
  <c r="I474" i="1"/>
  <c r="AC474" i="1"/>
  <c r="AE474" i="1"/>
  <c r="CS474" i="1" s="1"/>
  <c r="AF474" i="1"/>
  <c r="AG474" i="1"/>
  <c r="AH474" i="1"/>
  <c r="CV474" i="1" s="1"/>
  <c r="AI474" i="1"/>
  <c r="AJ474" i="1"/>
  <c r="CT474" i="1"/>
  <c r="CU474" i="1"/>
  <c r="CW474" i="1"/>
  <c r="CX474" i="1"/>
  <c r="GL474" i="1"/>
  <c r="GN474" i="1"/>
  <c r="GO474" i="1"/>
  <c r="GP474" i="1"/>
  <c r="GV474" i="1"/>
  <c r="HC474" i="1" s="1"/>
  <c r="I475" i="1"/>
  <c r="AC475" i="1"/>
  <c r="AE475" i="1"/>
  <c r="AD475" i="1" s="1"/>
  <c r="AF475" i="1"/>
  <c r="CT475" i="1" s="1"/>
  <c r="AG475" i="1"/>
  <c r="CU475" i="1" s="1"/>
  <c r="AH475" i="1"/>
  <c r="AI475" i="1"/>
  <c r="AJ475" i="1"/>
  <c r="CX475" i="1" s="1"/>
  <c r="CS475" i="1"/>
  <c r="CV475" i="1"/>
  <c r="CW475" i="1"/>
  <c r="GL475" i="1"/>
  <c r="GN475" i="1"/>
  <c r="GO475" i="1"/>
  <c r="GP475" i="1"/>
  <c r="GV475" i="1"/>
  <c r="HC475" i="1"/>
  <c r="C476" i="1"/>
  <c r="D476" i="1"/>
  <c r="AC476" i="1"/>
  <c r="AE476" i="1"/>
  <c r="AF476" i="1"/>
  <c r="AG476" i="1"/>
  <c r="CU476" i="1" s="1"/>
  <c r="T476" i="1" s="1"/>
  <c r="AH476" i="1"/>
  <c r="AI476" i="1"/>
  <c r="AJ476" i="1"/>
  <c r="CW476" i="1"/>
  <c r="V476" i="1" s="1"/>
  <c r="CX476" i="1"/>
  <c r="W476" i="1" s="1"/>
  <c r="FR476" i="1"/>
  <c r="GL476" i="1"/>
  <c r="GO476" i="1"/>
  <c r="GP476" i="1"/>
  <c r="GV476" i="1"/>
  <c r="HC476" i="1" s="1"/>
  <c r="GX476" i="1" s="1"/>
  <c r="I477" i="1"/>
  <c r="AC477" i="1"/>
  <c r="AE477" i="1"/>
  <c r="AD477" i="1" s="1"/>
  <c r="AF477" i="1"/>
  <c r="CT477" i="1" s="1"/>
  <c r="AG477" i="1"/>
  <c r="CU477" i="1" s="1"/>
  <c r="AH477" i="1"/>
  <c r="AI477" i="1"/>
  <c r="AJ477" i="1"/>
  <c r="CX477" i="1" s="1"/>
  <c r="CS477" i="1"/>
  <c r="CV477" i="1"/>
  <c r="CW477" i="1"/>
  <c r="GL477" i="1"/>
  <c r="GN477" i="1"/>
  <c r="GO477" i="1"/>
  <c r="GP477" i="1"/>
  <c r="GV477" i="1"/>
  <c r="HC477" i="1"/>
  <c r="C478" i="1"/>
  <c r="D478" i="1"/>
  <c r="V478" i="1"/>
  <c r="W478" i="1"/>
  <c r="AC478" i="1"/>
  <c r="AE478" i="1"/>
  <c r="AD478" i="1" s="1"/>
  <c r="AF478" i="1"/>
  <c r="AG478" i="1"/>
  <c r="CU478" i="1" s="1"/>
  <c r="T478" i="1" s="1"/>
  <c r="AH478" i="1"/>
  <c r="AI478" i="1"/>
  <c r="AJ478" i="1"/>
  <c r="CW478" i="1"/>
  <c r="CX478" i="1"/>
  <c r="FR478" i="1"/>
  <c r="GL478" i="1"/>
  <c r="GO478" i="1"/>
  <c r="GP478" i="1"/>
  <c r="GV478" i="1"/>
  <c r="HC478" i="1"/>
  <c r="GX478" i="1" s="1"/>
  <c r="I479" i="1"/>
  <c r="AC479" i="1"/>
  <c r="AE479" i="1"/>
  <c r="AD479" i="1" s="1"/>
  <c r="AF479" i="1"/>
  <c r="CT479" i="1" s="1"/>
  <c r="AG479" i="1"/>
  <c r="CU479" i="1" s="1"/>
  <c r="AH479" i="1"/>
  <c r="AI479" i="1"/>
  <c r="AJ479" i="1"/>
  <c r="CX479" i="1" s="1"/>
  <c r="CS479" i="1"/>
  <c r="CV479" i="1"/>
  <c r="CW479" i="1"/>
  <c r="FR479" i="1"/>
  <c r="GL479" i="1"/>
  <c r="GO479" i="1"/>
  <c r="GP479" i="1"/>
  <c r="GV479" i="1"/>
  <c r="HC479" i="1"/>
  <c r="C480" i="1"/>
  <c r="D480" i="1"/>
  <c r="AC480" i="1"/>
  <c r="AE480" i="1"/>
  <c r="AD480" i="1" s="1"/>
  <c r="AF480" i="1"/>
  <c r="AG480" i="1"/>
  <c r="CU480" i="1" s="1"/>
  <c r="T480" i="1" s="1"/>
  <c r="AH480" i="1"/>
  <c r="AI480" i="1"/>
  <c r="AJ480" i="1"/>
  <c r="CW480" i="1"/>
  <c r="V480" i="1" s="1"/>
  <c r="CX480" i="1"/>
  <c r="W480" i="1" s="1"/>
  <c r="FR480" i="1"/>
  <c r="GL480" i="1"/>
  <c r="GO480" i="1"/>
  <c r="GP480" i="1"/>
  <c r="GV480" i="1"/>
  <c r="HC480" i="1" s="1"/>
  <c r="GX480" i="1" s="1"/>
  <c r="I481" i="1"/>
  <c r="R481" i="1" s="1"/>
  <c r="AC481" i="1"/>
  <c r="AE481" i="1"/>
  <c r="AD481" i="1" s="1"/>
  <c r="AF481" i="1"/>
  <c r="CT481" i="1" s="1"/>
  <c r="AG481" i="1"/>
  <c r="CU481" i="1" s="1"/>
  <c r="AH481" i="1"/>
  <c r="AI481" i="1"/>
  <c r="AJ481" i="1"/>
  <c r="CX481" i="1" s="1"/>
  <c r="CS481" i="1"/>
  <c r="CV481" i="1"/>
  <c r="CW481" i="1"/>
  <c r="FR481" i="1"/>
  <c r="GL481" i="1"/>
  <c r="GO481" i="1"/>
  <c r="GP481" i="1"/>
  <c r="GV481" i="1"/>
  <c r="HC481" i="1"/>
  <c r="I482" i="1"/>
  <c r="AC482" i="1"/>
  <c r="AD482" i="1"/>
  <c r="CR482" i="1" s="1"/>
  <c r="AE482" i="1"/>
  <c r="CS482" i="1" s="1"/>
  <c r="AF482" i="1"/>
  <c r="AG482" i="1"/>
  <c r="AH482" i="1"/>
  <c r="CV482" i="1" s="1"/>
  <c r="AI482" i="1"/>
  <c r="CW482" i="1" s="1"/>
  <c r="AJ482" i="1"/>
  <c r="CT482" i="1"/>
  <c r="CU482" i="1"/>
  <c r="CX482" i="1"/>
  <c r="FR482" i="1"/>
  <c r="GL482" i="1"/>
  <c r="GO482" i="1"/>
  <c r="GP482" i="1"/>
  <c r="GV482" i="1"/>
  <c r="HC482" i="1" s="1"/>
  <c r="I483" i="1"/>
  <c r="AC483" i="1"/>
  <c r="AE483" i="1"/>
  <c r="AD483" i="1" s="1"/>
  <c r="AF483" i="1"/>
  <c r="CT483" i="1" s="1"/>
  <c r="AG483" i="1"/>
  <c r="CU483" i="1" s="1"/>
  <c r="AH483" i="1"/>
  <c r="AI483" i="1"/>
  <c r="AJ483" i="1"/>
  <c r="CX483" i="1" s="1"/>
  <c r="CS483" i="1"/>
  <c r="CV483" i="1"/>
  <c r="CW483" i="1"/>
  <c r="FR483" i="1"/>
  <c r="GL483" i="1"/>
  <c r="GO483" i="1"/>
  <c r="GP483" i="1"/>
  <c r="GV483" i="1"/>
  <c r="HC483" i="1"/>
  <c r="GX483" i="1" s="1"/>
  <c r="I484" i="1"/>
  <c r="AC484" i="1"/>
  <c r="AD484" i="1"/>
  <c r="CR484" i="1" s="1"/>
  <c r="AE484" i="1"/>
  <c r="CS484" i="1" s="1"/>
  <c r="AF484" i="1"/>
  <c r="AG484" i="1"/>
  <c r="AH484" i="1"/>
  <c r="CV484" i="1" s="1"/>
  <c r="AI484" i="1"/>
  <c r="CW484" i="1" s="1"/>
  <c r="AJ484" i="1"/>
  <c r="CT484" i="1"/>
  <c r="CU484" i="1"/>
  <c r="CX484" i="1"/>
  <c r="FR484" i="1"/>
  <c r="GL484" i="1"/>
  <c r="GO484" i="1"/>
  <c r="GP484" i="1"/>
  <c r="GV484" i="1"/>
  <c r="HC484" i="1" s="1"/>
  <c r="C485" i="1"/>
  <c r="D485" i="1"/>
  <c r="AC485" i="1"/>
  <c r="AE485" i="1"/>
  <c r="AF485" i="1"/>
  <c r="AG485" i="1"/>
  <c r="AH485" i="1"/>
  <c r="AI485" i="1"/>
  <c r="CW485" i="1" s="1"/>
  <c r="V485" i="1" s="1"/>
  <c r="AJ485" i="1"/>
  <c r="CX485" i="1" s="1"/>
  <c r="W485" i="1" s="1"/>
  <c r="CU485" i="1"/>
  <c r="T485" i="1" s="1"/>
  <c r="FR485" i="1"/>
  <c r="GL485" i="1"/>
  <c r="GO485" i="1"/>
  <c r="GP485" i="1"/>
  <c r="GV485" i="1"/>
  <c r="GX485" i="1"/>
  <c r="HC485" i="1"/>
  <c r="I486" i="1"/>
  <c r="AC486" i="1"/>
  <c r="AD486" i="1"/>
  <c r="CR486" i="1" s="1"/>
  <c r="AE486" i="1"/>
  <c r="CS486" i="1" s="1"/>
  <c r="AF486" i="1"/>
  <c r="AG486" i="1"/>
  <c r="AH486" i="1"/>
  <c r="CV486" i="1" s="1"/>
  <c r="AI486" i="1"/>
  <c r="CW486" i="1" s="1"/>
  <c r="AJ486" i="1"/>
  <c r="CT486" i="1"/>
  <c r="CU486" i="1"/>
  <c r="CX486" i="1"/>
  <c r="FR486" i="1"/>
  <c r="GL486" i="1"/>
  <c r="GO486" i="1"/>
  <c r="GP486" i="1"/>
  <c r="GV486" i="1"/>
  <c r="HC486" i="1" s="1"/>
  <c r="B488" i="1"/>
  <c r="B467" i="1" s="1"/>
  <c r="C488" i="1"/>
  <c r="C467" i="1" s="1"/>
  <c r="D488" i="1"/>
  <c r="D467" i="1" s="1"/>
  <c r="F488" i="1"/>
  <c r="F467" i="1" s="1"/>
  <c r="G488" i="1"/>
  <c r="G467" i="1" s="1"/>
  <c r="BX488" i="1"/>
  <c r="BX467" i="1" s="1"/>
  <c r="CK488" i="1"/>
  <c r="CK467" i="1" s="1"/>
  <c r="CL488" i="1"/>
  <c r="CL467" i="1" s="1"/>
  <c r="CM488" i="1"/>
  <c r="CM467" i="1" s="1"/>
  <c r="B518" i="1"/>
  <c r="B22" i="1" s="1"/>
  <c r="C518" i="1"/>
  <c r="C22" i="1" s="1"/>
  <c r="D518" i="1"/>
  <c r="D22" i="1" s="1"/>
  <c r="F518" i="1"/>
  <c r="F22" i="1" s="1"/>
  <c r="G518" i="1"/>
  <c r="G22" i="1" s="1"/>
  <c r="B548" i="1"/>
  <c r="B18" i="1" s="1"/>
  <c r="C548" i="1"/>
  <c r="C18" i="1" s="1"/>
  <c r="D548" i="1"/>
  <c r="D18" i="1" s="1"/>
  <c r="F548" i="1"/>
  <c r="F18" i="1" s="1"/>
  <c r="G548" i="1"/>
  <c r="G18" i="1" s="1"/>
  <c r="F12" i="6"/>
  <c r="G12" i="6"/>
  <c r="CY12" i="6"/>
  <c r="GX272" i="1" l="1"/>
  <c r="W481" i="1"/>
  <c r="GX479" i="1"/>
  <c r="GX477" i="1"/>
  <c r="GX433" i="1"/>
  <c r="GX481" i="1"/>
  <c r="DF591" i="3"/>
  <c r="DG588" i="3"/>
  <c r="S481" i="1"/>
  <c r="U481" i="1"/>
  <c r="DG575" i="3"/>
  <c r="DF572" i="3"/>
  <c r="DF571" i="3"/>
  <c r="DF562" i="3"/>
  <c r="DF561" i="3"/>
  <c r="DF551" i="3"/>
  <c r="T474" i="1"/>
  <c r="DF540" i="3"/>
  <c r="DF524" i="3"/>
  <c r="DF523" i="3"/>
  <c r="DF477" i="3"/>
  <c r="DG467" i="3"/>
  <c r="DG444" i="3"/>
  <c r="DG436" i="3"/>
  <c r="DF434" i="3"/>
  <c r="DG419" i="3"/>
  <c r="DG408" i="3"/>
  <c r="DF407" i="3"/>
  <c r="DF406" i="3"/>
  <c r="DF393" i="3"/>
  <c r="DG391" i="3"/>
  <c r="DF371" i="3"/>
  <c r="DF352" i="3"/>
  <c r="DG331" i="3"/>
  <c r="DG329" i="3"/>
  <c r="DG316" i="3"/>
  <c r="W263" i="1"/>
  <c r="DG302" i="3"/>
  <c r="DG280" i="3"/>
  <c r="DG270" i="3"/>
  <c r="DG269" i="3"/>
  <c r="DG251" i="3"/>
  <c r="DG235" i="3"/>
  <c r="DG225" i="3"/>
  <c r="DG210" i="3"/>
  <c r="DG209" i="3"/>
  <c r="GX161" i="1"/>
  <c r="DG200" i="3"/>
  <c r="DG186" i="3"/>
  <c r="DF185" i="3"/>
  <c r="S155" i="1"/>
  <c r="DF176" i="3"/>
  <c r="W150" i="1"/>
  <c r="DF158" i="3"/>
  <c r="DF151" i="3"/>
  <c r="DG147" i="3"/>
  <c r="DG135" i="3"/>
  <c r="DG134" i="3"/>
  <c r="DG132" i="3"/>
  <c r="DF131" i="3"/>
  <c r="GX96" i="1"/>
  <c r="DG104" i="3"/>
  <c r="DF94" i="3"/>
  <c r="DG92" i="3"/>
  <c r="DG90" i="3"/>
  <c r="DG89" i="3"/>
  <c r="DG79" i="3"/>
  <c r="DG78" i="3"/>
  <c r="DF77" i="3"/>
  <c r="DG76" i="3"/>
  <c r="DG65" i="3"/>
  <c r="DF64" i="3"/>
  <c r="DF62" i="3"/>
  <c r="V45" i="1"/>
  <c r="DG50" i="3"/>
  <c r="DG48" i="3"/>
  <c r="DG39" i="3"/>
  <c r="DG33" i="3"/>
  <c r="V37" i="1"/>
  <c r="DG6" i="3"/>
  <c r="U484" i="1"/>
  <c r="CV485" i="1"/>
  <c r="U485" i="1" s="1"/>
  <c r="CT485" i="1"/>
  <c r="S485" i="1" s="1"/>
  <c r="S479" i="1"/>
  <c r="S486" i="1"/>
  <c r="AB486" i="1"/>
  <c r="AD485" i="1"/>
  <c r="AB485" i="1" s="1"/>
  <c r="W486" i="1"/>
  <c r="CQ485" i="1"/>
  <c r="P485" i="1" s="1"/>
  <c r="V486" i="1"/>
  <c r="U382" i="1"/>
  <c r="U486" i="1"/>
  <c r="W479" i="1"/>
  <c r="R479" i="1"/>
  <c r="CZ479" i="1" s="1"/>
  <c r="Y479" i="1" s="1"/>
  <c r="CQ486" i="1"/>
  <c r="P486" i="1" s="1"/>
  <c r="CP486" i="1" s="1"/>
  <c r="O486" i="1" s="1"/>
  <c r="HG486" i="1"/>
  <c r="T486" i="1"/>
  <c r="R486" i="1"/>
  <c r="Q486" i="1"/>
  <c r="GX486" i="1"/>
  <c r="W484" i="1"/>
  <c r="T477" i="1"/>
  <c r="S477" i="1"/>
  <c r="R484" i="1"/>
  <c r="Q484" i="1"/>
  <c r="DG565" i="3"/>
  <c r="FJ29" i="8"/>
  <c r="CQ481" i="1"/>
  <c r="P481" i="1" s="1"/>
  <c r="U482" i="1"/>
  <c r="CT480" i="1"/>
  <c r="S480" i="1" s="1"/>
  <c r="AB484" i="1"/>
  <c r="T483" i="1"/>
  <c r="R483" i="1"/>
  <c r="GX100" i="1"/>
  <c r="GX484" i="1"/>
  <c r="T484" i="1"/>
  <c r="S483" i="1"/>
  <c r="V483" i="1"/>
  <c r="V484" i="1"/>
  <c r="S484" i="1"/>
  <c r="CV480" i="1"/>
  <c r="U480" i="1" s="1"/>
  <c r="CQ483" i="1"/>
  <c r="P483" i="1" s="1"/>
  <c r="AB482" i="1"/>
  <c r="W483" i="1"/>
  <c r="GX482" i="1"/>
  <c r="W482" i="1"/>
  <c r="CS480" i="1"/>
  <c r="R480" i="1" s="1"/>
  <c r="CQ484" i="1"/>
  <c r="CQ482" i="1"/>
  <c r="P482" i="1" s="1"/>
  <c r="HG482" i="1"/>
  <c r="CR480" i="1"/>
  <c r="Q480" i="1" s="1"/>
  <c r="AB480" i="1"/>
  <c r="S482" i="1"/>
  <c r="Q482" i="1"/>
  <c r="T481" i="1"/>
  <c r="P484" i="1"/>
  <c r="V482" i="1"/>
  <c r="V481" i="1"/>
  <c r="T482" i="1"/>
  <c r="R482" i="1"/>
  <c r="DF565" i="3"/>
  <c r="T479" i="1"/>
  <c r="CT478" i="1"/>
  <c r="S478" i="1" s="1"/>
  <c r="CS478" i="1"/>
  <c r="R478" i="1" s="1"/>
  <c r="CQ479" i="1"/>
  <c r="P479" i="1" s="1"/>
  <c r="V479" i="1"/>
  <c r="CV478" i="1"/>
  <c r="U478" i="1" s="1"/>
  <c r="CR478" i="1"/>
  <c r="Q478" i="1" s="1"/>
  <c r="AB478" i="1"/>
  <c r="V477" i="1"/>
  <c r="U477" i="1"/>
  <c r="W477" i="1"/>
  <c r="CV476" i="1"/>
  <c r="U476" i="1" s="1"/>
  <c r="CT476" i="1"/>
  <c r="S476" i="1" s="1"/>
  <c r="GX474" i="1"/>
  <c r="CS476" i="1"/>
  <c r="R476" i="1" s="1"/>
  <c r="CQ477" i="1"/>
  <c r="P477" i="1" s="1"/>
  <c r="R477" i="1"/>
  <c r="AD476" i="1"/>
  <c r="CR476" i="1" s="1"/>
  <c r="Q476" i="1" s="1"/>
  <c r="T470" i="1"/>
  <c r="W475" i="1"/>
  <c r="S474" i="1"/>
  <c r="W472" i="1"/>
  <c r="S475" i="1"/>
  <c r="CQ473" i="1"/>
  <c r="P473" i="1" s="1"/>
  <c r="T473" i="1"/>
  <c r="CV471" i="1"/>
  <c r="U471" i="1" s="1"/>
  <c r="CQ471" i="1"/>
  <c r="P471" i="1" s="1"/>
  <c r="CQ475" i="1"/>
  <c r="P475" i="1" s="1"/>
  <c r="S473" i="1"/>
  <c r="CS471" i="1"/>
  <c r="R471" i="1" s="1"/>
  <c r="HH473" i="1"/>
  <c r="U475" i="1"/>
  <c r="CQ474" i="1"/>
  <c r="P474" i="1" s="1"/>
  <c r="CT471" i="1"/>
  <c r="S471" i="1" s="1"/>
  <c r="HH474" i="1"/>
  <c r="AD471" i="1"/>
  <c r="CR471" i="1" s="1"/>
  <c r="Q471" i="1" s="1"/>
  <c r="T475" i="1"/>
  <c r="GX473" i="1"/>
  <c r="GX475" i="1"/>
  <c r="R475" i="1"/>
  <c r="V475" i="1"/>
  <c r="CC488" i="1"/>
  <c r="CC467" i="1" s="1"/>
  <c r="U472" i="1"/>
  <c r="T472" i="1"/>
  <c r="U473" i="1"/>
  <c r="U474" i="1"/>
  <c r="V472" i="1"/>
  <c r="W474" i="1"/>
  <c r="W473" i="1"/>
  <c r="HH472" i="1"/>
  <c r="S472" i="1"/>
  <c r="Q472" i="1"/>
  <c r="V474" i="1"/>
  <c r="V473" i="1"/>
  <c r="GX472" i="1"/>
  <c r="R472" i="1"/>
  <c r="R474" i="1"/>
  <c r="W470" i="1"/>
  <c r="S427" i="1"/>
  <c r="FI29" i="8"/>
  <c r="T427" i="1"/>
  <c r="CT469" i="1"/>
  <c r="S469" i="1" s="1"/>
  <c r="CS469" i="1"/>
  <c r="R469" i="1" s="1"/>
  <c r="CV469" i="1"/>
  <c r="U469" i="1" s="1"/>
  <c r="CD488" i="1"/>
  <c r="AU488" i="1" s="1"/>
  <c r="V470" i="1"/>
  <c r="BZ488" i="1"/>
  <c r="GX470" i="1"/>
  <c r="U470" i="1"/>
  <c r="S470" i="1"/>
  <c r="Q470" i="1"/>
  <c r="R470" i="1"/>
  <c r="CZ470" i="1" s="1"/>
  <c r="Y470" i="1" s="1"/>
  <c r="HH470" i="1"/>
  <c r="GX422" i="1"/>
  <c r="U430" i="1"/>
  <c r="Q430" i="1"/>
  <c r="GX336" i="1"/>
  <c r="V433" i="1"/>
  <c r="GX432" i="1"/>
  <c r="W432" i="1"/>
  <c r="W433" i="1"/>
  <c r="R433" i="1"/>
  <c r="S432" i="1"/>
  <c r="CS431" i="1"/>
  <c r="R431" i="1" s="1"/>
  <c r="CQ433" i="1"/>
  <c r="P433" i="1" s="1"/>
  <c r="T433" i="1"/>
  <c r="CQ432" i="1"/>
  <c r="P432" i="1" s="1"/>
  <c r="CV431" i="1"/>
  <c r="U431" i="1" s="1"/>
  <c r="CT431" i="1"/>
  <c r="S431" i="1" s="1"/>
  <c r="R427" i="1"/>
  <c r="HG432" i="1"/>
  <c r="CR431" i="1"/>
  <c r="Q431" i="1" s="1"/>
  <c r="AB431" i="1"/>
  <c r="HG433" i="1"/>
  <c r="S433" i="1"/>
  <c r="Q433" i="1"/>
  <c r="U433" i="1"/>
  <c r="GX430" i="1"/>
  <c r="CQ430" i="1"/>
  <c r="P430" i="1" s="1"/>
  <c r="R430" i="1"/>
  <c r="CV429" i="1"/>
  <c r="U429" i="1" s="1"/>
  <c r="T430" i="1"/>
  <c r="S384" i="1"/>
  <c r="S430" i="1"/>
  <c r="CT429" i="1"/>
  <c r="S429" i="1" s="1"/>
  <c r="V430" i="1"/>
  <c r="CS429" i="1"/>
  <c r="R429" i="1" s="1"/>
  <c r="AB430" i="1"/>
  <c r="CR429" i="1"/>
  <c r="Q429" i="1" s="1"/>
  <c r="W430" i="1"/>
  <c r="Q427" i="1"/>
  <c r="V427" i="1"/>
  <c r="W428" i="1"/>
  <c r="CQ426" i="1"/>
  <c r="P426" i="1" s="1"/>
  <c r="AD426" i="1"/>
  <c r="AB427" i="1"/>
  <c r="V425" i="1"/>
  <c r="W425" i="1"/>
  <c r="CV426" i="1"/>
  <c r="U426" i="1" s="1"/>
  <c r="CQ427" i="1"/>
  <c r="P427" i="1" s="1"/>
  <c r="CP427" i="1" s="1"/>
  <c r="O427" i="1" s="1"/>
  <c r="CT426" i="1"/>
  <c r="S426" i="1" s="1"/>
  <c r="CQ428" i="1"/>
  <c r="P428" i="1" s="1"/>
  <c r="HG428" i="1"/>
  <c r="HH427" i="1"/>
  <c r="S428" i="1"/>
  <c r="U427" i="1"/>
  <c r="U428" i="1"/>
  <c r="W427" i="1"/>
  <c r="GX425" i="1"/>
  <c r="AD424" i="1"/>
  <c r="CR424" i="1" s="1"/>
  <c r="Q424" i="1" s="1"/>
  <c r="CQ424" i="1"/>
  <c r="P424" i="1" s="1"/>
  <c r="CQ425" i="1"/>
  <c r="P425" i="1" s="1"/>
  <c r="CQ423" i="1"/>
  <c r="P423" i="1" s="1"/>
  <c r="S337" i="1"/>
  <c r="CV424" i="1"/>
  <c r="U424" i="1" s="1"/>
  <c r="W206" i="1"/>
  <c r="CT424" i="1"/>
  <c r="S424" i="1" s="1"/>
  <c r="HG425" i="1"/>
  <c r="DG493" i="3"/>
  <c r="U425" i="1"/>
  <c r="T425" i="1"/>
  <c r="S425" i="1"/>
  <c r="DF499" i="3"/>
  <c r="DJ499" i="3" s="1"/>
  <c r="R425" i="1"/>
  <c r="T422" i="1"/>
  <c r="W385" i="1"/>
  <c r="S422" i="1"/>
  <c r="V422" i="1"/>
  <c r="GX385" i="1"/>
  <c r="V385" i="1"/>
  <c r="U422" i="1"/>
  <c r="GX332" i="1"/>
  <c r="Q422" i="1"/>
  <c r="FI27" i="8"/>
  <c r="T423" i="1"/>
  <c r="CQ422" i="1"/>
  <c r="P422" i="1" s="1"/>
  <c r="CS421" i="1"/>
  <c r="R421" i="1" s="1"/>
  <c r="GX423" i="1"/>
  <c r="V423" i="1"/>
  <c r="CV421" i="1"/>
  <c r="U421" i="1" s="1"/>
  <c r="CT421" i="1"/>
  <c r="S421" i="1" s="1"/>
  <c r="FJ27" i="8"/>
  <c r="AB423" i="1"/>
  <c r="HG423" i="1"/>
  <c r="CD435" i="1"/>
  <c r="CD419" i="1" s="1"/>
  <c r="AB422" i="1"/>
  <c r="HH422" i="1"/>
  <c r="CR421" i="1"/>
  <c r="Q421" i="1" s="1"/>
  <c r="AB421" i="1"/>
  <c r="CC435" i="1"/>
  <c r="CC419" i="1" s="1"/>
  <c r="U423" i="1"/>
  <c r="W422" i="1"/>
  <c r="R422" i="1"/>
  <c r="CY422" i="1" s="1"/>
  <c r="X422" i="1" s="1"/>
  <c r="S423" i="1"/>
  <c r="R423" i="1"/>
  <c r="DG491" i="3"/>
  <c r="CQ384" i="1"/>
  <c r="P384" i="1" s="1"/>
  <c r="CQ383" i="1"/>
  <c r="P383" i="1" s="1"/>
  <c r="S385" i="1"/>
  <c r="CV383" i="1"/>
  <c r="U383" i="1" s="1"/>
  <c r="AB385" i="1"/>
  <c r="CT383" i="1"/>
  <c r="S383" i="1" s="1"/>
  <c r="CS383" i="1"/>
  <c r="R383" i="1" s="1"/>
  <c r="AD383" i="1"/>
  <c r="HG384" i="1"/>
  <c r="R385" i="1"/>
  <c r="T384" i="1"/>
  <c r="Q385" i="1"/>
  <c r="U385" i="1"/>
  <c r="W384" i="1"/>
  <c r="T385" i="1"/>
  <c r="GX384" i="1"/>
  <c r="V384" i="1"/>
  <c r="U384" i="1"/>
  <c r="DG475" i="3"/>
  <c r="U374" i="1"/>
  <c r="CT381" i="1"/>
  <c r="S381" i="1" s="1"/>
  <c r="CS381" i="1"/>
  <c r="R381" i="1" s="1"/>
  <c r="CV381" i="1"/>
  <c r="U381" i="1" s="1"/>
  <c r="CQ382" i="1"/>
  <c r="P382" i="1" s="1"/>
  <c r="CQ381" i="1"/>
  <c r="P381" i="1" s="1"/>
  <c r="HG382" i="1"/>
  <c r="CR381" i="1"/>
  <c r="Q381" i="1" s="1"/>
  <c r="AB381" i="1"/>
  <c r="S382" i="1"/>
  <c r="T382" i="1"/>
  <c r="W382" i="1"/>
  <c r="DF468" i="3"/>
  <c r="GX382" i="1"/>
  <c r="V382" i="1"/>
  <c r="GX271" i="1"/>
  <c r="W380" i="1"/>
  <c r="GX379" i="1"/>
  <c r="V379" i="1"/>
  <c r="U379" i="1"/>
  <c r="U271" i="1"/>
  <c r="T331" i="1"/>
  <c r="S380" i="1"/>
  <c r="R379" i="1"/>
  <c r="CT378" i="1"/>
  <c r="S378" i="1" s="1"/>
  <c r="CS378" i="1"/>
  <c r="R378" i="1" s="1"/>
  <c r="CQ378" i="1"/>
  <c r="P378" i="1" s="1"/>
  <c r="CQ380" i="1"/>
  <c r="P380" i="1" s="1"/>
  <c r="AB379" i="1"/>
  <c r="W379" i="1"/>
  <c r="CV378" i="1"/>
  <c r="U378" i="1" s="1"/>
  <c r="HG380" i="1"/>
  <c r="AD378" i="1"/>
  <c r="T380" i="1"/>
  <c r="T379" i="1"/>
  <c r="Q379" i="1"/>
  <c r="U380" i="1"/>
  <c r="S379" i="1"/>
  <c r="GX380" i="1"/>
  <c r="V380" i="1"/>
  <c r="HH379" i="1"/>
  <c r="U216" i="1"/>
  <c r="T374" i="1"/>
  <c r="W216" i="1"/>
  <c r="S374" i="1"/>
  <c r="T335" i="1"/>
  <c r="U335" i="1"/>
  <c r="GX216" i="1"/>
  <c r="P216" i="1"/>
  <c r="GX375" i="1"/>
  <c r="V375" i="1"/>
  <c r="U377" i="1"/>
  <c r="T377" i="1"/>
  <c r="R377" i="1"/>
  <c r="W377" i="1"/>
  <c r="Q377" i="1"/>
  <c r="CT376" i="1"/>
  <c r="S376" i="1" s="1"/>
  <c r="CS376" i="1"/>
  <c r="R376" i="1" s="1"/>
  <c r="CQ376" i="1"/>
  <c r="P376" i="1" s="1"/>
  <c r="FJ25" i="8"/>
  <c r="AB377" i="1"/>
  <c r="S377" i="1"/>
  <c r="CV376" i="1"/>
  <c r="U376" i="1" s="1"/>
  <c r="AD376" i="1"/>
  <c r="GX377" i="1"/>
  <c r="V377" i="1"/>
  <c r="DF452" i="3"/>
  <c r="DG449" i="3"/>
  <c r="FI25" i="8"/>
  <c r="W335" i="1"/>
  <c r="DF444" i="3"/>
  <c r="CT373" i="1"/>
  <c r="S373" i="1" s="1"/>
  <c r="T315" i="1"/>
  <c r="CS373" i="1"/>
  <c r="R373" i="1" s="1"/>
  <c r="Q375" i="1"/>
  <c r="CQ373" i="1"/>
  <c r="P373" i="1" s="1"/>
  <c r="S375" i="1"/>
  <c r="AB375" i="1"/>
  <c r="CQ374" i="1"/>
  <c r="P374" i="1" s="1"/>
  <c r="CC387" i="1"/>
  <c r="AT387" i="1" s="1"/>
  <c r="W375" i="1"/>
  <c r="CV373" i="1"/>
  <c r="U373" i="1" s="1"/>
  <c r="HG214" i="1"/>
  <c r="HG375" i="1"/>
  <c r="HH374" i="1"/>
  <c r="AD373" i="1"/>
  <c r="CR373" i="1" s="1"/>
  <c r="Q373" i="1" s="1"/>
  <c r="CD387" i="1"/>
  <c r="AU387" i="1" s="1"/>
  <c r="DG442" i="3"/>
  <c r="BZ387" i="1"/>
  <c r="AQ387" i="1" s="1"/>
  <c r="T375" i="1"/>
  <c r="GX374" i="1"/>
  <c r="V374" i="1"/>
  <c r="R375" i="1"/>
  <c r="U375" i="1"/>
  <c r="W374" i="1"/>
  <c r="DG430" i="3"/>
  <c r="DF433" i="3"/>
  <c r="CV334" i="1"/>
  <c r="U334" i="1" s="1"/>
  <c r="U337" i="1"/>
  <c r="CQ337" i="1"/>
  <c r="P337" i="1" s="1"/>
  <c r="CT334" i="1"/>
  <c r="S334" i="1" s="1"/>
  <c r="AD334" i="1"/>
  <c r="V216" i="1"/>
  <c r="R216" i="1"/>
  <c r="GX337" i="1"/>
  <c r="CQ334" i="1"/>
  <c r="P334" i="1" s="1"/>
  <c r="Q216" i="1"/>
  <c r="T216" i="1"/>
  <c r="S216" i="1"/>
  <c r="CS334" i="1"/>
  <c r="R334" i="1" s="1"/>
  <c r="HG335" i="1"/>
  <c r="W336" i="1"/>
  <c r="U336" i="1"/>
  <c r="Q336" i="1"/>
  <c r="S336" i="1"/>
  <c r="S335" i="1"/>
  <c r="V335" i="1"/>
  <c r="R336" i="1"/>
  <c r="W337" i="1"/>
  <c r="V337" i="1"/>
  <c r="V336" i="1"/>
  <c r="T337" i="1"/>
  <c r="T336" i="1"/>
  <c r="T333" i="1"/>
  <c r="CV330" i="1"/>
  <c r="U330" i="1" s="1"/>
  <c r="CT330" i="1"/>
  <c r="S330" i="1" s="1"/>
  <c r="CQ333" i="1"/>
  <c r="P333" i="1" s="1"/>
  <c r="AD330" i="1"/>
  <c r="HG333" i="1"/>
  <c r="CQ330" i="1"/>
  <c r="P330" i="1" s="1"/>
  <c r="T268" i="1"/>
  <c r="W332" i="1"/>
  <c r="CQ331" i="1"/>
  <c r="P331" i="1" s="1"/>
  <c r="HG331" i="1"/>
  <c r="GX331" i="1"/>
  <c r="CS330" i="1"/>
  <c r="R330" i="1" s="1"/>
  <c r="V333" i="1"/>
  <c r="S332" i="1"/>
  <c r="DG414" i="3"/>
  <c r="U331" i="1"/>
  <c r="W333" i="1"/>
  <c r="GX333" i="1"/>
  <c r="S333" i="1"/>
  <c r="U333" i="1"/>
  <c r="S331" i="1"/>
  <c r="T332" i="1"/>
  <c r="W331" i="1"/>
  <c r="V331" i="1"/>
  <c r="DF423" i="3"/>
  <c r="DJ423" i="3" s="1"/>
  <c r="DF419" i="3"/>
  <c r="V332" i="1"/>
  <c r="R332" i="1"/>
  <c r="U332" i="1"/>
  <c r="HG332" i="1"/>
  <c r="W329" i="1"/>
  <c r="GX322" i="1"/>
  <c r="CV327" i="1"/>
  <c r="U327" i="1" s="1"/>
  <c r="CQ329" i="1"/>
  <c r="P329" i="1" s="1"/>
  <c r="CT327" i="1"/>
  <c r="S327" i="1" s="1"/>
  <c r="HG329" i="1"/>
  <c r="U329" i="1"/>
  <c r="S328" i="1"/>
  <c r="CS327" i="1"/>
  <c r="R327" i="1" s="1"/>
  <c r="HG328" i="1"/>
  <c r="AD327" i="1"/>
  <c r="AB327" i="1" s="1"/>
  <c r="W328" i="1"/>
  <c r="V328" i="1"/>
  <c r="Q328" i="1"/>
  <c r="GX328" i="1"/>
  <c r="R328" i="1"/>
  <c r="U328" i="1"/>
  <c r="T328" i="1"/>
  <c r="GX329" i="1"/>
  <c r="V329" i="1"/>
  <c r="DF405" i="3"/>
  <c r="S329" i="1"/>
  <c r="T329" i="1"/>
  <c r="DF391" i="3"/>
  <c r="CQ325" i="1"/>
  <c r="P325" i="1" s="1"/>
  <c r="DF395" i="3"/>
  <c r="S326" i="1"/>
  <c r="T325" i="1"/>
  <c r="W325" i="1"/>
  <c r="V325" i="1"/>
  <c r="CV324" i="1"/>
  <c r="U324" i="1" s="1"/>
  <c r="CT324" i="1"/>
  <c r="S324" i="1" s="1"/>
  <c r="S325" i="1"/>
  <c r="AD324" i="1"/>
  <c r="GX326" i="1"/>
  <c r="CQ324" i="1"/>
  <c r="P324" i="1" s="1"/>
  <c r="HG325" i="1"/>
  <c r="CS324" i="1"/>
  <c r="R324" i="1" s="1"/>
  <c r="DG389" i="3"/>
  <c r="R326" i="1"/>
  <c r="U326" i="1"/>
  <c r="T326" i="1"/>
  <c r="GX325" i="1"/>
  <c r="U325" i="1"/>
  <c r="W326" i="1"/>
  <c r="V326" i="1"/>
  <c r="Q326" i="1"/>
  <c r="GX320" i="1"/>
  <c r="W321" i="1"/>
  <c r="U322" i="1"/>
  <c r="V321" i="1"/>
  <c r="W320" i="1"/>
  <c r="R322" i="1"/>
  <c r="V322" i="1"/>
  <c r="GX319" i="1"/>
  <c r="S319" i="1"/>
  <c r="S153" i="1"/>
  <c r="S320" i="1"/>
  <c r="Q322" i="1"/>
  <c r="CV318" i="1"/>
  <c r="U318" i="1" s="1"/>
  <c r="CQ321" i="1"/>
  <c r="P321" i="1" s="1"/>
  <c r="S322" i="1"/>
  <c r="Q320" i="1"/>
  <c r="CT318" i="1"/>
  <c r="S318" i="1" s="1"/>
  <c r="AB320" i="1"/>
  <c r="AD318" i="1"/>
  <c r="CQ318" i="1"/>
  <c r="P318" i="1" s="1"/>
  <c r="CQ319" i="1"/>
  <c r="P319" i="1" s="1"/>
  <c r="CQ323" i="1"/>
  <c r="P323" i="1" s="1"/>
  <c r="T320" i="1"/>
  <c r="HG323" i="1"/>
  <c r="HH321" i="1"/>
  <c r="HH320" i="1"/>
  <c r="HH319" i="1"/>
  <c r="CS318" i="1"/>
  <c r="R318" i="1" s="1"/>
  <c r="R320" i="1"/>
  <c r="GX323" i="1"/>
  <c r="W323" i="1"/>
  <c r="S321" i="1"/>
  <c r="U320" i="1"/>
  <c r="T319" i="1"/>
  <c r="DF382" i="3"/>
  <c r="DJ382" i="3" s="1"/>
  <c r="T321" i="1"/>
  <c r="T323" i="1"/>
  <c r="GX321" i="1"/>
  <c r="U321" i="1"/>
  <c r="W319" i="1"/>
  <c r="S323" i="1"/>
  <c r="T322" i="1"/>
  <c r="W322" i="1"/>
  <c r="V320" i="1"/>
  <c r="V319" i="1"/>
  <c r="U323" i="1"/>
  <c r="V323" i="1"/>
  <c r="U319" i="1"/>
  <c r="GX315" i="1"/>
  <c r="CQ316" i="1"/>
  <c r="P316" i="1" s="1"/>
  <c r="W317" i="1"/>
  <c r="CV316" i="1"/>
  <c r="U316" i="1" s="1"/>
  <c r="DF354" i="3"/>
  <c r="DJ354" i="3" s="1"/>
  <c r="CQ317" i="1"/>
  <c r="P317" i="1" s="1"/>
  <c r="CT316" i="1"/>
  <c r="S316" i="1" s="1"/>
  <c r="AD316" i="1"/>
  <c r="HH317" i="1"/>
  <c r="CS316" i="1"/>
  <c r="R316" i="1" s="1"/>
  <c r="T317" i="1"/>
  <c r="GX317" i="1"/>
  <c r="U317" i="1"/>
  <c r="DF370" i="3"/>
  <c r="V317" i="1"/>
  <c r="S317" i="1"/>
  <c r="W270" i="1"/>
  <c r="CQ315" i="1"/>
  <c r="P315" i="1" s="1"/>
  <c r="CT313" i="1"/>
  <c r="S313" i="1" s="1"/>
  <c r="CS313" i="1"/>
  <c r="R313" i="1" s="1"/>
  <c r="AB314" i="1"/>
  <c r="S314" i="1"/>
  <c r="CV313" i="1"/>
  <c r="U313" i="1" s="1"/>
  <c r="HG315" i="1"/>
  <c r="CR313" i="1"/>
  <c r="Q313" i="1" s="1"/>
  <c r="AB313" i="1"/>
  <c r="U314" i="1"/>
  <c r="W314" i="1"/>
  <c r="V314" i="1"/>
  <c r="Q314" i="1"/>
  <c r="U315" i="1"/>
  <c r="W315" i="1"/>
  <c r="GX314" i="1"/>
  <c r="R314" i="1"/>
  <c r="V315" i="1"/>
  <c r="S315" i="1"/>
  <c r="T314" i="1"/>
  <c r="DG360" i="3"/>
  <c r="FI23" i="8"/>
  <c r="V312" i="1"/>
  <c r="GX312" i="1"/>
  <c r="R312" i="1"/>
  <c r="U312" i="1"/>
  <c r="GX311" i="1"/>
  <c r="T312" i="1"/>
  <c r="S312" i="1"/>
  <c r="Q312" i="1"/>
  <c r="CV308" i="1"/>
  <c r="U308" i="1" s="1"/>
  <c r="AB312" i="1"/>
  <c r="W312" i="1"/>
  <c r="CT308" i="1"/>
  <c r="S308" i="1" s="1"/>
  <c r="AD308" i="1"/>
  <c r="CQ311" i="1"/>
  <c r="P311" i="1" s="1"/>
  <c r="CQ308" i="1"/>
  <c r="P308" i="1" s="1"/>
  <c r="AB310" i="1"/>
  <c r="CQ309" i="1"/>
  <c r="P309" i="1" s="1"/>
  <c r="S310" i="1"/>
  <c r="HG312" i="1"/>
  <c r="HG311" i="1"/>
  <c r="HH309" i="1"/>
  <c r="CS308" i="1"/>
  <c r="R308" i="1" s="1"/>
  <c r="T309" i="1"/>
  <c r="W309" i="1"/>
  <c r="V309" i="1"/>
  <c r="S309" i="1"/>
  <c r="V311" i="1"/>
  <c r="U310" i="1"/>
  <c r="S311" i="1"/>
  <c r="T310" i="1"/>
  <c r="GX309" i="1"/>
  <c r="U309" i="1"/>
  <c r="U311" i="1"/>
  <c r="W310" i="1"/>
  <c r="T311" i="1"/>
  <c r="V310" i="1"/>
  <c r="CC339" i="1"/>
  <c r="AT339" i="1" s="1"/>
  <c r="Q310" i="1"/>
  <c r="DG351" i="3"/>
  <c r="W311" i="1"/>
  <c r="GX310" i="1"/>
  <c r="R310" i="1"/>
  <c r="GX260" i="1"/>
  <c r="P271" i="1"/>
  <c r="T52" i="1"/>
  <c r="W272" i="1"/>
  <c r="S271" i="1"/>
  <c r="S270" i="1"/>
  <c r="CS269" i="1"/>
  <c r="R269" i="1" s="1"/>
  <c r="V271" i="1"/>
  <c r="CQ270" i="1"/>
  <c r="U270" i="1"/>
  <c r="CQ272" i="1"/>
  <c r="P272" i="1" s="1"/>
  <c r="CV269" i="1"/>
  <c r="U269" i="1" s="1"/>
  <c r="HG271" i="1"/>
  <c r="T270" i="1"/>
  <c r="CT269" i="1"/>
  <c r="S269" i="1" s="1"/>
  <c r="HG272" i="1"/>
  <c r="AD269" i="1"/>
  <c r="CR269" i="1" s="1"/>
  <c r="Q269" i="1" s="1"/>
  <c r="V270" i="1"/>
  <c r="T272" i="1"/>
  <c r="P270" i="1"/>
  <c r="S272" i="1"/>
  <c r="GX270" i="1"/>
  <c r="R270" i="1"/>
  <c r="U272" i="1"/>
  <c r="W271" i="1"/>
  <c r="DF335" i="3"/>
  <c r="DG333" i="3"/>
  <c r="R272" i="1"/>
  <c r="V272" i="1"/>
  <c r="T271" i="1"/>
  <c r="R271" i="1"/>
  <c r="DG340" i="3"/>
  <c r="Q271" i="1"/>
  <c r="V268" i="1"/>
  <c r="W268" i="1"/>
  <c r="DF324" i="3"/>
  <c r="DF327" i="3"/>
  <c r="DF254" i="3"/>
  <c r="CV266" i="1"/>
  <c r="U266" i="1" s="1"/>
  <c r="CQ268" i="1"/>
  <c r="P268" i="1" s="1"/>
  <c r="CT266" i="1"/>
  <c r="S266" i="1" s="1"/>
  <c r="DF332" i="3"/>
  <c r="DJ332" i="3" s="1"/>
  <c r="CS266" i="1"/>
  <c r="R266" i="1" s="1"/>
  <c r="AB267" i="1"/>
  <c r="GX109" i="1"/>
  <c r="R267" i="1"/>
  <c r="U267" i="1"/>
  <c r="HG267" i="1"/>
  <c r="CR266" i="1"/>
  <c r="Q266" i="1" s="1"/>
  <c r="AB266" i="1"/>
  <c r="DG323" i="3"/>
  <c r="T267" i="1"/>
  <c r="DG324" i="3"/>
  <c r="GX268" i="1"/>
  <c r="U268" i="1"/>
  <c r="V267" i="1"/>
  <c r="S267" i="1"/>
  <c r="Q267" i="1"/>
  <c r="GX267" i="1"/>
  <c r="W267" i="1"/>
  <c r="DG320" i="3"/>
  <c r="S268" i="1"/>
  <c r="DF326" i="3"/>
  <c r="DF320" i="3"/>
  <c r="CV264" i="1"/>
  <c r="U264" i="1" s="1"/>
  <c r="CT264" i="1"/>
  <c r="S264" i="1" s="1"/>
  <c r="CZ264" i="1" s="1"/>
  <c r="Y264" i="1" s="1"/>
  <c r="S265" i="1"/>
  <c r="AD264" i="1"/>
  <c r="CQ265" i="1"/>
  <c r="P265" i="1" s="1"/>
  <c r="CQ264" i="1"/>
  <c r="P264" i="1" s="1"/>
  <c r="R265" i="1"/>
  <c r="AB265" i="1"/>
  <c r="HG265" i="1"/>
  <c r="W265" i="1"/>
  <c r="T265" i="1"/>
  <c r="V265" i="1"/>
  <c r="GX265" i="1"/>
  <c r="Q265" i="1"/>
  <c r="U265" i="1"/>
  <c r="GX211" i="1"/>
  <c r="GX262" i="1"/>
  <c r="V262" i="1"/>
  <c r="W205" i="1"/>
  <c r="GX164" i="1"/>
  <c r="GX263" i="1"/>
  <c r="U263" i="1"/>
  <c r="Q263" i="1"/>
  <c r="S263" i="1"/>
  <c r="HG263" i="1"/>
  <c r="CT261" i="1"/>
  <c r="S261" i="1" s="1"/>
  <c r="R263" i="1"/>
  <c r="AD261" i="1"/>
  <c r="CR261" i="1" s="1"/>
  <c r="Q261" i="1" s="1"/>
  <c r="V263" i="1"/>
  <c r="CQ262" i="1"/>
  <c r="P262" i="1" s="1"/>
  <c r="CQ261" i="1"/>
  <c r="P261" i="1" s="1"/>
  <c r="T263" i="1"/>
  <c r="CV261" i="1"/>
  <c r="U261" i="1" s="1"/>
  <c r="CS261" i="1"/>
  <c r="R261" i="1" s="1"/>
  <c r="CD274" i="1"/>
  <c r="CD254" i="1" s="1"/>
  <c r="S262" i="1"/>
  <c r="W262" i="1"/>
  <c r="HH262" i="1"/>
  <c r="T262" i="1"/>
  <c r="U262" i="1"/>
  <c r="DF305" i="3"/>
  <c r="S260" i="1"/>
  <c r="W260" i="1"/>
  <c r="U260" i="1"/>
  <c r="FJ21" i="8"/>
  <c r="FI21" i="8"/>
  <c r="CQ260" i="1"/>
  <c r="P260" i="1" s="1"/>
  <c r="CQ259" i="1"/>
  <c r="P259" i="1" s="1"/>
  <c r="HG260" i="1"/>
  <c r="T260" i="1"/>
  <c r="CV259" i="1"/>
  <c r="U259" i="1" s="1"/>
  <c r="V258" i="1"/>
  <c r="CT259" i="1"/>
  <c r="S259" i="1" s="1"/>
  <c r="AD259" i="1"/>
  <c r="CR259" i="1" s="1"/>
  <c r="Q259" i="1" s="1"/>
  <c r="CS259" i="1"/>
  <c r="R259" i="1" s="1"/>
  <c r="V260" i="1"/>
  <c r="DG300" i="3"/>
  <c r="DF303" i="3"/>
  <c r="DJ303" i="3" s="1"/>
  <c r="T48" i="1"/>
  <c r="W162" i="1"/>
  <c r="GX206" i="1"/>
  <c r="V257" i="1"/>
  <c r="P218" i="1"/>
  <c r="CC274" i="1"/>
  <c r="AT274" i="1" s="1"/>
  <c r="CQ258" i="1"/>
  <c r="P258" i="1" s="1"/>
  <c r="W257" i="1"/>
  <c r="BZ274" i="1"/>
  <c r="BZ254" i="1" s="1"/>
  <c r="CT256" i="1"/>
  <c r="S256" i="1" s="1"/>
  <c r="CS256" i="1"/>
  <c r="R256" i="1" s="1"/>
  <c r="CV256" i="1"/>
  <c r="U256" i="1" s="1"/>
  <c r="R257" i="1"/>
  <c r="HG258" i="1"/>
  <c r="CR256" i="1"/>
  <c r="Q256" i="1" s="1"/>
  <c r="AB256" i="1"/>
  <c r="GX258" i="1"/>
  <c r="U258" i="1"/>
  <c r="T257" i="1"/>
  <c r="W258" i="1"/>
  <c r="GX257" i="1"/>
  <c r="Q257" i="1"/>
  <c r="S257" i="1"/>
  <c r="T258" i="1"/>
  <c r="U257" i="1"/>
  <c r="S258" i="1"/>
  <c r="V220" i="1"/>
  <c r="R206" i="1"/>
  <c r="R220" i="1"/>
  <c r="V218" i="1"/>
  <c r="GX220" i="1"/>
  <c r="P220" i="1"/>
  <c r="U218" i="1"/>
  <c r="T220" i="1"/>
  <c r="U220" i="1"/>
  <c r="W218" i="1"/>
  <c r="AD217" i="1"/>
  <c r="AB220" i="1"/>
  <c r="T219" i="1"/>
  <c r="CQ217" i="1"/>
  <c r="P217" i="1" s="1"/>
  <c r="S219" i="1"/>
  <c r="S220" i="1"/>
  <c r="CQ219" i="1"/>
  <c r="P219" i="1" s="1"/>
  <c r="U219" i="1"/>
  <c r="CV217" i="1"/>
  <c r="U217" i="1" s="1"/>
  <c r="W219" i="1"/>
  <c r="GX218" i="1"/>
  <c r="R218" i="1"/>
  <c r="AB218" i="1"/>
  <c r="CT217" i="1"/>
  <c r="S217" i="1" s="1"/>
  <c r="HG218" i="1"/>
  <c r="DF284" i="3"/>
  <c r="DF280" i="3"/>
  <c r="S218" i="1"/>
  <c r="Q218" i="1"/>
  <c r="GX219" i="1"/>
  <c r="R219" i="1"/>
  <c r="V219" i="1"/>
  <c r="W220" i="1"/>
  <c r="T218" i="1"/>
  <c r="Q220" i="1"/>
  <c r="DG215" i="3"/>
  <c r="CQ214" i="1"/>
  <c r="P214" i="1" s="1"/>
  <c r="AB216" i="1"/>
  <c r="AD215" i="1"/>
  <c r="CT215" i="1"/>
  <c r="S215" i="1" s="1"/>
  <c r="CQ215" i="1"/>
  <c r="P215" i="1" s="1"/>
  <c r="CV215" i="1"/>
  <c r="U215" i="1" s="1"/>
  <c r="DG264" i="3"/>
  <c r="DF270" i="3"/>
  <c r="DF258" i="3"/>
  <c r="U206" i="1"/>
  <c r="V206" i="1"/>
  <c r="S211" i="1"/>
  <c r="T214" i="1"/>
  <c r="CQ213" i="1"/>
  <c r="P213" i="1" s="1"/>
  <c r="U214" i="1"/>
  <c r="V214" i="1"/>
  <c r="R214" i="1"/>
  <c r="CV213" i="1"/>
  <c r="U213" i="1" s="1"/>
  <c r="GX214" i="1"/>
  <c r="AB214" i="1"/>
  <c r="CT213" i="1"/>
  <c r="S213" i="1" s="1"/>
  <c r="W214" i="1"/>
  <c r="AD213" i="1"/>
  <c r="S214" i="1"/>
  <c r="DG256" i="3"/>
  <c r="DF259" i="3"/>
  <c r="Q214" i="1"/>
  <c r="S205" i="1"/>
  <c r="W209" i="1"/>
  <c r="S161" i="1"/>
  <c r="T211" i="1"/>
  <c r="S109" i="1"/>
  <c r="R211" i="1"/>
  <c r="W212" i="1"/>
  <c r="CV210" i="1"/>
  <c r="U210" i="1" s="1"/>
  <c r="CT210" i="1"/>
  <c r="S210" i="1" s="1"/>
  <c r="R212" i="1"/>
  <c r="Q212" i="1"/>
  <c r="AD210" i="1"/>
  <c r="CR210" i="1" s="1"/>
  <c r="Q210" i="1" s="1"/>
  <c r="AB212" i="1"/>
  <c r="S212" i="1"/>
  <c r="CQ211" i="1"/>
  <c r="P211" i="1" s="1"/>
  <c r="HH211" i="1"/>
  <c r="CS210" i="1"/>
  <c r="R210" i="1" s="1"/>
  <c r="GX212" i="1"/>
  <c r="DG248" i="3"/>
  <c r="P212" i="1"/>
  <c r="U212" i="1"/>
  <c r="V212" i="1"/>
  <c r="W211" i="1"/>
  <c r="V211" i="1"/>
  <c r="CC222" i="1"/>
  <c r="CC202" i="1" s="1"/>
  <c r="U211" i="1"/>
  <c r="T212" i="1"/>
  <c r="BZ222" i="1"/>
  <c r="CG222" i="1" s="1"/>
  <c r="CG202" i="1" s="1"/>
  <c r="GX153" i="1"/>
  <c r="P209" i="1"/>
  <c r="CQ207" i="1"/>
  <c r="P207" i="1" s="1"/>
  <c r="AB208" i="1"/>
  <c r="T208" i="1"/>
  <c r="U209" i="1"/>
  <c r="S209" i="1"/>
  <c r="CV207" i="1"/>
  <c r="U207" i="1" s="1"/>
  <c r="DG238" i="3"/>
  <c r="GX209" i="1"/>
  <c r="T209" i="1"/>
  <c r="DF238" i="3"/>
  <c r="Q209" i="1"/>
  <c r="W208" i="1"/>
  <c r="CT207" i="1"/>
  <c r="S207" i="1" s="1"/>
  <c r="AB209" i="1"/>
  <c r="AD207" i="1"/>
  <c r="CR207" i="1" s="1"/>
  <c r="Q207" i="1" s="1"/>
  <c r="HG209" i="1"/>
  <c r="DG240" i="3"/>
  <c r="CD222" i="1"/>
  <c r="CD202" i="1" s="1"/>
  <c r="V209" i="1"/>
  <c r="U208" i="1"/>
  <c r="DG245" i="3"/>
  <c r="DF243" i="3"/>
  <c r="R209" i="1"/>
  <c r="V208" i="1"/>
  <c r="S208" i="1"/>
  <c r="GX208" i="1"/>
  <c r="R208" i="1"/>
  <c r="Q208" i="1"/>
  <c r="P208" i="1"/>
  <c r="V205" i="1"/>
  <c r="T206" i="1"/>
  <c r="U205" i="1"/>
  <c r="DG232" i="3"/>
  <c r="FI19" i="8"/>
  <c r="CT204" i="1"/>
  <c r="S204" i="1" s="1"/>
  <c r="HG206" i="1"/>
  <c r="AD204" i="1"/>
  <c r="AB204" i="1" s="1"/>
  <c r="T205" i="1"/>
  <c r="GX205" i="1"/>
  <c r="Q205" i="1"/>
  <c r="P205" i="1"/>
  <c r="AB205" i="1"/>
  <c r="CV204" i="1"/>
  <c r="U204" i="1" s="1"/>
  <c r="AB206" i="1"/>
  <c r="P206" i="1"/>
  <c r="HH205" i="1"/>
  <c r="DF230" i="3"/>
  <c r="S206" i="1"/>
  <c r="R205" i="1"/>
  <c r="GX166" i="1"/>
  <c r="S96" i="1"/>
  <c r="DF221" i="3"/>
  <c r="S166" i="1"/>
  <c r="T166" i="1"/>
  <c r="GX149" i="1"/>
  <c r="S149" i="1"/>
  <c r="W166" i="1"/>
  <c r="R166" i="1"/>
  <c r="W168" i="1"/>
  <c r="Q168" i="1"/>
  <c r="V164" i="1"/>
  <c r="GX168" i="1"/>
  <c r="S168" i="1"/>
  <c r="U168" i="1"/>
  <c r="T164" i="1"/>
  <c r="V168" i="1"/>
  <c r="GX167" i="1"/>
  <c r="S167" i="1"/>
  <c r="U167" i="1"/>
  <c r="AD165" i="1"/>
  <c r="AB165" i="1" s="1"/>
  <c r="CQ165" i="1"/>
  <c r="P165" i="1" s="1"/>
  <c r="HG166" i="1"/>
  <c r="T168" i="1"/>
  <c r="CV165" i="1"/>
  <c r="U165" i="1" s="1"/>
  <c r="AB168" i="1"/>
  <c r="CQ167" i="1"/>
  <c r="P167" i="1" s="1"/>
  <c r="CT165" i="1"/>
  <c r="S165" i="1" s="1"/>
  <c r="HG168" i="1"/>
  <c r="HG167" i="1"/>
  <c r="CS165" i="1"/>
  <c r="R165" i="1" s="1"/>
  <c r="DF225" i="3"/>
  <c r="V166" i="1"/>
  <c r="DG218" i="3"/>
  <c r="T167" i="1"/>
  <c r="DG220" i="3"/>
  <c r="W167" i="1"/>
  <c r="Q167" i="1"/>
  <c r="DG224" i="3"/>
  <c r="V167" i="1"/>
  <c r="U166" i="1"/>
  <c r="W164" i="1"/>
  <c r="Q164" i="1"/>
  <c r="U164" i="1"/>
  <c r="CQ163" i="1"/>
  <c r="P163" i="1" s="1"/>
  <c r="S164" i="1"/>
  <c r="CV163" i="1"/>
  <c r="U163" i="1" s="1"/>
  <c r="CT163" i="1"/>
  <c r="S163" i="1" s="1"/>
  <c r="AD163" i="1"/>
  <c r="CS163" i="1"/>
  <c r="R163" i="1" s="1"/>
  <c r="DG207" i="3"/>
  <c r="DF214" i="3"/>
  <c r="DJ214" i="3" s="1"/>
  <c r="DG202" i="3"/>
  <c r="V161" i="1"/>
  <c r="S157" i="1"/>
  <c r="AD160" i="1"/>
  <c r="U161" i="1"/>
  <c r="CQ160" i="1"/>
  <c r="P160" i="1" s="1"/>
  <c r="CV160" i="1"/>
  <c r="U160" i="1" s="1"/>
  <c r="DG191" i="3"/>
  <c r="W161" i="1"/>
  <c r="CT160" i="1"/>
  <c r="S160" i="1" s="1"/>
  <c r="CY160" i="1" s="1"/>
  <c r="X160" i="1" s="1"/>
  <c r="HG161" i="1"/>
  <c r="GX162" i="1"/>
  <c r="R162" i="1"/>
  <c r="Q162" i="1"/>
  <c r="P162" i="1"/>
  <c r="T161" i="1"/>
  <c r="U162" i="1"/>
  <c r="DG190" i="3"/>
  <c r="DG189" i="3"/>
  <c r="V162" i="1"/>
  <c r="S162" i="1"/>
  <c r="T162" i="1"/>
  <c r="DG193" i="3"/>
  <c r="DF200" i="3"/>
  <c r="U153" i="1"/>
  <c r="W159" i="1"/>
  <c r="CT158" i="1"/>
  <c r="S158" i="1" s="1"/>
  <c r="CQ159" i="1"/>
  <c r="P159" i="1" s="1"/>
  <c r="AD158" i="1"/>
  <c r="CR158" i="1" s="1"/>
  <c r="Q158" i="1" s="1"/>
  <c r="S159" i="1"/>
  <c r="CQ158" i="1"/>
  <c r="P158" i="1" s="1"/>
  <c r="CS158" i="1"/>
  <c r="R158" i="1" s="1"/>
  <c r="T159" i="1"/>
  <c r="CV158" i="1"/>
  <c r="U158" i="1" s="1"/>
  <c r="U159" i="1"/>
  <c r="GX159" i="1"/>
  <c r="V159" i="1"/>
  <c r="V157" i="1"/>
  <c r="W153" i="1"/>
  <c r="GX156" i="1"/>
  <c r="HG157" i="1"/>
  <c r="HH156" i="1"/>
  <c r="U157" i="1"/>
  <c r="S156" i="1"/>
  <c r="W156" i="1"/>
  <c r="W155" i="1"/>
  <c r="CV154" i="1"/>
  <c r="U154" i="1" s="1"/>
  <c r="CQ155" i="1"/>
  <c r="P155" i="1" s="1"/>
  <c r="GX155" i="1"/>
  <c r="CT154" i="1"/>
  <c r="S154" i="1" s="1"/>
  <c r="U155" i="1"/>
  <c r="V155" i="1"/>
  <c r="CS154" i="1"/>
  <c r="R154" i="1" s="1"/>
  <c r="AD154" i="1"/>
  <c r="CR154" i="1" s="1"/>
  <c r="Q154" i="1" s="1"/>
  <c r="T156" i="1"/>
  <c r="W157" i="1"/>
  <c r="Q156" i="1"/>
  <c r="U156" i="1"/>
  <c r="T155" i="1"/>
  <c r="V156" i="1"/>
  <c r="T157" i="1"/>
  <c r="GX157" i="1"/>
  <c r="DG174" i="3"/>
  <c r="DF174" i="3"/>
  <c r="S152" i="1"/>
  <c r="CS151" i="1"/>
  <c r="R151" i="1" s="1"/>
  <c r="GX147" i="1"/>
  <c r="S147" i="1"/>
  <c r="U147" i="1"/>
  <c r="V153" i="1"/>
  <c r="V152" i="1"/>
  <c r="V147" i="1"/>
  <c r="CQ151" i="1"/>
  <c r="P151" i="1" s="1"/>
  <c r="T153" i="1"/>
  <c r="CV151" i="1"/>
  <c r="U151" i="1" s="1"/>
  <c r="CT151" i="1"/>
  <c r="S151" i="1" s="1"/>
  <c r="W147" i="1"/>
  <c r="Q147" i="1"/>
  <c r="HG153" i="1"/>
  <c r="W107" i="1"/>
  <c r="DG167" i="3"/>
  <c r="GX152" i="1"/>
  <c r="HG152" i="1"/>
  <c r="T152" i="1"/>
  <c r="W152" i="1"/>
  <c r="Q152" i="1"/>
  <c r="U152" i="1"/>
  <c r="T150" i="1"/>
  <c r="S105" i="1"/>
  <c r="CD170" i="1"/>
  <c r="CD144" i="1" s="1"/>
  <c r="R150" i="1"/>
  <c r="GX150" i="1"/>
  <c r="S150" i="1"/>
  <c r="V150" i="1"/>
  <c r="CC170" i="1"/>
  <c r="CC144" i="1" s="1"/>
  <c r="AD99" i="1"/>
  <c r="CR99" i="1" s="1"/>
  <c r="Q99" i="1" s="1"/>
  <c r="GX148" i="1"/>
  <c r="DG28" i="3"/>
  <c r="U148" i="1"/>
  <c r="S148" i="1"/>
  <c r="V148" i="1"/>
  <c r="W103" i="1"/>
  <c r="Q103" i="1"/>
  <c r="FI17" i="8"/>
  <c r="U150" i="1"/>
  <c r="W148" i="1"/>
  <c r="Q148" i="1"/>
  <c r="T147" i="1"/>
  <c r="CV146" i="1"/>
  <c r="U146" i="1" s="1"/>
  <c r="CQ147" i="1"/>
  <c r="P147" i="1" s="1"/>
  <c r="CT146" i="1"/>
  <c r="S146" i="1" s="1"/>
  <c r="AD146" i="1"/>
  <c r="CR146" i="1" s="1"/>
  <c r="Q146" i="1" s="1"/>
  <c r="HG150" i="1"/>
  <c r="T148" i="1"/>
  <c r="CQ146" i="1"/>
  <c r="P146" i="1" s="1"/>
  <c r="HG149" i="1"/>
  <c r="HH147" i="1"/>
  <c r="DF162" i="3"/>
  <c r="DJ162" i="3" s="1"/>
  <c r="DG161" i="3"/>
  <c r="BZ170" i="1"/>
  <c r="AQ170" i="1" s="1"/>
  <c r="W149" i="1"/>
  <c r="Q149" i="1"/>
  <c r="U149" i="1"/>
  <c r="V149" i="1"/>
  <c r="T149" i="1"/>
  <c r="GX110" i="1"/>
  <c r="V109" i="1"/>
  <c r="CQ110" i="1"/>
  <c r="P110" i="1" s="1"/>
  <c r="T109" i="1"/>
  <c r="CV108" i="1"/>
  <c r="U108" i="1" s="1"/>
  <c r="DF147" i="3"/>
  <c r="S110" i="1"/>
  <c r="U110" i="1"/>
  <c r="W109" i="1"/>
  <c r="R109" i="1"/>
  <c r="CT108" i="1"/>
  <c r="S108" i="1" s="1"/>
  <c r="CZ108" i="1" s="1"/>
  <c r="Y108" i="1" s="1"/>
  <c r="HG109" i="1"/>
  <c r="AD108" i="1"/>
  <c r="AB108" i="1" s="1"/>
  <c r="V110" i="1"/>
  <c r="DG146" i="3"/>
  <c r="DG143" i="3"/>
  <c r="DF146" i="3"/>
  <c r="W110" i="1"/>
  <c r="Q110" i="1"/>
  <c r="T110" i="1"/>
  <c r="DF140" i="3"/>
  <c r="U109" i="1"/>
  <c r="U107" i="1"/>
  <c r="V107" i="1"/>
  <c r="DG120" i="3"/>
  <c r="GX107" i="1"/>
  <c r="S107" i="1"/>
  <c r="CQ104" i="1"/>
  <c r="P104" i="1" s="1"/>
  <c r="CQ106" i="1"/>
  <c r="P106" i="1" s="1"/>
  <c r="HG105" i="1"/>
  <c r="U106" i="1"/>
  <c r="CV104" i="1"/>
  <c r="U104" i="1" s="1"/>
  <c r="Q107" i="1"/>
  <c r="AB107" i="1"/>
  <c r="CT104" i="1"/>
  <c r="S104" i="1" s="1"/>
  <c r="AD104" i="1"/>
  <c r="CS104" i="1"/>
  <c r="R104" i="1" s="1"/>
  <c r="U105" i="1"/>
  <c r="GX105" i="1"/>
  <c r="V105" i="1"/>
  <c r="T105" i="1"/>
  <c r="W105" i="1"/>
  <c r="R105" i="1"/>
  <c r="V106" i="1"/>
  <c r="DF134" i="3"/>
  <c r="DF132" i="3"/>
  <c r="DG127" i="3"/>
  <c r="T106" i="1"/>
  <c r="HG106" i="1"/>
  <c r="W106" i="1"/>
  <c r="Q106" i="1"/>
  <c r="T107" i="1"/>
  <c r="GX106" i="1"/>
  <c r="S106" i="1"/>
  <c r="GX103" i="1"/>
  <c r="V103" i="1"/>
  <c r="CV102" i="1"/>
  <c r="U102" i="1" s="1"/>
  <c r="CT102" i="1"/>
  <c r="S102" i="1" s="1"/>
  <c r="DG121" i="3"/>
  <c r="AD102" i="1"/>
  <c r="CQ102" i="1"/>
  <c r="P102" i="1" s="1"/>
  <c r="DF124" i="3"/>
  <c r="DJ124" i="3" s="1"/>
  <c r="S103" i="1"/>
  <c r="CS102" i="1"/>
  <c r="R102" i="1" s="1"/>
  <c r="DF123" i="3"/>
  <c r="U103" i="1"/>
  <c r="T103" i="1"/>
  <c r="DG123" i="3"/>
  <c r="DG119" i="3"/>
  <c r="Q96" i="1"/>
  <c r="W95" i="1"/>
  <c r="Q95" i="1"/>
  <c r="U96" i="1"/>
  <c r="U95" i="1"/>
  <c r="U101" i="1"/>
  <c r="DF107" i="3"/>
  <c r="DJ107" i="3" s="1"/>
  <c r="S101" i="1"/>
  <c r="HG101" i="1"/>
  <c r="CV99" i="1"/>
  <c r="U99" i="1" s="1"/>
  <c r="U50" i="1"/>
  <c r="AB100" i="1"/>
  <c r="HG100" i="1"/>
  <c r="CD112" i="1"/>
  <c r="AU112" i="1" s="1"/>
  <c r="DG113" i="3"/>
  <c r="GX101" i="1"/>
  <c r="W100" i="1"/>
  <c r="Q100" i="1"/>
  <c r="V101" i="1"/>
  <c r="U100" i="1"/>
  <c r="T101" i="1"/>
  <c r="V100" i="1"/>
  <c r="W101" i="1"/>
  <c r="R101" i="1"/>
  <c r="DF112" i="3"/>
  <c r="T100" i="1"/>
  <c r="DG117" i="3"/>
  <c r="DF114" i="3"/>
  <c r="S97" i="1"/>
  <c r="GX97" i="1"/>
  <c r="FJ15" i="8"/>
  <c r="GX44" i="1"/>
  <c r="W44" i="1"/>
  <c r="CC112" i="1"/>
  <c r="AT112" i="1" s="1"/>
  <c r="AT92" i="1" s="1"/>
  <c r="U57" i="1"/>
  <c r="S52" i="1"/>
  <c r="S42" i="1"/>
  <c r="U44" i="1"/>
  <c r="U42" i="1"/>
  <c r="FI15" i="8"/>
  <c r="V98" i="1"/>
  <c r="GX95" i="1"/>
  <c r="DG107" i="3"/>
  <c r="W98" i="1"/>
  <c r="Q98" i="1"/>
  <c r="V95" i="1"/>
  <c r="CQ98" i="1"/>
  <c r="P98" i="1" s="1"/>
  <c r="GX98" i="1"/>
  <c r="U98" i="1"/>
  <c r="T96" i="1"/>
  <c r="T95" i="1"/>
  <c r="CV94" i="1"/>
  <c r="U94" i="1" s="1"/>
  <c r="S98" i="1"/>
  <c r="HG97" i="1"/>
  <c r="U97" i="1"/>
  <c r="CT94" i="1"/>
  <c r="S94" i="1" s="1"/>
  <c r="DF104" i="3"/>
  <c r="AB96" i="1"/>
  <c r="HH95" i="1"/>
  <c r="T98" i="1"/>
  <c r="W96" i="1"/>
  <c r="S95" i="1"/>
  <c r="CS94" i="1"/>
  <c r="R94" i="1" s="1"/>
  <c r="AD94" i="1"/>
  <c r="BZ112" i="1"/>
  <c r="CG112" i="1" s="1"/>
  <c r="HH96" i="1"/>
  <c r="DG103" i="3"/>
  <c r="DF103" i="3"/>
  <c r="V97" i="1"/>
  <c r="DG102" i="3"/>
  <c r="T97" i="1"/>
  <c r="DF108" i="3"/>
  <c r="DJ108" i="3" s="1"/>
  <c r="W97" i="1"/>
  <c r="R97" i="1"/>
  <c r="V96" i="1"/>
  <c r="V57" i="1"/>
  <c r="S57" i="1"/>
  <c r="CQ58" i="1"/>
  <c r="P58" i="1" s="1"/>
  <c r="U55" i="1"/>
  <c r="CT53" i="1"/>
  <c r="S53" i="1" s="1"/>
  <c r="AD53" i="1"/>
  <c r="CQ53" i="1"/>
  <c r="P53" i="1" s="1"/>
  <c r="CQ56" i="1"/>
  <c r="P56" i="1" s="1"/>
  <c r="CQ54" i="1"/>
  <c r="P54" i="1" s="1"/>
  <c r="AB55" i="1"/>
  <c r="T54" i="1"/>
  <c r="W55" i="1"/>
  <c r="W54" i="1"/>
  <c r="GX54" i="1"/>
  <c r="CV53" i="1"/>
  <c r="U53" i="1" s="1"/>
  <c r="HG56" i="1"/>
  <c r="CS53" i="1"/>
  <c r="R53" i="1" s="1"/>
  <c r="S54" i="1"/>
  <c r="DG83" i="3"/>
  <c r="U54" i="1"/>
  <c r="U58" i="1"/>
  <c r="T57" i="1"/>
  <c r="GX56" i="1"/>
  <c r="W56" i="1"/>
  <c r="W57" i="1"/>
  <c r="HG54" i="1"/>
  <c r="GX58" i="1"/>
  <c r="W58" i="1"/>
  <c r="GX57" i="1"/>
  <c r="Q57" i="1"/>
  <c r="V58" i="1"/>
  <c r="R57" i="1"/>
  <c r="HG57" i="1"/>
  <c r="S56" i="1"/>
  <c r="DF83" i="3"/>
  <c r="T55" i="1"/>
  <c r="T58" i="1"/>
  <c r="V54" i="1"/>
  <c r="DG95" i="3"/>
  <c r="DG87" i="3"/>
  <c r="T56" i="1"/>
  <c r="U56" i="1"/>
  <c r="R55" i="1"/>
  <c r="DF95" i="3"/>
  <c r="DJ95" i="3" s="1"/>
  <c r="V55" i="1"/>
  <c r="Q55" i="1"/>
  <c r="S58" i="1"/>
  <c r="V56" i="1"/>
  <c r="HG55" i="1"/>
  <c r="S55" i="1"/>
  <c r="DF92" i="3"/>
  <c r="GX55" i="1"/>
  <c r="U51" i="1"/>
  <c r="S51" i="1"/>
  <c r="Q51" i="1"/>
  <c r="GX51" i="1"/>
  <c r="R51" i="1"/>
  <c r="W50" i="1"/>
  <c r="GX50" i="1"/>
  <c r="CV49" i="1"/>
  <c r="U49" i="1" s="1"/>
  <c r="CT49" i="1"/>
  <c r="S49" i="1" s="1"/>
  <c r="AD49" i="1"/>
  <c r="U47" i="1"/>
  <c r="CQ52" i="1"/>
  <c r="P52" i="1" s="1"/>
  <c r="CQ49" i="1"/>
  <c r="P49" i="1" s="1"/>
  <c r="CQ50" i="1"/>
  <c r="P50" i="1" s="1"/>
  <c r="AB51" i="1"/>
  <c r="T50" i="1"/>
  <c r="HG52" i="1"/>
  <c r="HG51" i="1"/>
  <c r="CS49" i="1"/>
  <c r="R49" i="1" s="1"/>
  <c r="S50" i="1"/>
  <c r="V52" i="1"/>
  <c r="HG50" i="1"/>
  <c r="V51" i="1"/>
  <c r="W51" i="1"/>
  <c r="DF78" i="3"/>
  <c r="GX52" i="1"/>
  <c r="U52" i="1"/>
  <c r="T51" i="1"/>
  <c r="W52" i="1"/>
  <c r="V50" i="1"/>
  <c r="GX47" i="1"/>
  <c r="S47" i="1"/>
  <c r="Q47" i="1"/>
  <c r="CT46" i="1"/>
  <c r="S46" i="1" s="1"/>
  <c r="V48" i="1"/>
  <c r="AB47" i="1"/>
  <c r="CS46" i="1"/>
  <c r="R46" i="1" s="1"/>
  <c r="W47" i="1"/>
  <c r="CQ46" i="1"/>
  <c r="P46" i="1" s="1"/>
  <c r="R47" i="1"/>
  <c r="DG60" i="3"/>
  <c r="CQ48" i="1"/>
  <c r="P48" i="1" s="1"/>
  <c r="CV46" i="1"/>
  <c r="U46" i="1" s="1"/>
  <c r="HG48" i="1"/>
  <c r="HG47" i="1"/>
  <c r="AD46" i="1"/>
  <c r="CR46" i="1" s="1"/>
  <c r="Q46" i="1" s="1"/>
  <c r="DG57" i="3"/>
  <c r="GX48" i="1"/>
  <c r="U48" i="1"/>
  <c r="V47" i="1"/>
  <c r="S48" i="1"/>
  <c r="DG67" i="3"/>
  <c r="DG62" i="3"/>
  <c r="DF67" i="3"/>
  <c r="DJ67" i="3" s="1"/>
  <c r="DG61" i="3"/>
  <c r="W48" i="1"/>
  <c r="T47" i="1"/>
  <c r="DF33" i="3"/>
  <c r="CT43" i="1"/>
  <c r="S43" i="1" s="1"/>
  <c r="DF53" i="3"/>
  <c r="DJ53" i="3" s="1"/>
  <c r="AD43" i="1"/>
  <c r="S45" i="1"/>
  <c r="CQ44" i="1"/>
  <c r="P44" i="1" s="1"/>
  <c r="CQ43" i="1"/>
  <c r="P43" i="1" s="1"/>
  <c r="CV43" i="1"/>
  <c r="U43" i="1" s="1"/>
  <c r="HG44" i="1"/>
  <c r="CS43" i="1"/>
  <c r="R43" i="1" s="1"/>
  <c r="V44" i="1"/>
  <c r="U45" i="1"/>
  <c r="T44" i="1"/>
  <c r="Q45" i="1"/>
  <c r="GX45" i="1"/>
  <c r="R45" i="1"/>
  <c r="HG45" i="1"/>
  <c r="S44" i="1"/>
  <c r="T45" i="1"/>
  <c r="W45" i="1"/>
  <c r="GX42" i="1"/>
  <c r="W42" i="1"/>
  <c r="V42" i="1"/>
  <c r="CV41" i="1"/>
  <c r="U41" i="1" s="1"/>
  <c r="CT41" i="1"/>
  <c r="S41" i="1" s="1"/>
  <c r="AD41" i="1"/>
  <c r="CQ41" i="1"/>
  <c r="P41" i="1" s="1"/>
  <c r="HH42" i="1"/>
  <c r="CQ42" i="1"/>
  <c r="P42" i="1" s="1"/>
  <c r="T42" i="1"/>
  <c r="CS41" i="1"/>
  <c r="R41" i="1" s="1"/>
  <c r="DG37" i="3"/>
  <c r="DG38" i="3"/>
  <c r="CV39" i="1"/>
  <c r="U39" i="1" s="1"/>
  <c r="CT39" i="1"/>
  <c r="S39" i="1" s="1"/>
  <c r="AD39" i="1"/>
  <c r="CQ39" i="1"/>
  <c r="P39" i="1" s="1"/>
  <c r="CQ40" i="1"/>
  <c r="P40" i="1" s="1"/>
  <c r="HH40" i="1"/>
  <c r="CS39" i="1"/>
  <c r="R39" i="1" s="1"/>
  <c r="W40" i="1"/>
  <c r="S40" i="1"/>
  <c r="T40" i="1"/>
  <c r="GX40" i="1"/>
  <c r="U40" i="1"/>
  <c r="V40" i="1"/>
  <c r="GX38" i="1"/>
  <c r="V38" i="1"/>
  <c r="U38" i="1"/>
  <c r="S38" i="1"/>
  <c r="CV36" i="1"/>
  <c r="U36" i="1" s="1"/>
  <c r="W37" i="1"/>
  <c r="R37" i="1"/>
  <c r="HG38" i="1"/>
  <c r="Q37" i="1"/>
  <c r="CT36" i="1"/>
  <c r="S36" i="1" s="1"/>
  <c r="T38" i="1"/>
  <c r="HH37" i="1"/>
  <c r="CS36" i="1"/>
  <c r="R36" i="1" s="1"/>
  <c r="W38" i="1"/>
  <c r="GX37" i="1"/>
  <c r="AD36" i="1"/>
  <c r="S37" i="1"/>
  <c r="U37" i="1"/>
  <c r="CQ38" i="1"/>
  <c r="P38" i="1" s="1"/>
  <c r="DF25" i="3"/>
  <c r="T37" i="1"/>
  <c r="HH30" i="1"/>
  <c r="W35" i="1"/>
  <c r="V35" i="1"/>
  <c r="CQ33" i="1"/>
  <c r="P33" i="1" s="1"/>
  <c r="S35" i="1"/>
  <c r="Q35" i="1"/>
  <c r="CQ34" i="1"/>
  <c r="P34" i="1" s="1"/>
  <c r="AB35" i="1"/>
  <c r="T34" i="1"/>
  <c r="R35" i="1"/>
  <c r="CV33" i="1"/>
  <c r="U33" i="1" s="1"/>
  <c r="CT33" i="1"/>
  <c r="S33" i="1" s="1"/>
  <c r="V30" i="1"/>
  <c r="AD33" i="1"/>
  <c r="CR33" i="1" s="1"/>
  <c r="Q33" i="1" s="1"/>
  <c r="CS33" i="1"/>
  <c r="R33" i="1" s="1"/>
  <c r="W34" i="1"/>
  <c r="S34" i="1"/>
  <c r="DG12" i="3"/>
  <c r="HG35" i="1"/>
  <c r="U34" i="1"/>
  <c r="GX35" i="1"/>
  <c r="DG16" i="3"/>
  <c r="DF16" i="3"/>
  <c r="U35" i="1"/>
  <c r="GX34" i="1"/>
  <c r="V34" i="1"/>
  <c r="T35" i="1"/>
  <c r="CD60" i="1"/>
  <c r="CD26" i="1" s="1"/>
  <c r="GX31" i="1"/>
  <c r="W31" i="1"/>
  <c r="DG8" i="3"/>
  <c r="V31" i="1"/>
  <c r="CC60" i="1"/>
  <c r="CC26" i="1" s="1"/>
  <c r="BZ60" i="1"/>
  <c r="BZ26" i="1" s="1"/>
  <c r="R31" i="1"/>
  <c r="T31" i="1"/>
  <c r="S31" i="1"/>
  <c r="CQ32" i="1"/>
  <c r="P32" i="1" s="1"/>
  <c r="HG31" i="1"/>
  <c r="CV28" i="1"/>
  <c r="U28" i="1" s="1"/>
  <c r="W32" i="1"/>
  <c r="CT28" i="1"/>
  <c r="S28" i="1" s="1"/>
  <c r="AD28" i="1"/>
  <c r="CR28" i="1" s="1"/>
  <c r="Q28" i="1" s="1"/>
  <c r="CQ28" i="1"/>
  <c r="P28" i="1" s="1"/>
  <c r="CQ30" i="1"/>
  <c r="P30" i="1" s="1"/>
  <c r="CQ29" i="1"/>
  <c r="P29" i="1" s="1"/>
  <c r="S30" i="1"/>
  <c r="CQ31" i="1"/>
  <c r="P31" i="1" s="1"/>
  <c r="HH29" i="1"/>
  <c r="CS28" i="1"/>
  <c r="R28" i="1" s="1"/>
  <c r="U29" i="1"/>
  <c r="V29" i="1"/>
  <c r="U32" i="1"/>
  <c r="GX32" i="1"/>
  <c r="T32" i="1"/>
  <c r="Q32" i="1"/>
  <c r="T29" i="1"/>
  <c r="R32" i="1"/>
  <c r="U31" i="1"/>
  <c r="GX29" i="1"/>
  <c r="W29" i="1"/>
  <c r="HG32" i="1"/>
  <c r="V32" i="1"/>
  <c r="W30" i="1"/>
  <c r="T30" i="1"/>
  <c r="S32" i="1"/>
  <c r="R30" i="1"/>
  <c r="Q30" i="1"/>
  <c r="S29" i="1"/>
  <c r="CY479" i="1"/>
  <c r="X479" i="1" s="1"/>
  <c r="CR477" i="1"/>
  <c r="Q477" i="1" s="1"/>
  <c r="AB477" i="1"/>
  <c r="CY486" i="1"/>
  <c r="X486" i="1" s="1"/>
  <c r="CZ486" i="1"/>
  <c r="Y486" i="1" s="1"/>
  <c r="CY481" i="1"/>
  <c r="X481" i="1" s="1"/>
  <c r="CZ481" i="1"/>
  <c r="Y481" i="1" s="1"/>
  <c r="CR479" i="1"/>
  <c r="Q479" i="1" s="1"/>
  <c r="AB479" i="1"/>
  <c r="CG488" i="1"/>
  <c r="BZ467" i="1"/>
  <c r="AQ488" i="1"/>
  <c r="CR475" i="1"/>
  <c r="Q475" i="1" s="1"/>
  <c r="AB475" i="1"/>
  <c r="AB481" i="1"/>
  <c r="CR481" i="1"/>
  <c r="Q481" i="1" s="1"/>
  <c r="CZ484" i="1"/>
  <c r="Y484" i="1" s="1"/>
  <c r="CR483" i="1"/>
  <c r="Q483" i="1" s="1"/>
  <c r="AB483" i="1"/>
  <c r="CR485" i="1"/>
  <c r="Q485" i="1" s="1"/>
  <c r="AT488" i="1"/>
  <c r="CS485" i="1"/>
  <c r="R485" i="1" s="1"/>
  <c r="HG481" i="1"/>
  <c r="CQ478" i="1"/>
  <c r="P478" i="1" s="1"/>
  <c r="HH477" i="1"/>
  <c r="AD473" i="1"/>
  <c r="CS473" i="1"/>
  <c r="R473" i="1" s="1"/>
  <c r="AB472" i="1"/>
  <c r="CQ472" i="1"/>
  <c r="P472" i="1" s="1"/>
  <c r="R432" i="1"/>
  <c r="V432" i="1"/>
  <c r="AB425" i="1"/>
  <c r="CR425" i="1"/>
  <c r="Q425" i="1" s="1"/>
  <c r="AO488" i="1"/>
  <c r="HG484" i="1"/>
  <c r="CY427" i="1"/>
  <c r="X427" i="1" s="1"/>
  <c r="CZ427" i="1"/>
  <c r="Y427" i="1" s="1"/>
  <c r="BD488" i="1"/>
  <c r="CZ480" i="1"/>
  <c r="Y480" i="1" s="1"/>
  <c r="U432" i="1"/>
  <c r="AB429" i="1"/>
  <c r="CQ429" i="1"/>
  <c r="P429" i="1" s="1"/>
  <c r="T428" i="1"/>
  <c r="CR384" i="1"/>
  <c r="Q384" i="1" s="1"/>
  <c r="AB384" i="1"/>
  <c r="CR380" i="1"/>
  <c r="Q380" i="1" s="1"/>
  <c r="AB380" i="1"/>
  <c r="BB488" i="1"/>
  <c r="BC488" i="1"/>
  <c r="HG483" i="1"/>
  <c r="CQ480" i="1"/>
  <c r="P480" i="1" s="1"/>
  <c r="HG479" i="1"/>
  <c r="CQ476" i="1"/>
  <c r="P476" i="1" s="1"/>
  <c r="HH475" i="1"/>
  <c r="AB469" i="1"/>
  <c r="CR469" i="1"/>
  <c r="Q469" i="1" s="1"/>
  <c r="T432" i="1"/>
  <c r="CY429" i="1"/>
  <c r="X429" i="1" s="1"/>
  <c r="CZ429" i="1"/>
  <c r="Y429" i="1" s="1"/>
  <c r="CD371" i="1"/>
  <c r="BZ435" i="1"/>
  <c r="CR428" i="1"/>
  <c r="Q428" i="1" s="1"/>
  <c r="AB428" i="1"/>
  <c r="AB426" i="1"/>
  <c r="CR426" i="1"/>
  <c r="Q426" i="1" s="1"/>
  <c r="AB374" i="1"/>
  <c r="CR374" i="1"/>
  <c r="Q374" i="1" s="1"/>
  <c r="U483" i="1"/>
  <c r="U479" i="1"/>
  <c r="AD474" i="1"/>
  <c r="CR474" i="1" s="1"/>
  <c r="Q474" i="1" s="1"/>
  <c r="AB471" i="1"/>
  <c r="AB470" i="1"/>
  <c r="CQ470" i="1"/>
  <c r="P470" i="1" s="1"/>
  <c r="AB433" i="1"/>
  <c r="CR432" i="1"/>
  <c r="Q432" i="1" s="1"/>
  <c r="AB432" i="1"/>
  <c r="AB474" i="1"/>
  <c r="CK419" i="1"/>
  <c r="BB435" i="1"/>
  <c r="GX428" i="1"/>
  <c r="R428" i="1"/>
  <c r="V428" i="1"/>
  <c r="AB382" i="1"/>
  <c r="CR382" i="1"/>
  <c r="Q382" i="1" s="1"/>
  <c r="BC435" i="1"/>
  <c r="CQ431" i="1"/>
  <c r="P431" i="1" s="1"/>
  <c r="HG430" i="1"/>
  <c r="CS426" i="1"/>
  <c r="R426" i="1" s="1"/>
  <c r="CR423" i="1"/>
  <c r="Q423" i="1" s="1"/>
  <c r="BB387" i="1"/>
  <c r="CS382" i="1"/>
  <c r="R382" i="1" s="1"/>
  <c r="CQ379" i="1"/>
  <c r="P379" i="1" s="1"/>
  <c r="CQ375" i="1"/>
  <c r="P375" i="1" s="1"/>
  <c r="CS374" i="1"/>
  <c r="R374" i="1" s="1"/>
  <c r="AB336" i="1"/>
  <c r="CQ336" i="1"/>
  <c r="P336" i="1" s="1"/>
  <c r="AB326" i="1"/>
  <c r="CQ326" i="1"/>
  <c r="P326" i="1" s="1"/>
  <c r="CD339" i="1"/>
  <c r="AB322" i="1"/>
  <c r="CQ322" i="1"/>
  <c r="P322" i="1" s="1"/>
  <c r="HH322" i="1"/>
  <c r="CR317" i="1"/>
  <c r="Q317" i="1" s="1"/>
  <c r="AB317" i="1"/>
  <c r="CR309" i="1"/>
  <c r="Q309" i="1" s="1"/>
  <c r="AB309" i="1"/>
  <c r="AB270" i="1"/>
  <c r="CR270" i="1"/>
  <c r="Q270" i="1" s="1"/>
  <c r="CR268" i="1"/>
  <c r="Q268" i="1" s="1"/>
  <c r="AB268" i="1"/>
  <c r="HG385" i="1"/>
  <c r="HG377" i="1"/>
  <c r="AD337" i="1"/>
  <c r="CS337" i="1"/>
  <c r="R337" i="1" s="1"/>
  <c r="BD339" i="1"/>
  <c r="AD329" i="1"/>
  <c r="CS329" i="1"/>
  <c r="R329" i="1" s="1"/>
  <c r="AB328" i="1"/>
  <c r="CQ328" i="1"/>
  <c r="P328" i="1" s="1"/>
  <c r="AB323" i="1"/>
  <c r="CR323" i="1"/>
  <c r="Q323" i="1" s="1"/>
  <c r="CR316" i="1"/>
  <c r="Q316" i="1" s="1"/>
  <c r="AB316" i="1"/>
  <c r="CR272" i="1"/>
  <c r="Q272" i="1" s="1"/>
  <c r="AB272" i="1"/>
  <c r="AB319" i="1"/>
  <c r="CR319" i="1"/>
  <c r="Q319" i="1" s="1"/>
  <c r="AB311" i="1"/>
  <c r="CR311" i="1"/>
  <c r="Q311" i="1" s="1"/>
  <c r="CS424" i="1"/>
  <c r="R424" i="1" s="1"/>
  <c r="CQ421" i="1"/>
  <c r="P421" i="1" s="1"/>
  <c r="CQ385" i="1"/>
  <c r="P385" i="1" s="1"/>
  <c r="CS384" i="1"/>
  <c r="R384" i="1" s="1"/>
  <c r="CZ384" i="1" s="1"/>
  <c r="Y384" i="1" s="1"/>
  <c r="CS380" i="1"/>
  <c r="R380" i="1" s="1"/>
  <c r="CQ377" i="1"/>
  <c r="P377" i="1" s="1"/>
  <c r="CK306" i="1"/>
  <c r="BB339" i="1"/>
  <c r="AD331" i="1"/>
  <c r="CS331" i="1"/>
  <c r="R331" i="1" s="1"/>
  <c r="AD325" i="1"/>
  <c r="CS325" i="1"/>
  <c r="R325" i="1" s="1"/>
  <c r="CY325" i="1" s="1"/>
  <c r="X325" i="1" s="1"/>
  <c r="AD321" i="1"/>
  <c r="CS321" i="1"/>
  <c r="R321" i="1" s="1"/>
  <c r="AO387" i="1"/>
  <c r="AB332" i="1"/>
  <c r="CQ332" i="1"/>
  <c r="P332" i="1" s="1"/>
  <c r="BZ339" i="1"/>
  <c r="CG339" i="1" s="1"/>
  <c r="AO435" i="1"/>
  <c r="BD387" i="1"/>
  <c r="AD333" i="1"/>
  <c r="CR333" i="1" s="1"/>
  <c r="Q333" i="1" s="1"/>
  <c r="CS333" i="1"/>
  <c r="R333" i="1" s="1"/>
  <c r="HG326" i="1"/>
  <c r="AB315" i="1"/>
  <c r="CR315" i="1"/>
  <c r="Q315" i="1" s="1"/>
  <c r="BD435" i="1"/>
  <c r="BC387" i="1"/>
  <c r="HG336" i="1"/>
  <c r="AD335" i="1"/>
  <c r="CR335" i="1" s="1"/>
  <c r="Q335" i="1" s="1"/>
  <c r="CS335" i="1"/>
  <c r="R335" i="1" s="1"/>
  <c r="AO339" i="1"/>
  <c r="AD332" i="1"/>
  <c r="CR332" i="1" s="1"/>
  <c r="Q332" i="1" s="1"/>
  <c r="CS323" i="1"/>
  <c r="R323" i="1" s="1"/>
  <c r="CQ320" i="1"/>
  <c r="P320" i="1" s="1"/>
  <c r="CS319" i="1"/>
  <c r="R319" i="1" s="1"/>
  <c r="CS315" i="1"/>
  <c r="R315" i="1" s="1"/>
  <c r="CQ312" i="1"/>
  <c r="P312" i="1" s="1"/>
  <c r="CS311" i="1"/>
  <c r="R311" i="1" s="1"/>
  <c r="AO274" i="1"/>
  <c r="HG270" i="1"/>
  <c r="CQ267" i="1"/>
  <c r="P267" i="1" s="1"/>
  <c r="HG314" i="1"/>
  <c r="HH310" i="1"/>
  <c r="BX306" i="1"/>
  <c r="BD274" i="1"/>
  <c r="AB257" i="1"/>
  <c r="CQ257" i="1"/>
  <c r="P257" i="1" s="1"/>
  <c r="BC339" i="1"/>
  <c r="CQ335" i="1"/>
  <c r="P335" i="1" s="1"/>
  <c r="BC274" i="1"/>
  <c r="BB274" i="1"/>
  <c r="AB271" i="1"/>
  <c r="AB335" i="1"/>
  <c r="CS317" i="1"/>
  <c r="R317" i="1" s="1"/>
  <c r="CQ314" i="1"/>
  <c r="P314" i="1" s="1"/>
  <c r="CQ310" i="1"/>
  <c r="P310" i="1" s="1"/>
  <c r="CS309" i="1"/>
  <c r="R309" i="1" s="1"/>
  <c r="CQ269" i="1"/>
  <c r="P269" i="1" s="1"/>
  <c r="CS268" i="1"/>
  <c r="R268" i="1" s="1"/>
  <c r="AB263" i="1"/>
  <c r="CQ263" i="1"/>
  <c r="P263" i="1" s="1"/>
  <c r="CR219" i="1"/>
  <c r="Q219" i="1" s="1"/>
  <c r="AB219" i="1"/>
  <c r="CR211" i="1"/>
  <c r="Q211" i="1" s="1"/>
  <c r="AB211" i="1"/>
  <c r="AD262" i="1"/>
  <c r="CR262" i="1" s="1"/>
  <c r="Q262" i="1" s="1"/>
  <c r="CS262" i="1"/>
  <c r="R262" i="1" s="1"/>
  <c r="AB262" i="1"/>
  <c r="AD260" i="1"/>
  <c r="CR260" i="1" s="1"/>
  <c r="Q260" i="1" s="1"/>
  <c r="CS260" i="1"/>
  <c r="R260" i="1" s="1"/>
  <c r="HH257" i="1"/>
  <c r="AB164" i="1"/>
  <c r="AB260" i="1"/>
  <c r="AD258" i="1"/>
  <c r="CS258" i="1"/>
  <c r="R258" i="1" s="1"/>
  <c r="BC222" i="1"/>
  <c r="CS217" i="1"/>
  <c r="R217" i="1" s="1"/>
  <c r="CS213" i="1"/>
  <c r="R213" i="1" s="1"/>
  <c r="CQ210" i="1"/>
  <c r="P210" i="1" s="1"/>
  <c r="CR206" i="1"/>
  <c r="Q206" i="1" s="1"/>
  <c r="BB170" i="1"/>
  <c r="AB167" i="1"/>
  <c r="CQ166" i="1"/>
  <c r="P166" i="1" s="1"/>
  <c r="AD166" i="1"/>
  <c r="CR166" i="1" s="1"/>
  <c r="Q166" i="1" s="1"/>
  <c r="AB161" i="1"/>
  <c r="CQ161" i="1"/>
  <c r="P161" i="1" s="1"/>
  <c r="BB222" i="1"/>
  <c r="HG164" i="1"/>
  <c r="AB162" i="1"/>
  <c r="AB151" i="1"/>
  <c r="CR151" i="1"/>
  <c r="Q151" i="1" s="1"/>
  <c r="HG220" i="1"/>
  <c r="HG216" i="1"/>
  <c r="HG212" i="1"/>
  <c r="HG208" i="1"/>
  <c r="CS204" i="1"/>
  <c r="R204" i="1" s="1"/>
  <c r="CS168" i="1"/>
  <c r="R168" i="1" s="1"/>
  <c r="CS164" i="1"/>
  <c r="R164" i="1" s="1"/>
  <c r="AB152" i="1"/>
  <c r="CQ152" i="1"/>
  <c r="P152" i="1" s="1"/>
  <c r="HG219" i="1"/>
  <c r="CS215" i="1"/>
  <c r="R215" i="1" s="1"/>
  <c r="CS207" i="1"/>
  <c r="R207" i="1" s="1"/>
  <c r="CQ204" i="1"/>
  <c r="P204" i="1" s="1"/>
  <c r="CQ168" i="1"/>
  <c r="P168" i="1" s="1"/>
  <c r="CS167" i="1"/>
  <c r="R167" i="1" s="1"/>
  <c r="CQ164" i="1"/>
  <c r="P164" i="1" s="1"/>
  <c r="AD155" i="1"/>
  <c r="CR155" i="1" s="1"/>
  <c r="Q155" i="1" s="1"/>
  <c r="CS155" i="1"/>
  <c r="R155" i="1" s="1"/>
  <c r="CZ155" i="1" s="1"/>
  <c r="Y155" i="1" s="1"/>
  <c r="AO170" i="1"/>
  <c r="AD153" i="1"/>
  <c r="CR153" i="1" s="1"/>
  <c r="Q153" i="1" s="1"/>
  <c r="CS153" i="1"/>
  <c r="R153" i="1" s="1"/>
  <c r="CZ153" i="1" s="1"/>
  <c r="Y153" i="1" s="1"/>
  <c r="BD92" i="1"/>
  <c r="F137" i="1"/>
  <c r="AO222" i="1"/>
  <c r="BD170" i="1"/>
  <c r="AD159" i="1"/>
  <c r="CR159" i="1" s="1"/>
  <c r="Q159" i="1" s="1"/>
  <c r="CS159" i="1"/>
  <c r="R159" i="1" s="1"/>
  <c r="AB156" i="1"/>
  <c r="CQ156" i="1"/>
  <c r="P156" i="1" s="1"/>
  <c r="AB153" i="1"/>
  <c r="AB149" i="1"/>
  <c r="AB148" i="1"/>
  <c r="BC92" i="1"/>
  <c r="F128" i="1"/>
  <c r="AB103" i="1"/>
  <c r="AB95" i="1"/>
  <c r="BD222" i="1"/>
  <c r="BC170" i="1"/>
  <c r="AD161" i="1"/>
  <c r="CR161" i="1" s="1"/>
  <c r="Q161" i="1" s="1"/>
  <c r="CS161" i="1"/>
  <c r="R161" i="1" s="1"/>
  <c r="AD157" i="1"/>
  <c r="CR157" i="1" s="1"/>
  <c r="Q157" i="1" s="1"/>
  <c r="CS157" i="1"/>
  <c r="R157" i="1" s="1"/>
  <c r="BB92" i="1"/>
  <c r="F125" i="1"/>
  <c r="AB159" i="1"/>
  <c r="AB155" i="1"/>
  <c r="CQ150" i="1"/>
  <c r="P150" i="1" s="1"/>
  <c r="AD150" i="1"/>
  <c r="CR150" i="1" s="1"/>
  <c r="Q150" i="1" s="1"/>
  <c r="CS149" i="1"/>
  <c r="R149" i="1" s="1"/>
  <c r="AB147" i="1"/>
  <c r="AO112" i="1"/>
  <c r="AB110" i="1"/>
  <c r="CQ109" i="1"/>
  <c r="P109" i="1" s="1"/>
  <c r="AD109" i="1"/>
  <c r="CR109" i="1" s="1"/>
  <c r="Q109" i="1" s="1"/>
  <c r="AB106" i="1"/>
  <c r="CQ105" i="1"/>
  <c r="P105" i="1" s="1"/>
  <c r="AD105" i="1"/>
  <c r="CR105" i="1" s="1"/>
  <c r="Q105" i="1" s="1"/>
  <c r="CQ101" i="1"/>
  <c r="P101" i="1" s="1"/>
  <c r="AD101" i="1"/>
  <c r="CR101" i="1" s="1"/>
  <c r="Q101" i="1" s="1"/>
  <c r="CS100" i="1"/>
  <c r="R100" i="1" s="1"/>
  <c r="CY100" i="1" s="1"/>
  <c r="X100" i="1" s="1"/>
  <c r="CT99" i="1"/>
  <c r="S99" i="1" s="1"/>
  <c r="AB98" i="1"/>
  <c r="CQ97" i="1"/>
  <c r="P97" i="1" s="1"/>
  <c r="AD97" i="1"/>
  <c r="CR97" i="1" s="1"/>
  <c r="Q97" i="1" s="1"/>
  <c r="CS96" i="1"/>
  <c r="R96" i="1" s="1"/>
  <c r="CM92" i="1"/>
  <c r="CK26" i="1"/>
  <c r="BB60" i="1"/>
  <c r="AB56" i="1"/>
  <c r="CR56" i="1"/>
  <c r="Q56" i="1" s="1"/>
  <c r="AB40" i="1"/>
  <c r="CR40" i="1"/>
  <c r="Q40" i="1" s="1"/>
  <c r="HH148" i="1"/>
  <c r="HG107" i="1"/>
  <c r="HH103" i="1"/>
  <c r="CL92" i="1"/>
  <c r="CR42" i="1"/>
  <c r="Q42" i="1" s="1"/>
  <c r="AB42" i="1"/>
  <c r="CQ157" i="1"/>
  <c r="P157" i="1" s="1"/>
  <c r="CS156" i="1"/>
  <c r="R156" i="1" s="1"/>
  <c r="CQ153" i="1"/>
  <c r="P153" i="1" s="1"/>
  <c r="CS152" i="1"/>
  <c r="R152" i="1" s="1"/>
  <c r="CQ149" i="1"/>
  <c r="P149" i="1" s="1"/>
  <c r="CS148" i="1"/>
  <c r="R148" i="1" s="1"/>
  <c r="CS107" i="1"/>
  <c r="R107" i="1" s="1"/>
  <c r="CS103" i="1"/>
  <c r="R103" i="1" s="1"/>
  <c r="CQ100" i="1"/>
  <c r="P100" i="1" s="1"/>
  <c r="CQ96" i="1"/>
  <c r="P96" i="1" s="1"/>
  <c r="CS95" i="1"/>
  <c r="R95" i="1" s="1"/>
  <c r="CK92" i="1"/>
  <c r="AB48" i="1"/>
  <c r="CR48" i="1"/>
  <c r="Q48" i="1" s="1"/>
  <c r="HG159" i="1"/>
  <c r="HH155" i="1"/>
  <c r="HG98" i="1"/>
  <c r="CR58" i="1"/>
  <c r="Q58" i="1" s="1"/>
  <c r="AB58" i="1"/>
  <c r="CR50" i="1"/>
  <c r="Q50" i="1" s="1"/>
  <c r="AB50" i="1"/>
  <c r="CQ148" i="1"/>
  <c r="P148" i="1" s="1"/>
  <c r="CS147" i="1"/>
  <c r="R147" i="1" s="1"/>
  <c r="CS110" i="1"/>
  <c r="R110" i="1" s="1"/>
  <c r="CQ107" i="1"/>
  <c r="P107" i="1" s="1"/>
  <c r="CS106" i="1"/>
  <c r="R106" i="1" s="1"/>
  <c r="CQ103" i="1"/>
  <c r="P103" i="1" s="1"/>
  <c r="CS98" i="1"/>
  <c r="R98" i="1" s="1"/>
  <c r="CQ95" i="1"/>
  <c r="P95" i="1" s="1"/>
  <c r="AB52" i="1"/>
  <c r="CR52" i="1"/>
  <c r="Q52" i="1" s="1"/>
  <c r="CR38" i="1"/>
  <c r="Q38" i="1" s="1"/>
  <c r="AB38" i="1"/>
  <c r="CR54" i="1"/>
  <c r="Q54" i="1" s="1"/>
  <c r="AB54" i="1"/>
  <c r="AB44" i="1"/>
  <c r="CR44" i="1"/>
  <c r="Q44" i="1" s="1"/>
  <c r="CR34" i="1"/>
  <c r="Q34" i="1" s="1"/>
  <c r="AB34" i="1"/>
  <c r="CL26" i="1"/>
  <c r="BC60" i="1"/>
  <c r="AO60" i="1"/>
  <c r="CQ57" i="1"/>
  <c r="P57" i="1" s="1"/>
  <c r="CS56" i="1"/>
  <c r="R56" i="1" s="1"/>
  <c r="CS52" i="1"/>
  <c r="R52" i="1" s="1"/>
  <c r="CS48" i="1"/>
  <c r="R48" i="1" s="1"/>
  <c r="CQ45" i="1"/>
  <c r="P45" i="1" s="1"/>
  <c r="CS44" i="1"/>
  <c r="R44" i="1" s="1"/>
  <c r="CS40" i="1"/>
  <c r="R40" i="1" s="1"/>
  <c r="CQ37" i="1"/>
  <c r="P37" i="1" s="1"/>
  <c r="DF582" i="3"/>
  <c r="DF574" i="3"/>
  <c r="DG574" i="3"/>
  <c r="DF560" i="3"/>
  <c r="DG560" i="3"/>
  <c r="DF550" i="3"/>
  <c r="DG550" i="3"/>
  <c r="DF545" i="3"/>
  <c r="DJ545" i="3" s="1"/>
  <c r="DG545" i="3"/>
  <c r="DF533" i="3"/>
  <c r="DG533" i="3"/>
  <c r="DF531" i="3"/>
  <c r="DG531" i="3"/>
  <c r="DF525" i="3"/>
  <c r="DG525" i="3"/>
  <c r="DF521" i="3"/>
  <c r="DG521" i="3"/>
  <c r="BD60" i="1"/>
  <c r="AD29" i="1"/>
  <c r="CS29" i="1"/>
  <c r="R29" i="1" s="1"/>
  <c r="DF578" i="3"/>
  <c r="DJ578" i="3" s="1"/>
  <c r="DG578" i="3"/>
  <c r="DF564" i="3"/>
  <c r="DJ564" i="3" s="1"/>
  <c r="DG564" i="3"/>
  <c r="DF542" i="3"/>
  <c r="DJ542" i="3" s="1"/>
  <c r="DG542" i="3"/>
  <c r="DF538" i="3"/>
  <c r="DG538" i="3"/>
  <c r="DF522" i="3"/>
  <c r="DG522" i="3"/>
  <c r="DF519" i="3"/>
  <c r="DG519" i="3"/>
  <c r="DF512" i="3"/>
  <c r="DG512" i="3"/>
  <c r="DF504" i="3"/>
  <c r="DG504" i="3"/>
  <c r="DF502" i="3"/>
  <c r="DG502" i="3"/>
  <c r="DF497" i="3"/>
  <c r="DG497" i="3"/>
  <c r="AB57" i="1"/>
  <c r="AB45" i="1"/>
  <c r="AB37" i="1"/>
  <c r="AD31" i="1"/>
  <c r="AB30" i="1"/>
  <c r="DG582" i="3"/>
  <c r="DF534" i="3"/>
  <c r="DG534" i="3"/>
  <c r="DF526" i="3"/>
  <c r="DG526" i="3"/>
  <c r="DF517" i="3"/>
  <c r="DG517" i="3"/>
  <c r="DF498" i="3"/>
  <c r="DG498" i="3"/>
  <c r="DF485" i="3"/>
  <c r="DG485" i="3"/>
  <c r="DF483" i="3"/>
  <c r="DJ483" i="3" s="1"/>
  <c r="DG483" i="3"/>
  <c r="DF446" i="3"/>
  <c r="DJ446" i="3" s="1"/>
  <c r="DG446" i="3"/>
  <c r="HG34" i="1"/>
  <c r="AB32" i="1"/>
  <c r="DF590" i="3"/>
  <c r="DG590" i="3"/>
  <c r="DF589" i="3"/>
  <c r="DG589" i="3"/>
  <c r="DF515" i="3"/>
  <c r="DG515" i="3"/>
  <c r="DF513" i="3"/>
  <c r="DG513" i="3"/>
  <c r="DF505" i="3"/>
  <c r="DG505" i="3"/>
  <c r="DF484" i="3"/>
  <c r="DG484" i="3"/>
  <c r="CS58" i="1"/>
  <c r="R58" i="1" s="1"/>
  <c r="CQ55" i="1"/>
  <c r="P55" i="1" s="1"/>
  <c r="CS54" i="1"/>
  <c r="R54" i="1" s="1"/>
  <c r="CQ51" i="1"/>
  <c r="P51" i="1" s="1"/>
  <c r="CS50" i="1"/>
  <c r="R50" i="1" s="1"/>
  <c r="CQ47" i="1"/>
  <c r="P47" i="1" s="1"/>
  <c r="CS42" i="1"/>
  <c r="R42" i="1" s="1"/>
  <c r="CS38" i="1"/>
  <c r="R38" i="1" s="1"/>
  <c r="CQ35" i="1"/>
  <c r="P35" i="1" s="1"/>
  <c r="CS34" i="1"/>
  <c r="R34" i="1" s="1"/>
  <c r="U30" i="1"/>
  <c r="DG591" i="3"/>
  <c r="DF587" i="3"/>
  <c r="DG587" i="3"/>
  <c r="DF586" i="3"/>
  <c r="DF479" i="3"/>
  <c r="DG479" i="3"/>
  <c r="DF462" i="3"/>
  <c r="DJ462" i="3" s="1"/>
  <c r="DG462" i="3"/>
  <c r="DF456" i="3"/>
  <c r="DG456" i="3"/>
  <c r="GX30" i="1"/>
  <c r="DF584" i="3"/>
  <c r="DG584" i="3"/>
  <c r="DF573" i="3"/>
  <c r="DG573" i="3"/>
  <c r="DF559" i="3"/>
  <c r="DG559" i="3"/>
  <c r="DF557" i="3"/>
  <c r="DG557" i="3"/>
  <c r="DG586" i="3"/>
  <c r="DF577" i="3"/>
  <c r="DJ577" i="3" s="1"/>
  <c r="DG577" i="3"/>
  <c r="DF570" i="3"/>
  <c r="DG570" i="3"/>
  <c r="DF566" i="3"/>
  <c r="DG566" i="3"/>
  <c r="DF563" i="3"/>
  <c r="DG563" i="3"/>
  <c r="DF549" i="3"/>
  <c r="DG549" i="3"/>
  <c r="DF547" i="3"/>
  <c r="DG547" i="3"/>
  <c r="DF541" i="3"/>
  <c r="DG541" i="3"/>
  <c r="DF588" i="3"/>
  <c r="DF585" i="3"/>
  <c r="DF581" i="3"/>
  <c r="DF575" i="3"/>
  <c r="CW570" i="3"/>
  <c r="CW557" i="3"/>
  <c r="DF543" i="3"/>
  <c r="DJ543" i="3" s="1"/>
  <c r="DF537" i="3"/>
  <c r="CW531" i="3"/>
  <c r="DF527" i="3"/>
  <c r="DJ527" i="3" s="1"/>
  <c r="DF518" i="3"/>
  <c r="CV515" i="3"/>
  <c r="DF514" i="3"/>
  <c r="DJ514" i="3" s="1"/>
  <c r="CW502" i="3"/>
  <c r="DG499" i="3"/>
  <c r="DF495" i="3"/>
  <c r="DF490" i="3"/>
  <c r="DF489" i="3"/>
  <c r="DG489" i="3"/>
  <c r="DF487" i="3"/>
  <c r="DG481" i="3"/>
  <c r="CW476" i="3"/>
  <c r="CW472" i="3"/>
  <c r="DF466" i="3"/>
  <c r="DG461" i="3"/>
  <c r="DF461" i="3"/>
  <c r="DJ461" i="3" s="1"/>
  <c r="DF453" i="3"/>
  <c r="DG453" i="3"/>
  <c r="DF418" i="3"/>
  <c r="DF417" i="3"/>
  <c r="DG417" i="3"/>
  <c r="DF413" i="3"/>
  <c r="DF409" i="3"/>
  <c r="DJ409" i="3" s="1"/>
  <c r="DG409" i="3"/>
  <c r="DF378" i="3"/>
  <c r="DG378" i="3"/>
  <c r="DF362" i="3"/>
  <c r="DG362" i="3"/>
  <c r="DF350" i="3"/>
  <c r="DG350" i="3"/>
  <c r="DF348" i="3"/>
  <c r="DG348" i="3"/>
  <c r="DF480" i="3"/>
  <c r="DG471" i="3"/>
  <c r="DF471" i="3"/>
  <c r="DG460" i="3"/>
  <c r="DF458" i="3"/>
  <c r="DG458" i="3"/>
  <c r="DF432" i="3"/>
  <c r="DF431" i="3"/>
  <c r="DG431" i="3"/>
  <c r="DF427" i="3"/>
  <c r="DG426" i="3"/>
  <c r="DF426" i="3"/>
  <c r="DG410" i="3"/>
  <c r="DF410" i="3"/>
  <c r="DJ410" i="3" s="1"/>
  <c r="DF404" i="3"/>
  <c r="DG404" i="3"/>
  <c r="DF403" i="3"/>
  <c r="DG403" i="3"/>
  <c r="DF388" i="3"/>
  <c r="DG388" i="3"/>
  <c r="DF369" i="3"/>
  <c r="DG369" i="3"/>
  <c r="DF367" i="3"/>
  <c r="DG367" i="3"/>
  <c r="DF359" i="3"/>
  <c r="DG359" i="3"/>
  <c r="DF346" i="3"/>
  <c r="DJ346" i="3" s="1"/>
  <c r="DG346" i="3"/>
  <c r="DG344" i="3"/>
  <c r="DF344" i="3"/>
  <c r="DJ344" i="3" s="1"/>
  <c r="DG576" i="3"/>
  <c r="DG567" i="3"/>
  <c r="DG558" i="3"/>
  <c r="DG554" i="3"/>
  <c r="DG544" i="3"/>
  <c r="DG532" i="3"/>
  <c r="CX529" i="3"/>
  <c r="DG528" i="3"/>
  <c r="DG509" i="3"/>
  <c r="DG503" i="3"/>
  <c r="DG500" i="3"/>
  <c r="DG495" i="3"/>
  <c r="DG492" i="3"/>
  <c r="CW486" i="3"/>
  <c r="CX486" i="3"/>
  <c r="DG476" i="3"/>
  <c r="DG472" i="3"/>
  <c r="DG466" i="3"/>
  <c r="CX465" i="3"/>
  <c r="CW465" i="3"/>
  <c r="DF464" i="3"/>
  <c r="DG464" i="3"/>
  <c r="DF447" i="3"/>
  <c r="DJ447" i="3" s="1"/>
  <c r="DG411" i="3"/>
  <c r="CX402" i="3"/>
  <c r="CW402" i="3"/>
  <c r="DG385" i="3"/>
  <c r="DF385" i="3"/>
  <c r="DF381" i="3"/>
  <c r="DJ381" i="3" s="1"/>
  <c r="DG381" i="3"/>
  <c r="DG379" i="3"/>
  <c r="DF379" i="3"/>
  <c r="DJ379" i="3" s="1"/>
  <c r="DF365" i="3"/>
  <c r="DJ365" i="3" s="1"/>
  <c r="DG365" i="3"/>
  <c r="DG363" i="3"/>
  <c r="DF363" i="3"/>
  <c r="DF357" i="3"/>
  <c r="DJ357" i="3" s="1"/>
  <c r="DG357" i="3"/>
  <c r="DF339" i="3"/>
  <c r="DG339" i="3"/>
  <c r="DG592" i="3"/>
  <c r="DG583" i="3"/>
  <c r="CX580" i="3"/>
  <c r="DG579" i="3"/>
  <c r="DG571" i="3"/>
  <c r="CX568" i="3"/>
  <c r="DG561" i="3"/>
  <c r="CX555" i="3"/>
  <c r="DG551" i="3"/>
  <c r="DG548" i="3"/>
  <c r="DG539" i="3"/>
  <c r="CX536" i="3"/>
  <c r="DG535" i="3"/>
  <c r="DG523" i="3"/>
  <c r="DG520" i="3"/>
  <c r="DG516" i="3"/>
  <c r="CX510" i="3"/>
  <c r="DG506" i="3"/>
  <c r="CX488" i="3"/>
  <c r="DF481" i="3"/>
  <c r="DF476" i="3"/>
  <c r="DF472" i="3"/>
  <c r="DG459" i="3"/>
  <c r="CW457" i="3"/>
  <c r="CX457" i="3"/>
  <c r="DF441" i="3"/>
  <c r="DG427" i="3"/>
  <c r="DG418" i="3"/>
  <c r="DF386" i="3"/>
  <c r="DG386" i="3"/>
  <c r="DF301" i="3"/>
  <c r="DG301" i="3"/>
  <c r="DF492" i="3"/>
  <c r="DJ492" i="3" s="1"/>
  <c r="DG480" i="3"/>
  <c r="DF469" i="3"/>
  <c r="DJ469" i="3" s="1"/>
  <c r="DG469" i="3"/>
  <c r="CX463" i="3"/>
  <c r="DF460" i="3"/>
  <c r="DF459" i="3"/>
  <c r="DF451" i="3"/>
  <c r="DG445" i="3"/>
  <c r="DF445" i="3"/>
  <c r="DG432" i="3"/>
  <c r="DF415" i="3"/>
  <c r="DF411" i="3"/>
  <c r="DF394" i="3"/>
  <c r="DG394" i="3"/>
  <c r="DG392" i="3"/>
  <c r="DF392" i="3"/>
  <c r="DF353" i="3"/>
  <c r="DG353" i="3"/>
  <c r="DF341" i="3"/>
  <c r="DG341" i="3"/>
  <c r="DF478" i="3"/>
  <c r="DF450" i="3"/>
  <c r="DG450" i="3"/>
  <c r="DF436" i="3"/>
  <c r="DF435" i="3"/>
  <c r="DJ435" i="3" s="1"/>
  <c r="DG435" i="3"/>
  <c r="DF422" i="3"/>
  <c r="DJ422" i="3" s="1"/>
  <c r="DF421" i="3"/>
  <c r="DG421" i="3"/>
  <c r="DG572" i="3"/>
  <c r="DG569" i="3"/>
  <c r="DG562" i="3"/>
  <c r="DG556" i="3"/>
  <c r="CX553" i="3"/>
  <c r="DG552" i="3"/>
  <c r="DG546" i="3"/>
  <c r="DG540" i="3"/>
  <c r="DG530" i="3"/>
  <c r="DG524" i="3"/>
  <c r="DG511" i="3"/>
  <c r="CX508" i="3"/>
  <c r="DG507" i="3"/>
  <c r="DG501" i="3"/>
  <c r="CW496" i="3"/>
  <c r="CX496" i="3"/>
  <c r="DF482" i="3"/>
  <c r="DJ482" i="3" s="1"/>
  <c r="DG482" i="3"/>
  <c r="DF474" i="3"/>
  <c r="CV455" i="3"/>
  <c r="CX455" i="3"/>
  <c r="DF454" i="3"/>
  <c r="DJ454" i="3" s="1"/>
  <c r="DG454" i="3"/>
  <c r="DG439" i="3"/>
  <c r="DG438" i="3"/>
  <c r="DF438" i="3"/>
  <c r="DJ438" i="3" s="1"/>
  <c r="DG437" i="3"/>
  <c r="DF429" i="3"/>
  <c r="DG420" i="3"/>
  <c r="DF420" i="3"/>
  <c r="DF390" i="3"/>
  <c r="DG390" i="3"/>
  <c r="DF377" i="3"/>
  <c r="DG377" i="3"/>
  <c r="DF342" i="3"/>
  <c r="DG342" i="3"/>
  <c r="DF494" i="3"/>
  <c r="DF491" i="3"/>
  <c r="DJ491" i="3" s="1"/>
  <c r="DG490" i="3"/>
  <c r="DG487" i="3"/>
  <c r="DG478" i="3"/>
  <c r="DG477" i="3"/>
  <c r="DF473" i="3"/>
  <c r="DG473" i="3"/>
  <c r="DF467" i="3"/>
  <c r="DF448" i="3"/>
  <c r="DG448" i="3"/>
  <c r="DF443" i="3"/>
  <c r="DF408" i="3"/>
  <c r="DF361" i="3"/>
  <c r="DG361" i="3"/>
  <c r="DF343" i="3"/>
  <c r="DG343" i="3"/>
  <c r="DG468" i="3"/>
  <c r="DG452" i="3"/>
  <c r="CV439" i="3"/>
  <c r="DG433" i="3"/>
  <c r="DG423" i="3"/>
  <c r="CV411" i="3"/>
  <c r="DG405" i="3"/>
  <c r="DG395" i="3"/>
  <c r="DG382" i="3"/>
  <c r="DG370" i="3"/>
  <c r="DG354" i="3"/>
  <c r="DF337" i="3"/>
  <c r="DG335" i="3"/>
  <c r="DG327" i="3"/>
  <c r="DF318" i="3"/>
  <c r="DJ318" i="3" s="1"/>
  <c r="DF314" i="3"/>
  <c r="DG311" i="3"/>
  <c r="DG295" i="3"/>
  <c r="DF287" i="3"/>
  <c r="DJ287" i="3" s="1"/>
  <c r="DF286" i="3"/>
  <c r="DJ286" i="3" s="1"/>
  <c r="DG286" i="3"/>
  <c r="DG278" i="3"/>
  <c r="DF278" i="3"/>
  <c r="DF277" i="3"/>
  <c r="DF330" i="3"/>
  <c r="DJ330" i="3" s="1"/>
  <c r="DF325" i="3"/>
  <c r="DG325" i="3"/>
  <c r="DF322" i="3"/>
  <c r="DF293" i="3"/>
  <c r="DG293" i="3"/>
  <c r="DF275" i="3"/>
  <c r="DF274" i="3"/>
  <c r="DG274" i="3"/>
  <c r="DF234" i="3"/>
  <c r="DG234" i="3"/>
  <c r="DG399" i="3"/>
  <c r="DG393" i="3"/>
  <c r="DG380" i="3"/>
  <c r="DG374" i="3"/>
  <c r="DG364" i="3"/>
  <c r="DG358" i="3"/>
  <c r="DG352" i="3"/>
  <c r="DG345" i="3"/>
  <c r="DG334" i="3"/>
  <c r="DF321" i="3"/>
  <c r="DG321" i="3"/>
  <c r="DF317" i="3"/>
  <c r="DG309" i="3"/>
  <c r="DG294" i="3"/>
  <c r="DF273" i="3"/>
  <c r="DJ273" i="3" s="1"/>
  <c r="DF272" i="3"/>
  <c r="DG272" i="3"/>
  <c r="DF250" i="3"/>
  <c r="DG250" i="3"/>
  <c r="CX470" i="3"/>
  <c r="DG440" i="3"/>
  <c r="DG434" i="3"/>
  <c r="DG428" i="3"/>
  <c r="CX425" i="3"/>
  <c r="DG424" i="3"/>
  <c r="DG416" i="3"/>
  <c r="DG412" i="3"/>
  <c r="DG406" i="3"/>
  <c r="CX400" i="3"/>
  <c r="DG396" i="3"/>
  <c r="DG387" i="3"/>
  <c r="CX384" i="3"/>
  <c r="DG383" i="3"/>
  <c r="CX375" i="3"/>
  <c r="DG371" i="3"/>
  <c r="DG368" i="3"/>
  <c r="DG355" i="3"/>
  <c r="DG349" i="3"/>
  <c r="DG330" i="3"/>
  <c r="DF329" i="3"/>
  <c r="DG322" i="3"/>
  <c r="DG318" i="3"/>
  <c r="DG313" i="3"/>
  <c r="DG310" i="3"/>
  <c r="DF295" i="3"/>
  <c r="DJ295" i="3" s="1"/>
  <c r="DF294" i="3"/>
  <c r="DF283" i="3"/>
  <c r="DF282" i="3"/>
  <c r="DG282" i="3"/>
  <c r="DG271" i="3"/>
  <c r="DF271" i="3"/>
  <c r="CX336" i="3"/>
  <c r="DF334" i="3"/>
  <c r="DG317" i="3"/>
  <c r="DF316" i="3"/>
  <c r="CV312" i="3"/>
  <c r="DF310" i="3"/>
  <c r="DJ310" i="3" s="1"/>
  <c r="DF309" i="3"/>
  <c r="DF308" i="3"/>
  <c r="DG308" i="3"/>
  <c r="DF304" i="3"/>
  <c r="DF299" i="3"/>
  <c r="DG281" i="3"/>
  <c r="DF281" i="3"/>
  <c r="DG275" i="3"/>
  <c r="DG328" i="3"/>
  <c r="DG319" i="3"/>
  <c r="CX307" i="3"/>
  <c r="CW307" i="3"/>
  <c r="DF306" i="3"/>
  <c r="DG306" i="3"/>
  <c r="DF302" i="3"/>
  <c r="DF298" i="3"/>
  <c r="DG298" i="3"/>
  <c r="DF291" i="3"/>
  <c r="DF289" i="3"/>
  <c r="DF288" i="3"/>
  <c r="DG288" i="3"/>
  <c r="DF269" i="3"/>
  <c r="DF268" i="3"/>
  <c r="DG268" i="3"/>
  <c r="DF227" i="3"/>
  <c r="DJ227" i="3" s="1"/>
  <c r="DG227" i="3"/>
  <c r="DG407" i="3"/>
  <c r="DG401" i="3"/>
  <c r="CX398" i="3"/>
  <c r="DG397" i="3"/>
  <c r="DG376" i="3"/>
  <c r="CX373" i="3"/>
  <c r="DG372" i="3"/>
  <c r="DG366" i="3"/>
  <c r="DG356" i="3"/>
  <c r="DG347" i="3"/>
  <c r="CW338" i="3"/>
  <c r="CX338" i="3"/>
  <c r="DF333" i="3"/>
  <c r="DG332" i="3"/>
  <c r="CW315" i="3"/>
  <c r="CX315" i="3"/>
  <c r="DF313" i="3"/>
  <c r="DF312" i="3"/>
  <c r="DG291" i="3"/>
  <c r="DG290" i="3"/>
  <c r="DF290" i="3"/>
  <c r="DG283" i="3"/>
  <c r="DF340" i="3"/>
  <c r="DF331" i="3"/>
  <c r="DF328" i="3"/>
  <c r="DG326" i="3"/>
  <c r="DF319" i="3"/>
  <c r="CX297" i="3"/>
  <c r="CV297" i="3"/>
  <c r="DG296" i="3"/>
  <c r="DF296" i="3"/>
  <c r="DJ296" i="3" s="1"/>
  <c r="DF279" i="3"/>
  <c r="DG303" i="3"/>
  <c r="DG284" i="3"/>
  <c r="DF266" i="3"/>
  <c r="DF264" i="3"/>
  <c r="CW240" i="3"/>
  <c r="DG230" i="3"/>
  <c r="DG229" i="3"/>
  <c r="DG221" i="3"/>
  <c r="DF204" i="3"/>
  <c r="DF149" i="3"/>
  <c r="DG149" i="3"/>
  <c r="DF263" i="3"/>
  <c r="DG260" i="3"/>
  <c r="DG252" i="3"/>
  <c r="DG244" i="3"/>
  <c r="DF237" i="3"/>
  <c r="DJ237" i="3" s="1"/>
  <c r="DG237" i="3"/>
  <c r="DF233" i="3"/>
  <c r="DF208" i="3"/>
  <c r="DG195" i="3"/>
  <c r="DF195" i="3"/>
  <c r="DG267" i="3"/>
  <c r="DG265" i="3"/>
  <c r="DF251" i="3"/>
  <c r="DF247" i="3"/>
  <c r="DG247" i="3"/>
  <c r="DF240" i="3"/>
  <c r="DF239" i="3"/>
  <c r="DG233" i="3"/>
  <c r="DF228" i="3"/>
  <c r="DJ228" i="3" s="1"/>
  <c r="DG208" i="3"/>
  <c r="DF196" i="3"/>
  <c r="DG196" i="3"/>
  <c r="DG292" i="3"/>
  <c r="DG285" i="3"/>
  <c r="DG276" i="3"/>
  <c r="DF267" i="3"/>
  <c r="DG263" i="3"/>
  <c r="DF260" i="3"/>
  <c r="DJ260" i="3" s="1"/>
  <c r="DF256" i="3"/>
  <c r="DF255" i="3"/>
  <c r="DF244" i="3"/>
  <c r="DJ244" i="3" s="1"/>
  <c r="DG236" i="3"/>
  <c r="DF218" i="3"/>
  <c r="DG262" i="3"/>
  <c r="DG259" i="3"/>
  <c r="DG258" i="3"/>
  <c r="DF252" i="3"/>
  <c r="DJ252" i="3" s="1"/>
  <c r="DG246" i="3"/>
  <c r="DG243" i="3"/>
  <c r="DG242" i="3"/>
  <c r="DG239" i="3"/>
  <c r="DF235" i="3"/>
  <c r="DF231" i="3"/>
  <c r="DG231" i="3"/>
  <c r="DF217" i="3"/>
  <c r="DF216" i="3"/>
  <c r="DG214" i="3"/>
  <c r="DG213" i="3"/>
  <c r="DF212" i="3"/>
  <c r="DG212" i="3"/>
  <c r="DF206" i="3"/>
  <c r="DG206" i="3"/>
  <c r="DG201" i="3"/>
  <c r="DF197" i="3"/>
  <c r="DG197" i="3"/>
  <c r="DF241" i="3"/>
  <c r="DG241" i="3"/>
  <c r="DG223" i="3"/>
  <c r="DF219" i="3"/>
  <c r="DG219" i="3"/>
  <c r="DF211" i="3"/>
  <c r="DG211" i="3"/>
  <c r="CW264" i="3"/>
  <c r="DF257" i="3"/>
  <c r="DG257" i="3"/>
  <c r="DF242" i="3"/>
  <c r="DF236" i="3"/>
  <c r="DJ236" i="3" s="1"/>
  <c r="DF226" i="3"/>
  <c r="DJ226" i="3" s="1"/>
  <c r="DF224" i="3"/>
  <c r="DF222" i="3"/>
  <c r="DG222" i="3"/>
  <c r="DF215" i="3"/>
  <c r="DF213" i="3"/>
  <c r="DF210" i="3"/>
  <c r="DF201" i="3"/>
  <c r="DJ201" i="3" s="1"/>
  <c r="DF261" i="3"/>
  <c r="DG254" i="3"/>
  <c r="DF253" i="3"/>
  <c r="DJ253" i="3" s="1"/>
  <c r="DG253" i="3"/>
  <c r="DF249" i="3"/>
  <c r="DF245" i="3"/>
  <c r="DJ245" i="3" s="1"/>
  <c r="DF223" i="3"/>
  <c r="DF209" i="3"/>
  <c r="CW205" i="3"/>
  <c r="CX205" i="3"/>
  <c r="DF203" i="3"/>
  <c r="DG203" i="3"/>
  <c r="DG198" i="3"/>
  <c r="DG192" i="3"/>
  <c r="DF186" i="3"/>
  <c r="DF183" i="3"/>
  <c r="DF169" i="3"/>
  <c r="DF166" i="3"/>
  <c r="DG158" i="3"/>
  <c r="DG155" i="3"/>
  <c r="DF154" i="3"/>
  <c r="CW145" i="3"/>
  <c r="CX145" i="3"/>
  <c r="DG139" i="3"/>
  <c r="DF106" i="3"/>
  <c r="DJ106" i="3" s="1"/>
  <c r="DG106" i="3"/>
  <c r="DF198" i="3"/>
  <c r="DF192" i="3"/>
  <c r="CW190" i="3"/>
  <c r="CV188" i="3"/>
  <c r="CX188" i="3"/>
  <c r="DG185" i="3"/>
  <c r="DF184" i="3"/>
  <c r="DF181" i="3"/>
  <c r="DG181" i="3"/>
  <c r="DG178" i="3"/>
  <c r="DF173" i="3"/>
  <c r="DF165" i="3"/>
  <c r="DG165" i="3"/>
  <c r="DF155" i="3"/>
  <c r="DF187" i="3"/>
  <c r="DJ187" i="3" s="1"/>
  <c r="DG187" i="3"/>
  <c r="DF168" i="3"/>
  <c r="DF157" i="3"/>
  <c r="DF148" i="3"/>
  <c r="DF142" i="3"/>
  <c r="DG142" i="3"/>
  <c r="DG133" i="3"/>
  <c r="DG199" i="3"/>
  <c r="CX194" i="3"/>
  <c r="DF190" i="3"/>
  <c r="DG184" i="3"/>
  <c r="DF178" i="3"/>
  <c r="DJ178" i="3" s="1"/>
  <c r="DG176" i="3"/>
  <c r="DG173" i="3"/>
  <c r="DG169" i="3"/>
  <c r="CX164" i="3"/>
  <c r="DF156" i="3"/>
  <c r="DG156" i="3"/>
  <c r="DF152" i="3"/>
  <c r="DJ152" i="3" s="1"/>
  <c r="DG152" i="3"/>
  <c r="CW141" i="3"/>
  <c r="CX141" i="3"/>
  <c r="DF130" i="3"/>
  <c r="DG130" i="3"/>
  <c r="DG177" i="3"/>
  <c r="DG168" i="3"/>
  <c r="DG160" i="3"/>
  <c r="DG157" i="3"/>
  <c r="DG148" i="3"/>
  <c r="CW129" i="3"/>
  <c r="CX129" i="3"/>
  <c r="DF180" i="3"/>
  <c r="DJ180" i="3" s="1"/>
  <c r="DF177" i="3"/>
  <c r="DF175" i="3"/>
  <c r="DG175" i="3"/>
  <c r="DF171" i="3"/>
  <c r="DJ171" i="3" s="1"/>
  <c r="DG171" i="3"/>
  <c r="DG151" i="3"/>
  <c r="DF133" i="3"/>
  <c r="DF126" i="3"/>
  <c r="DG126" i="3"/>
  <c r="CV125" i="3"/>
  <c r="CX125" i="3"/>
  <c r="DF163" i="3"/>
  <c r="DJ163" i="3" s="1"/>
  <c r="DF161" i="3"/>
  <c r="DJ161" i="3" s="1"/>
  <c r="DF160" i="3"/>
  <c r="DJ160" i="3" s="1"/>
  <c r="DF159" i="3"/>
  <c r="DG159" i="3"/>
  <c r="CW155" i="3"/>
  <c r="DF150" i="3"/>
  <c r="DJ150" i="3" s="1"/>
  <c r="DG182" i="3"/>
  <c r="DF179" i="3"/>
  <c r="DJ179" i="3" s="1"/>
  <c r="DG170" i="3"/>
  <c r="DF138" i="3"/>
  <c r="DJ138" i="3" s="1"/>
  <c r="DG138" i="3"/>
  <c r="DF137" i="3"/>
  <c r="DJ137" i="3" s="1"/>
  <c r="DG137" i="3"/>
  <c r="DF136" i="3"/>
  <c r="DJ136" i="3" s="1"/>
  <c r="DF135" i="3"/>
  <c r="DF122" i="3"/>
  <c r="DG122" i="3"/>
  <c r="DF105" i="3"/>
  <c r="DG105" i="3"/>
  <c r="CW120" i="3"/>
  <c r="DG73" i="3"/>
  <c r="DF73" i="3"/>
  <c r="DG68" i="3"/>
  <c r="DF68" i="3"/>
  <c r="DJ68" i="3" s="1"/>
  <c r="DF56" i="3"/>
  <c r="CX46" i="3"/>
  <c r="CW46" i="3"/>
  <c r="DG43" i="3"/>
  <c r="DF43" i="3"/>
  <c r="DF39" i="3"/>
  <c r="DF118" i="3"/>
  <c r="DF116" i="3"/>
  <c r="DJ116" i="3" s="1"/>
  <c r="DG111" i="3"/>
  <c r="DG109" i="3"/>
  <c r="CX101" i="3"/>
  <c r="CW101" i="3"/>
  <c r="DG97" i="3"/>
  <c r="DF97" i="3"/>
  <c r="DJ97" i="3" s="1"/>
  <c r="DF85" i="3"/>
  <c r="DF75" i="3"/>
  <c r="DF55" i="3"/>
  <c r="CX42" i="3"/>
  <c r="CV42" i="3"/>
  <c r="DF32" i="3"/>
  <c r="DG32" i="3"/>
  <c r="DG17" i="3"/>
  <c r="DF17" i="3"/>
  <c r="DF100" i="3"/>
  <c r="DG91" i="3"/>
  <c r="DG82" i="3"/>
  <c r="DF82" i="3"/>
  <c r="DJ82" i="3" s="1"/>
  <c r="DG72" i="3"/>
  <c r="DF72" i="3"/>
  <c r="DF19" i="3"/>
  <c r="DJ19" i="3" s="1"/>
  <c r="DG19" i="3"/>
  <c r="DG14" i="3"/>
  <c r="DF14" i="3"/>
  <c r="DF13" i="3"/>
  <c r="DG13" i="3"/>
  <c r="CX172" i="3"/>
  <c r="CX153" i="3"/>
  <c r="CX144" i="3"/>
  <c r="DG131" i="3"/>
  <c r="CX128" i="3"/>
  <c r="DF120" i="3"/>
  <c r="CX110" i="3"/>
  <c r="DG96" i="3"/>
  <c r="DF90" i="3"/>
  <c r="DG85" i="3"/>
  <c r="DG81" i="3"/>
  <c r="DF81" i="3"/>
  <c r="DJ81" i="3" s="1"/>
  <c r="DF79" i="3"/>
  <c r="DG75" i="3"/>
  <c r="DG66" i="3"/>
  <c r="DF66" i="3"/>
  <c r="DF59" i="3"/>
  <c r="DG59" i="3"/>
  <c r="DG55" i="3"/>
  <c r="DF54" i="3"/>
  <c r="DJ54" i="3" s="1"/>
  <c r="DG54" i="3"/>
  <c r="CW22" i="3"/>
  <c r="CX22" i="3"/>
  <c r="DF4" i="3"/>
  <c r="DG4" i="3"/>
  <c r="DG115" i="3"/>
  <c r="CW112" i="3"/>
  <c r="DG100" i="3"/>
  <c r="DF99" i="3"/>
  <c r="DG99" i="3"/>
  <c r="DG84" i="3"/>
  <c r="DF84" i="3"/>
  <c r="DG71" i="3"/>
  <c r="DF71" i="3"/>
  <c r="DF52" i="3"/>
  <c r="DG52" i="3"/>
  <c r="DF29" i="3"/>
  <c r="DG29" i="3"/>
  <c r="CV20" i="3"/>
  <c r="CX20" i="3"/>
  <c r="DF115" i="3"/>
  <c r="DF91" i="3"/>
  <c r="DF89" i="3"/>
  <c r="CW88" i="3"/>
  <c r="CX88" i="3"/>
  <c r="DG70" i="3"/>
  <c r="DF70" i="3"/>
  <c r="DF65" i="3"/>
  <c r="DF63" i="3"/>
  <c r="DG63" i="3"/>
  <c r="CX58" i="3"/>
  <c r="CW58" i="3"/>
  <c r="DF36" i="3"/>
  <c r="DG36" i="3"/>
  <c r="DG114" i="3"/>
  <c r="DG112" i="3"/>
  <c r="DF96" i="3"/>
  <c r="DJ96" i="3" s="1"/>
  <c r="DG94" i="3"/>
  <c r="DF80" i="3"/>
  <c r="DJ80" i="3" s="1"/>
  <c r="DG77" i="3"/>
  <c r="DG51" i="3"/>
  <c r="DF51" i="3"/>
  <c r="DG44" i="3"/>
  <c r="DF44" i="3"/>
  <c r="DG35" i="3"/>
  <c r="DF35" i="3"/>
  <c r="DF24" i="3"/>
  <c r="DG24" i="3"/>
  <c r="DF98" i="3"/>
  <c r="DJ98" i="3" s="1"/>
  <c r="DG93" i="3"/>
  <c r="DG86" i="3"/>
  <c r="DF86" i="3"/>
  <c r="DF76" i="3"/>
  <c r="CX69" i="3"/>
  <c r="CV69" i="3"/>
  <c r="DG49" i="3"/>
  <c r="DF49" i="3"/>
  <c r="DG27" i="3"/>
  <c r="DF27" i="3"/>
  <c r="DJ27" i="3" s="1"/>
  <c r="DF26" i="3"/>
  <c r="DJ26" i="3" s="1"/>
  <c r="DG26" i="3"/>
  <c r="DF48" i="3"/>
  <c r="DG41" i="3"/>
  <c r="DG10" i="3"/>
  <c r="DF7" i="3"/>
  <c r="DF6" i="3"/>
  <c r="CW4" i="3"/>
  <c r="DF12" i="3"/>
  <c r="DG9" i="3"/>
  <c r="DF40" i="3"/>
  <c r="CX74" i="3"/>
  <c r="DG64" i="3"/>
  <c r="DG53" i="3"/>
  <c r="DF50" i="3"/>
  <c r="CX47" i="3"/>
  <c r="CX45" i="3"/>
  <c r="CX31" i="3"/>
  <c r="DG21" i="3"/>
  <c r="DG11" i="3"/>
  <c r="DF9" i="3"/>
  <c r="DJ9" i="3" s="1"/>
  <c r="DF8" i="3"/>
  <c r="DJ8" i="3" s="1"/>
  <c r="CX5" i="3"/>
  <c r="CX3" i="3"/>
  <c r="DG1" i="3"/>
  <c r="DF37" i="3"/>
  <c r="DF34" i="3"/>
  <c r="DJ34" i="3" s="1"/>
  <c r="CX23" i="3"/>
  <c r="DG40" i="3"/>
  <c r="CX15" i="3"/>
  <c r="DF18" i="3"/>
  <c r="DJ18" i="3" s="1"/>
  <c r="DG2" i="3"/>
  <c r="DF60" i="3"/>
  <c r="CX30" i="3"/>
  <c r="DF28" i="3"/>
  <c r="DG25" i="3"/>
  <c r="CV12" i="3"/>
  <c r="DG7" i="3"/>
  <c r="CY382" i="1" l="1"/>
  <c r="X382" i="1" s="1"/>
  <c r="CZ477" i="1"/>
  <c r="Y477" i="1" s="1"/>
  <c r="CZ474" i="1"/>
  <c r="Y474" i="1" s="1"/>
  <c r="CY216" i="1"/>
  <c r="X216" i="1" s="1"/>
  <c r="CZ378" i="1"/>
  <c r="Y378" i="1" s="1"/>
  <c r="CZ472" i="1"/>
  <c r="Y472" i="1" s="1"/>
  <c r="DT31" i="8"/>
  <c r="DR31" i="8"/>
  <c r="DJ31" i="8"/>
  <c r="IK2" i="1"/>
  <c r="IK3" i="1"/>
  <c r="CZ476" i="1"/>
  <c r="Y476" i="1" s="1"/>
  <c r="CY477" i="1"/>
  <c r="X477" i="1" s="1"/>
  <c r="CD467" i="1"/>
  <c r="CZ216" i="1"/>
  <c r="Y216" i="1" s="1"/>
  <c r="CY485" i="1"/>
  <c r="X485" i="1" s="1"/>
  <c r="CZ473" i="1"/>
  <c r="Y473" i="1" s="1"/>
  <c r="CY472" i="1"/>
  <c r="X472" i="1" s="1"/>
  <c r="CZ421" i="1"/>
  <c r="Y421" i="1" s="1"/>
  <c r="CP474" i="1"/>
  <c r="O474" i="1" s="1"/>
  <c r="AT435" i="1"/>
  <c r="DR29" i="8" s="1"/>
  <c r="CY474" i="1"/>
  <c r="X474" i="1" s="1"/>
  <c r="CP479" i="1"/>
  <c r="O479" i="1" s="1"/>
  <c r="CY484" i="1"/>
  <c r="X484" i="1" s="1"/>
  <c r="CP485" i="1"/>
  <c r="O485" i="1" s="1"/>
  <c r="CY482" i="1"/>
  <c r="X482" i="1" s="1"/>
  <c r="CY483" i="1"/>
  <c r="X483" i="1" s="1"/>
  <c r="CY433" i="1"/>
  <c r="X433" i="1" s="1"/>
  <c r="AB217" i="1"/>
  <c r="CY480" i="1"/>
  <c r="X480" i="1" s="1"/>
  <c r="CZ262" i="1"/>
  <c r="Y262" i="1" s="1"/>
  <c r="CY319" i="1"/>
  <c r="X319" i="1" s="1"/>
  <c r="CZ483" i="1"/>
  <c r="Y483" i="1" s="1"/>
  <c r="CZ482" i="1"/>
  <c r="Y482" i="1" s="1"/>
  <c r="CR204" i="1"/>
  <c r="Q204" i="1" s="1"/>
  <c r="GM486" i="1"/>
  <c r="GN486" i="1" s="1"/>
  <c r="CZ337" i="1"/>
  <c r="Y337" i="1" s="1"/>
  <c r="CP481" i="1"/>
  <c r="O481" i="1" s="1"/>
  <c r="CY428" i="1"/>
  <c r="X428" i="1" s="1"/>
  <c r="CY478" i="1"/>
  <c r="X478" i="1" s="1"/>
  <c r="CP483" i="1"/>
  <c r="O483" i="1" s="1"/>
  <c r="CZ478" i="1"/>
  <c r="Y478" i="1" s="1"/>
  <c r="CZ485" i="1"/>
  <c r="Y485" i="1" s="1"/>
  <c r="CP480" i="1"/>
  <c r="O480" i="1" s="1"/>
  <c r="GM480" i="1" s="1"/>
  <c r="GN480" i="1" s="1"/>
  <c r="CP484" i="1"/>
  <c r="O484" i="1" s="1"/>
  <c r="CP482" i="1"/>
  <c r="O482" i="1" s="1"/>
  <c r="GM479" i="1"/>
  <c r="GN479" i="1" s="1"/>
  <c r="CZ425" i="1"/>
  <c r="Y425" i="1" s="1"/>
  <c r="CY469" i="1"/>
  <c r="X469" i="1" s="1"/>
  <c r="CZ318" i="1"/>
  <c r="Y318" i="1" s="1"/>
  <c r="CY470" i="1"/>
  <c r="X470" i="1" s="1"/>
  <c r="AI488" i="1"/>
  <c r="AI467" i="1" s="1"/>
  <c r="CP478" i="1"/>
  <c r="O478" i="1" s="1"/>
  <c r="AG488" i="1"/>
  <c r="CY318" i="1"/>
  <c r="X318" i="1" s="1"/>
  <c r="CZ328" i="1"/>
  <c r="Y328" i="1" s="1"/>
  <c r="CZ331" i="1"/>
  <c r="Y331" i="1" s="1"/>
  <c r="AJ488" i="1"/>
  <c r="AU435" i="1"/>
  <c r="CZ471" i="1"/>
  <c r="Y471" i="1" s="1"/>
  <c r="CP477" i="1"/>
  <c r="O477" i="1" s="1"/>
  <c r="GM477" i="1" s="1"/>
  <c r="FR477" i="1" s="1"/>
  <c r="CY476" i="1"/>
  <c r="X476" i="1" s="1"/>
  <c r="CZ475" i="1"/>
  <c r="Y475" i="1" s="1"/>
  <c r="AH488" i="1"/>
  <c r="AF488" i="1"/>
  <c r="AB476" i="1"/>
  <c r="CP476" i="1"/>
  <c r="O476" i="1" s="1"/>
  <c r="CY378" i="1"/>
  <c r="X378" i="1" s="1"/>
  <c r="CY383" i="1"/>
  <c r="X383" i="1" s="1"/>
  <c r="CY423" i="1"/>
  <c r="X423" i="1" s="1"/>
  <c r="CJ488" i="1"/>
  <c r="CJ467" i="1" s="1"/>
  <c r="CP475" i="1"/>
  <c r="O475" i="1" s="1"/>
  <c r="CY475" i="1"/>
  <c r="X475" i="1" s="1"/>
  <c r="CZ335" i="1"/>
  <c r="Y335" i="1" s="1"/>
  <c r="CZ381" i="1"/>
  <c r="Y381" i="1" s="1"/>
  <c r="CY421" i="1"/>
  <c r="X421" i="1" s="1"/>
  <c r="CY328" i="1"/>
  <c r="X328" i="1" s="1"/>
  <c r="CY381" i="1"/>
  <c r="X381" i="1" s="1"/>
  <c r="CY376" i="1"/>
  <c r="X376" i="1" s="1"/>
  <c r="CY471" i="1"/>
  <c r="X471" i="1" s="1"/>
  <c r="CP472" i="1"/>
  <c r="O472" i="1" s="1"/>
  <c r="CP471" i="1"/>
  <c r="O471" i="1" s="1"/>
  <c r="CY473" i="1"/>
  <c r="X473" i="1" s="1"/>
  <c r="CZ433" i="1"/>
  <c r="Y433" i="1" s="1"/>
  <c r="CZ336" i="1"/>
  <c r="Y336" i="1" s="1"/>
  <c r="CP216" i="1"/>
  <c r="O216" i="1" s="1"/>
  <c r="GM216" i="1" s="1"/>
  <c r="GN216" i="1" s="1"/>
  <c r="CY432" i="1"/>
  <c r="X432" i="1" s="1"/>
  <c r="AB261" i="1"/>
  <c r="CY311" i="1"/>
  <c r="X311" i="1" s="1"/>
  <c r="CZ330" i="1"/>
  <c r="Y330" i="1" s="1"/>
  <c r="CP311" i="1"/>
  <c r="O311" i="1" s="1"/>
  <c r="CR378" i="1"/>
  <c r="Q378" i="1" s="1"/>
  <c r="CY330" i="1"/>
  <c r="X330" i="1" s="1"/>
  <c r="CZ376" i="1"/>
  <c r="Y376" i="1" s="1"/>
  <c r="CY380" i="1"/>
  <c r="X380" i="1" s="1"/>
  <c r="CP430" i="1"/>
  <c r="O430" i="1" s="1"/>
  <c r="CP470" i="1"/>
  <c r="O470" i="1" s="1"/>
  <c r="CZ469" i="1"/>
  <c r="Y469" i="1" s="1"/>
  <c r="CP469" i="1"/>
  <c r="O469" i="1" s="1"/>
  <c r="EY29" i="8"/>
  <c r="CZ423" i="1"/>
  <c r="Y423" i="1" s="1"/>
  <c r="CZ431" i="1"/>
  <c r="Y431" i="1" s="1"/>
  <c r="CP433" i="1"/>
  <c r="O433" i="1" s="1"/>
  <c r="AH435" i="1"/>
  <c r="CZ430" i="1"/>
  <c r="Y430" i="1" s="1"/>
  <c r="CY431" i="1"/>
  <c r="X431" i="1" s="1"/>
  <c r="CZ334" i="1"/>
  <c r="Y334" i="1" s="1"/>
  <c r="AB383" i="1"/>
  <c r="AI435" i="1"/>
  <c r="AI419" i="1" s="1"/>
  <c r="CP431" i="1"/>
  <c r="O431" i="1" s="1"/>
  <c r="AJ435" i="1"/>
  <c r="AJ419" i="1" s="1"/>
  <c r="CZ432" i="1"/>
  <c r="Y432" i="1" s="1"/>
  <c r="CY430" i="1"/>
  <c r="X430" i="1" s="1"/>
  <c r="CY373" i="1"/>
  <c r="X373" i="1" s="1"/>
  <c r="AG435" i="1"/>
  <c r="CZ329" i="1"/>
  <c r="Y329" i="1" s="1"/>
  <c r="CZ373" i="1"/>
  <c r="Y373" i="1" s="1"/>
  <c r="CP429" i="1"/>
  <c r="O429" i="1" s="1"/>
  <c r="GM429" i="1" s="1"/>
  <c r="GN429" i="1" s="1"/>
  <c r="CP424" i="1"/>
  <c r="O424" i="1" s="1"/>
  <c r="CP428" i="1"/>
  <c r="O428" i="1" s="1"/>
  <c r="AB424" i="1"/>
  <c r="CY426" i="1"/>
  <c r="X426" i="1" s="1"/>
  <c r="CP426" i="1"/>
  <c r="O426" i="1" s="1"/>
  <c r="GM427" i="1"/>
  <c r="FR427" i="1" s="1"/>
  <c r="CP423" i="1"/>
  <c r="O423" i="1" s="1"/>
  <c r="CJ435" i="1"/>
  <c r="BA435" i="1" s="1"/>
  <c r="DW29" i="8" s="1"/>
  <c r="CP425" i="1"/>
  <c r="O425" i="1" s="1"/>
  <c r="CZ424" i="1"/>
  <c r="Y424" i="1" s="1"/>
  <c r="CY425" i="1"/>
  <c r="X425" i="1" s="1"/>
  <c r="CZ375" i="1"/>
  <c r="Y375" i="1" s="1"/>
  <c r="CZ326" i="1"/>
  <c r="Y326" i="1" s="1"/>
  <c r="AI387" i="1"/>
  <c r="CJ387" i="1"/>
  <c r="CY326" i="1"/>
  <c r="X326" i="1" s="1"/>
  <c r="CY334" i="1"/>
  <c r="X334" i="1" s="1"/>
  <c r="CR376" i="1"/>
  <c r="Q376" i="1" s="1"/>
  <c r="CZ422" i="1"/>
  <c r="Y422" i="1" s="1"/>
  <c r="CP384" i="1"/>
  <c r="O384" i="1" s="1"/>
  <c r="CP422" i="1"/>
  <c r="O422" i="1" s="1"/>
  <c r="CZ379" i="1"/>
  <c r="Y379" i="1" s="1"/>
  <c r="AF435" i="1"/>
  <c r="CP381" i="1"/>
  <c r="O381" i="1" s="1"/>
  <c r="AD435" i="1"/>
  <c r="AD419" i="1" s="1"/>
  <c r="EY27" i="8"/>
  <c r="DT27" i="8"/>
  <c r="DJ27" i="8"/>
  <c r="DR27" i="8"/>
  <c r="CZ377" i="1"/>
  <c r="Y377" i="1" s="1"/>
  <c r="CY385" i="1"/>
  <c r="X385" i="1" s="1"/>
  <c r="AJ387" i="1"/>
  <c r="AJ371" i="1" s="1"/>
  <c r="AG387" i="1"/>
  <c r="T387" i="1" s="1"/>
  <c r="DL27" i="8" s="1"/>
  <c r="CR383" i="1"/>
  <c r="Q383" i="1" s="1"/>
  <c r="CG387" i="1"/>
  <c r="AF387" i="1"/>
  <c r="CZ383" i="1"/>
  <c r="Y383" i="1" s="1"/>
  <c r="CY379" i="1"/>
  <c r="X379" i="1" s="1"/>
  <c r="CY375" i="1"/>
  <c r="X375" i="1" s="1"/>
  <c r="CZ385" i="1"/>
  <c r="Y385" i="1" s="1"/>
  <c r="AH387" i="1"/>
  <c r="AH371" i="1" s="1"/>
  <c r="CP385" i="1"/>
  <c r="O385" i="1" s="1"/>
  <c r="BZ371" i="1"/>
  <c r="CP382" i="1"/>
  <c r="O382" i="1" s="1"/>
  <c r="AB376" i="1"/>
  <c r="AB378" i="1"/>
  <c r="AB324" i="1"/>
  <c r="CR324" i="1"/>
  <c r="Q324" i="1" s="1"/>
  <c r="CP324" i="1" s="1"/>
  <c r="O324" i="1" s="1"/>
  <c r="CP380" i="1"/>
  <c r="O380" i="1" s="1"/>
  <c r="CP379" i="1"/>
  <c r="O379" i="1" s="1"/>
  <c r="AE387" i="1"/>
  <c r="AE371" i="1" s="1"/>
  <c r="CZ380" i="1"/>
  <c r="Y380" i="1" s="1"/>
  <c r="CY377" i="1"/>
  <c r="X377" i="1" s="1"/>
  <c r="CP378" i="1"/>
  <c r="O378" i="1" s="1"/>
  <c r="CZ214" i="1"/>
  <c r="Y214" i="1" s="1"/>
  <c r="CY336" i="1"/>
  <c r="X336" i="1" s="1"/>
  <c r="AB308" i="1"/>
  <c r="CP377" i="1"/>
  <c r="O377" i="1" s="1"/>
  <c r="CZ310" i="1"/>
  <c r="Y310" i="1" s="1"/>
  <c r="CY214" i="1"/>
  <c r="X214" i="1" s="1"/>
  <c r="CC371" i="1"/>
  <c r="CR308" i="1"/>
  <c r="Q308" i="1" s="1"/>
  <c r="CP374" i="1"/>
  <c r="O374" i="1" s="1"/>
  <c r="CZ317" i="1"/>
  <c r="Y317" i="1" s="1"/>
  <c r="CZ270" i="1"/>
  <c r="Y270" i="1" s="1"/>
  <c r="AB373" i="1"/>
  <c r="CP375" i="1"/>
  <c r="O375" i="1" s="1"/>
  <c r="CY267" i="1"/>
  <c r="X267" i="1" s="1"/>
  <c r="CZ271" i="1"/>
  <c r="Y271" i="1" s="1"/>
  <c r="CP373" i="1"/>
  <c r="O373" i="1" s="1"/>
  <c r="DR25" i="8"/>
  <c r="EY25" i="8"/>
  <c r="CY270" i="1"/>
  <c r="X270" i="1" s="1"/>
  <c r="CZ267" i="1"/>
  <c r="Y267" i="1" s="1"/>
  <c r="AB318" i="1"/>
  <c r="CC306" i="1"/>
  <c r="AB330" i="1"/>
  <c r="CZ313" i="1"/>
  <c r="Y313" i="1" s="1"/>
  <c r="CY313" i="1"/>
  <c r="X313" i="1" s="1"/>
  <c r="CR330" i="1"/>
  <c r="Q330" i="1" s="1"/>
  <c r="CZ332" i="1"/>
  <c r="Y332" i="1" s="1"/>
  <c r="CR334" i="1"/>
  <c r="Q334" i="1" s="1"/>
  <c r="CZ333" i="1"/>
  <c r="Y333" i="1" s="1"/>
  <c r="CP333" i="1"/>
  <c r="O333" i="1" s="1"/>
  <c r="CY332" i="1"/>
  <c r="X332" i="1" s="1"/>
  <c r="CP319" i="1"/>
  <c r="O319" i="1" s="1"/>
  <c r="AB334" i="1"/>
  <c r="CZ321" i="1"/>
  <c r="Y321" i="1" s="1"/>
  <c r="CP336" i="1"/>
  <c r="O336" i="1" s="1"/>
  <c r="CY322" i="1"/>
  <c r="X322" i="1" s="1"/>
  <c r="CP335" i="1"/>
  <c r="O335" i="1" s="1"/>
  <c r="CY337" i="1"/>
  <c r="X337" i="1" s="1"/>
  <c r="CP332" i="1"/>
  <c r="O332" i="1" s="1"/>
  <c r="CY324" i="1"/>
  <c r="X324" i="1" s="1"/>
  <c r="CR318" i="1"/>
  <c r="Q318" i="1" s="1"/>
  <c r="CP318" i="1" s="1"/>
  <c r="O318" i="1" s="1"/>
  <c r="GM318" i="1" s="1"/>
  <c r="GN318" i="1" s="1"/>
  <c r="CP323" i="1"/>
  <c r="O323" i="1" s="1"/>
  <c r="CZ322" i="1"/>
  <c r="Y322" i="1" s="1"/>
  <c r="CR327" i="1"/>
  <c r="Q327" i="1" s="1"/>
  <c r="CZ323" i="1"/>
  <c r="Y323" i="1" s="1"/>
  <c r="CZ324" i="1"/>
  <c r="Y324" i="1" s="1"/>
  <c r="CY320" i="1"/>
  <c r="X320" i="1" s="1"/>
  <c r="CY327" i="1"/>
  <c r="X327" i="1" s="1"/>
  <c r="CZ327" i="1"/>
  <c r="Y327" i="1" s="1"/>
  <c r="CP328" i="1"/>
  <c r="O328" i="1" s="1"/>
  <c r="CP326" i="1"/>
  <c r="O326" i="1" s="1"/>
  <c r="CP316" i="1"/>
  <c r="O316" i="1" s="1"/>
  <c r="CZ320" i="1"/>
  <c r="Y320" i="1" s="1"/>
  <c r="CP317" i="1"/>
  <c r="O317" i="1" s="1"/>
  <c r="AI339" i="1"/>
  <c r="AI306" i="1" s="1"/>
  <c r="CP322" i="1"/>
  <c r="O322" i="1" s="1"/>
  <c r="CZ312" i="1"/>
  <c r="Y312" i="1" s="1"/>
  <c r="CP320" i="1"/>
  <c r="O320" i="1" s="1"/>
  <c r="CZ319" i="1"/>
  <c r="Y319" i="1" s="1"/>
  <c r="CY321" i="1"/>
  <c r="X321" i="1" s="1"/>
  <c r="CY323" i="1"/>
  <c r="X323" i="1" s="1"/>
  <c r="CZ314" i="1"/>
  <c r="Y314" i="1" s="1"/>
  <c r="CY272" i="1"/>
  <c r="X272" i="1" s="1"/>
  <c r="AJ339" i="1"/>
  <c r="W339" i="1" s="1"/>
  <c r="DM25" i="8" s="1"/>
  <c r="AB259" i="1"/>
  <c r="CY316" i="1"/>
  <c r="X316" i="1" s="1"/>
  <c r="CY312" i="1"/>
  <c r="X312" i="1" s="1"/>
  <c r="CY268" i="1"/>
  <c r="X268" i="1" s="1"/>
  <c r="CY315" i="1"/>
  <c r="X315" i="1" s="1"/>
  <c r="CP315" i="1"/>
  <c r="O315" i="1" s="1"/>
  <c r="CP266" i="1"/>
  <c r="O266" i="1" s="1"/>
  <c r="CZ272" i="1"/>
  <c r="Y272" i="1" s="1"/>
  <c r="CY309" i="1"/>
  <c r="X309" i="1" s="1"/>
  <c r="CZ316" i="1"/>
  <c r="Y316" i="1" s="1"/>
  <c r="CY271" i="1"/>
  <c r="X271" i="1" s="1"/>
  <c r="AG339" i="1"/>
  <c r="AG306" i="1" s="1"/>
  <c r="CY317" i="1"/>
  <c r="X317" i="1" s="1"/>
  <c r="CP270" i="1"/>
  <c r="O270" i="1" s="1"/>
  <c r="CY314" i="1"/>
  <c r="X314" i="1" s="1"/>
  <c r="CJ339" i="1"/>
  <c r="BA339" i="1" s="1"/>
  <c r="DW25" i="8" s="1"/>
  <c r="CZ315" i="1"/>
  <c r="Y315" i="1" s="1"/>
  <c r="CP313" i="1"/>
  <c r="O313" i="1" s="1"/>
  <c r="CP314" i="1"/>
  <c r="O314" i="1" s="1"/>
  <c r="CY219" i="1"/>
  <c r="X219" i="1" s="1"/>
  <c r="CY266" i="1"/>
  <c r="X266" i="1" s="1"/>
  <c r="CG274" i="1"/>
  <c r="CG254" i="1" s="1"/>
  <c r="AQ274" i="1"/>
  <c r="DJ23" i="8" s="1"/>
  <c r="CZ219" i="1"/>
  <c r="Y219" i="1" s="1"/>
  <c r="CZ260" i="1"/>
  <c r="Y260" i="1" s="1"/>
  <c r="CZ266" i="1"/>
  <c r="Y266" i="1" s="1"/>
  <c r="CZ308" i="1"/>
  <c r="Y308" i="1" s="1"/>
  <c r="AH339" i="1"/>
  <c r="AH306" i="1" s="1"/>
  <c r="AJ274" i="1"/>
  <c r="AJ254" i="1" s="1"/>
  <c r="CY310" i="1"/>
  <c r="X310" i="1" s="1"/>
  <c r="CZ269" i="1"/>
  <c r="Y269" i="1" s="1"/>
  <c r="CP310" i="1"/>
  <c r="O310" i="1" s="1"/>
  <c r="CP312" i="1"/>
  <c r="O312" i="1" s="1"/>
  <c r="CP271" i="1"/>
  <c r="O271" i="1" s="1"/>
  <c r="AF339" i="1"/>
  <c r="AF306" i="1" s="1"/>
  <c r="CP309" i="1"/>
  <c r="O309" i="1" s="1"/>
  <c r="CY269" i="1"/>
  <c r="X269" i="1" s="1"/>
  <c r="CY308" i="1"/>
  <c r="X308" i="1" s="1"/>
  <c r="EY23" i="8"/>
  <c r="CP272" i="1"/>
  <c r="O272" i="1" s="1"/>
  <c r="DR23" i="8"/>
  <c r="CY265" i="1"/>
  <c r="X265" i="1" s="1"/>
  <c r="CZ263" i="1"/>
  <c r="Y263" i="1" s="1"/>
  <c r="CZ265" i="1"/>
  <c r="Y265" i="1" s="1"/>
  <c r="AU274" i="1"/>
  <c r="AU254" i="1" s="1"/>
  <c r="CY263" i="1"/>
  <c r="X263" i="1" s="1"/>
  <c r="AB213" i="1"/>
  <c r="AB264" i="1"/>
  <c r="CP268" i="1"/>
  <c r="O268" i="1" s="1"/>
  <c r="AB269" i="1"/>
  <c r="CP269" i="1"/>
  <c r="O269" i="1" s="1"/>
  <c r="CY264" i="1"/>
  <c r="X264" i="1" s="1"/>
  <c r="CP267" i="1"/>
  <c r="O267" i="1" s="1"/>
  <c r="CR264" i="1"/>
  <c r="Q264" i="1" s="1"/>
  <c r="CY211" i="1"/>
  <c r="X211" i="1" s="1"/>
  <c r="AG274" i="1"/>
  <c r="AG254" i="1" s="1"/>
  <c r="CP265" i="1"/>
  <c r="O265" i="1" s="1"/>
  <c r="CZ218" i="1"/>
  <c r="Y218" i="1" s="1"/>
  <c r="CJ274" i="1"/>
  <c r="BA274" i="1" s="1"/>
  <c r="DW23" i="8" s="1"/>
  <c r="CY96" i="1"/>
  <c r="X96" i="1" s="1"/>
  <c r="CY149" i="1"/>
  <c r="X149" i="1" s="1"/>
  <c r="CZ161" i="1"/>
  <c r="Y161" i="1" s="1"/>
  <c r="CP220" i="1"/>
  <c r="O220" i="1" s="1"/>
  <c r="CY220" i="1"/>
  <c r="X220" i="1" s="1"/>
  <c r="CY168" i="1"/>
  <c r="X168" i="1" s="1"/>
  <c r="CY147" i="1"/>
  <c r="X147" i="1" s="1"/>
  <c r="CY205" i="1"/>
  <c r="X205" i="1" s="1"/>
  <c r="AF274" i="1"/>
  <c r="AF254" i="1" s="1"/>
  <c r="CZ209" i="1"/>
  <c r="Y209" i="1" s="1"/>
  <c r="AB215" i="1"/>
  <c r="CZ220" i="1"/>
  <c r="Y220" i="1" s="1"/>
  <c r="CP262" i="1"/>
  <c r="O262" i="1" s="1"/>
  <c r="CZ211" i="1"/>
  <c r="Y211" i="1" s="1"/>
  <c r="CY108" i="1"/>
  <c r="X108" i="1" s="1"/>
  <c r="CZ105" i="1"/>
  <c r="Y105" i="1" s="1"/>
  <c r="AI274" i="1"/>
  <c r="V274" i="1" s="1"/>
  <c r="AB158" i="1"/>
  <c r="CY218" i="1"/>
  <c r="X218" i="1" s="1"/>
  <c r="AH274" i="1"/>
  <c r="AH254" i="1" s="1"/>
  <c r="CZ259" i="1"/>
  <c r="Y259" i="1" s="1"/>
  <c r="AT222" i="1"/>
  <c r="DR21" i="8" s="1"/>
  <c r="CY259" i="1"/>
  <c r="X259" i="1" s="1"/>
  <c r="CZ261" i="1"/>
  <c r="Y261" i="1" s="1"/>
  <c r="CY261" i="1"/>
  <c r="X261" i="1" s="1"/>
  <c r="CP261" i="1"/>
  <c r="O261" i="1" s="1"/>
  <c r="CZ162" i="1"/>
  <c r="Y162" i="1" s="1"/>
  <c r="CP218" i="1"/>
  <c r="O218" i="1" s="1"/>
  <c r="CP260" i="1"/>
  <c r="O260" i="1" s="1"/>
  <c r="CP263" i="1"/>
  <c r="O263" i="1" s="1"/>
  <c r="CZ257" i="1"/>
  <c r="Y257" i="1" s="1"/>
  <c r="CR217" i="1"/>
  <c r="Q217" i="1" s="1"/>
  <c r="CP259" i="1"/>
  <c r="O259" i="1" s="1"/>
  <c r="CC254" i="1"/>
  <c r="CY260" i="1"/>
  <c r="X260" i="1" s="1"/>
  <c r="CZ165" i="1"/>
  <c r="Y165" i="1" s="1"/>
  <c r="CZ210" i="1"/>
  <c r="Y210" i="1" s="1"/>
  <c r="CY206" i="1"/>
  <c r="X206" i="1" s="1"/>
  <c r="CY257" i="1"/>
  <c r="X257" i="1" s="1"/>
  <c r="CR165" i="1"/>
  <c r="Q165" i="1" s="1"/>
  <c r="CP165" i="1" s="1"/>
  <c r="O165" i="1" s="1"/>
  <c r="CR215" i="1"/>
  <c r="Q215" i="1" s="1"/>
  <c r="CY162" i="1"/>
  <c r="X162" i="1" s="1"/>
  <c r="CY256" i="1"/>
  <c r="X256" i="1" s="1"/>
  <c r="CP256" i="1"/>
  <c r="O256" i="1" s="1"/>
  <c r="CZ256" i="1"/>
  <c r="Y256" i="1" s="1"/>
  <c r="EY21" i="8"/>
  <c r="CY165" i="1"/>
  <c r="X165" i="1" s="1"/>
  <c r="CP219" i="1"/>
  <c r="O219" i="1" s="1"/>
  <c r="CY54" i="1"/>
  <c r="X54" i="1" s="1"/>
  <c r="AJ222" i="1"/>
  <c r="AJ202" i="1" s="1"/>
  <c r="CZ217" i="1"/>
  <c r="Y217" i="1" s="1"/>
  <c r="AQ222" i="1"/>
  <c r="AQ202" i="1" s="1"/>
  <c r="BZ202" i="1"/>
  <c r="CP162" i="1"/>
  <c r="O162" i="1" s="1"/>
  <c r="CZ109" i="1"/>
  <c r="Y109" i="1" s="1"/>
  <c r="CP214" i="1"/>
  <c r="O214" i="1" s="1"/>
  <c r="CR163" i="1"/>
  <c r="Q163" i="1" s="1"/>
  <c r="CY105" i="1"/>
  <c r="X105" i="1" s="1"/>
  <c r="AG222" i="1"/>
  <c r="T222" i="1" s="1"/>
  <c r="DL21" i="8" s="1"/>
  <c r="CY106" i="1"/>
  <c r="X106" i="1" s="1"/>
  <c r="CZ215" i="1"/>
  <c r="Y215" i="1" s="1"/>
  <c r="AB146" i="1"/>
  <c r="CR213" i="1"/>
  <c r="Q213" i="1" s="1"/>
  <c r="CZ206" i="1"/>
  <c r="Y206" i="1" s="1"/>
  <c r="CZ163" i="1"/>
  <c r="Y163" i="1" s="1"/>
  <c r="CY163" i="1"/>
  <c r="X163" i="1" s="1"/>
  <c r="CY213" i="1"/>
  <c r="X213" i="1" s="1"/>
  <c r="CY215" i="1"/>
  <c r="X215" i="1" s="1"/>
  <c r="CY217" i="1"/>
  <c r="X217" i="1" s="1"/>
  <c r="CY208" i="1"/>
  <c r="X208" i="1" s="1"/>
  <c r="AH222" i="1"/>
  <c r="AH202" i="1" s="1"/>
  <c r="CP211" i="1"/>
  <c r="O211" i="1" s="1"/>
  <c r="AI222" i="1"/>
  <c r="AI202" i="1" s="1"/>
  <c r="CP209" i="1"/>
  <c r="O209" i="1" s="1"/>
  <c r="CY212" i="1"/>
  <c r="X212" i="1" s="1"/>
  <c r="CY210" i="1"/>
  <c r="X210" i="1" s="1"/>
  <c r="CZ205" i="1"/>
  <c r="Y205" i="1" s="1"/>
  <c r="AU222" i="1"/>
  <c r="CZ157" i="1"/>
  <c r="Y157" i="1" s="1"/>
  <c r="CZ208" i="1"/>
  <c r="Y208" i="1" s="1"/>
  <c r="CY209" i="1"/>
  <c r="X209" i="1" s="1"/>
  <c r="CZ212" i="1"/>
  <c r="Y212" i="1" s="1"/>
  <c r="CP205" i="1"/>
  <c r="O205" i="1" s="1"/>
  <c r="CP208" i="1"/>
  <c r="O208" i="1" s="1"/>
  <c r="AF222" i="1"/>
  <c r="AF202" i="1" s="1"/>
  <c r="AB210" i="1"/>
  <c r="CP210" i="1"/>
  <c r="O210" i="1" s="1"/>
  <c r="CP212" i="1"/>
  <c r="O212" i="1" s="1"/>
  <c r="AX222" i="1"/>
  <c r="CJ222" i="1"/>
  <c r="CJ202" i="1" s="1"/>
  <c r="CR108" i="1"/>
  <c r="Q108" i="1" s="1"/>
  <c r="CP108" i="1" s="1"/>
  <c r="O108" i="1" s="1"/>
  <c r="CP155" i="1"/>
  <c r="O155" i="1" s="1"/>
  <c r="CR104" i="1"/>
  <c r="Q104" i="1" s="1"/>
  <c r="CP104" i="1" s="1"/>
  <c r="O104" i="1" s="1"/>
  <c r="AB154" i="1"/>
  <c r="CY110" i="1"/>
  <c r="X110" i="1" s="1"/>
  <c r="CY103" i="1"/>
  <c r="X103" i="1" s="1"/>
  <c r="CP207" i="1"/>
  <c r="O207" i="1" s="1"/>
  <c r="AB207" i="1"/>
  <c r="CR39" i="1"/>
  <c r="Q39" i="1" s="1"/>
  <c r="CZ207" i="1"/>
  <c r="Y207" i="1" s="1"/>
  <c r="CY207" i="1"/>
  <c r="X207" i="1" s="1"/>
  <c r="CY204" i="1"/>
  <c r="X204" i="1" s="1"/>
  <c r="CZ166" i="1"/>
  <c r="Y166" i="1" s="1"/>
  <c r="CZ154" i="1"/>
  <c r="Y154" i="1" s="1"/>
  <c r="CZ204" i="1"/>
  <c r="Y204" i="1" s="1"/>
  <c r="CP206" i="1"/>
  <c r="O206" i="1" s="1"/>
  <c r="CY104" i="1"/>
  <c r="X104" i="1" s="1"/>
  <c r="AT170" i="1"/>
  <c r="AT144" i="1" s="1"/>
  <c r="EY19" i="8"/>
  <c r="CZ156" i="1"/>
  <c r="Y156" i="1" s="1"/>
  <c r="CY166" i="1"/>
  <c r="X166" i="1" s="1"/>
  <c r="CY167" i="1"/>
  <c r="X167" i="1" s="1"/>
  <c r="DJ19" i="8"/>
  <c r="CZ104" i="1"/>
  <c r="Y104" i="1" s="1"/>
  <c r="CY164" i="1"/>
  <c r="X164" i="1" s="1"/>
  <c r="CZ160" i="1"/>
  <c r="Y160" i="1" s="1"/>
  <c r="AB160" i="1"/>
  <c r="CR160" i="1"/>
  <c r="Q160" i="1" s="1"/>
  <c r="CP168" i="1"/>
  <c r="O168" i="1" s="1"/>
  <c r="CP167" i="1"/>
  <c r="O167" i="1" s="1"/>
  <c r="AB163" i="1"/>
  <c r="CP164" i="1"/>
  <c r="O164" i="1" s="1"/>
  <c r="CP166" i="1"/>
  <c r="O166" i="1" s="1"/>
  <c r="CZ168" i="1"/>
  <c r="Y168" i="1" s="1"/>
  <c r="CZ164" i="1"/>
  <c r="Y164" i="1" s="1"/>
  <c r="CZ158" i="1"/>
  <c r="Y158" i="1" s="1"/>
  <c r="CY158" i="1"/>
  <c r="X158" i="1" s="1"/>
  <c r="CZ152" i="1"/>
  <c r="Y152" i="1" s="1"/>
  <c r="CZ150" i="1"/>
  <c r="Y150" i="1" s="1"/>
  <c r="CY161" i="1"/>
  <c r="X161" i="1" s="1"/>
  <c r="CP159" i="1"/>
  <c r="O159" i="1" s="1"/>
  <c r="CY154" i="1"/>
  <c r="X154" i="1" s="1"/>
  <c r="CR102" i="1"/>
  <c r="Q102" i="1" s="1"/>
  <c r="CP102" i="1" s="1"/>
  <c r="O102" i="1" s="1"/>
  <c r="CY150" i="1"/>
  <c r="X150" i="1" s="1"/>
  <c r="CZ159" i="1"/>
  <c r="Y159" i="1" s="1"/>
  <c r="CP158" i="1"/>
  <c r="O158" i="1" s="1"/>
  <c r="CP147" i="1"/>
  <c r="O147" i="1" s="1"/>
  <c r="CZ151" i="1"/>
  <c r="Y151" i="1" s="1"/>
  <c r="CY39" i="1"/>
  <c r="X39" i="1" s="1"/>
  <c r="CY159" i="1"/>
  <c r="X159" i="1" s="1"/>
  <c r="AB99" i="1"/>
  <c r="CZ39" i="1"/>
  <c r="Y39" i="1" s="1"/>
  <c r="CJ170" i="1"/>
  <c r="CJ144" i="1" s="1"/>
  <c r="AG170" i="1"/>
  <c r="AG144" i="1" s="1"/>
  <c r="CY45" i="1"/>
  <c r="X45" i="1" s="1"/>
  <c r="CG170" i="1"/>
  <c r="CG144" i="1" s="1"/>
  <c r="BZ144" i="1"/>
  <c r="AU170" i="1"/>
  <c r="AF170" i="1"/>
  <c r="AF144" i="1" s="1"/>
  <c r="CP154" i="1"/>
  <c r="O154" i="1" s="1"/>
  <c r="CP156" i="1"/>
  <c r="O156" i="1" s="1"/>
  <c r="AH170" i="1"/>
  <c r="U170" i="1" s="1"/>
  <c r="AI170" i="1"/>
  <c r="AI144" i="1" s="1"/>
  <c r="CY156" i="1"/>
  <c r="X156" i="1" s="1"/>
  <c r="AJ170" i="1"/>
  <c r="W170" i="1" s="1"/>
  <c r="DM19" i="8" s="1"/>
  <c r="CY151" i="1"/>
  <c r="X151" i="1" s="1"/>
  <c r="CZ102" i="1"/>
  <c r="Y102" i="1" s="1"/>
  <c r="CY52" i="1"/>
  <c r="X52" i="1" s="1"/>
  <c r="CR94" i="1"/>
  <c r="Q94" i="1" s="1"/>
  <c r="CP94" i="1" s="1"/>
  <c r="O94" i="1" s="1"/>
  <c r="CY102" i="1"/>
  <c r="X102" i="1" s="1"/>
  <c r="CZ107" i="1"/>
  <c r="Y107" i="1" s="1"/>
  <c r="CZ146" i="1"/>
  <c r="Y146" i="1" s="1"/>
  <c r="CZ98" i="1"/>
  <c r="Y98" i="1" s="1"/>
  <c r="CZ148" i="1"/>
  <c r="Y148" i="1" s="1"/>
  <c r="CY153" i="1"/>
  <c r="X153" i="1" s="1"/>
  <c r="CY146" i="1"/>
  <c r="X146" i="1" s="1"/>
  <c r="CY94" i="1"/>
  <c r="X94" i="1" s="1"/>
  <c r="CP152" i="1"/>
  <c r="O152" i="1" s="1"/>
  <c r="CP151" i="1"/>
  <c r="O151" i="1" s="1"/>
  <c r="CY152" i="1"/>
  <c r="X152" i="1" s="1"/>
  <c r="CP153" i="1"/>
  <c r="O153" i="1" s="1"/>
  <c r="CZ101" i="1"/>
  <c r="Y101" i="1" s="1"/>
  <c r="CY97" i="1"/>
  <c r="X97" i="1" s="1"/>
  <c r="AB39" i="1"/>
  <c r="CY109" i="1"/>
  <c r="X109" i="1" s="1"/>
  <c r="CP146" i="1"/>
  <c r="O146" i="1" s="1"/>
  <c r="CP149" i="1"/>
  <c r="O149" i="1" s="1"/>
  <c r="CP150" i="1"/>
  <c r="O150" i="1" s="1"/>
  <c r="CZ149" i="1"/>
  <c r="Y149" i="1" s="1"/>
  <c r="CZ147" i="1"/>
  <c r="Y147" i="1" s="1"/>
  <c r="DT17" i="8"/>
  <c r="EY17" i="8"/>
  <c r="F130" i="1"/>
  <c r="DR17" i="8"/>
  <c r="CY57" i="1"/>
  <c r="X57" i="1" s="1"/>
  <c r="CZ57" i="1"/>
  <c r="Y57" i="1" s="1"/>
  <c r="CZ94" i="1"/>
  <c r="Y94" i="1" s="1"/>
  <c r="CD92" i="1"/>
  <c r="CY56" i="1"/>
  <c r="X56" i="1" s="1"/>
  <c r="CZ103" i="1"/>
  <c r="Y103" i="1" s="1"/>
  <c r="AB43" i="1"/>
  <c r="CP110" i="1"/>
  <c r="O110" i="1" s="1"/>
  <c r="AB94" i="1"/>
  <c r="CZ97" i="1"/>
  <c r="Y97" i="1" s="1"/>
  <c r="CZ34" i="1"/>
  <c r="Y34" i="1" s="1"/>
  <c r="AB104" i="1"/>
  <c r="CP107" i="1"/>
  <c r="O107" i="1" s="1"/>
  <c r="CY47" i="1"/>
  <c r="X47" i="1" s="1"/>
  <c r="CY50" i="1"/>
  <c r="X50" i="1" s="1"/>
  <c r="CR43" i="1"/>
  <c r="Q43" i="1" s="1"/>
  <c r="CP43" i="1" s="1"/>
  <c r="O43" i="1" s="1"/>
  <c r="CP106" i="1"/>
  <c r="O106" i="1" s="1"/>
  <c r="AI112" i="1"/>
  <c r="V112" i="1" s="1"/>
  <c r="CY38" i="1"/>
  <c r="X38" i="1" s="1"/>
  <c r="CP52" i="1"/>
  <c r="O52" i="1" s="1"/>
  <c r="CC92" i="1"/>
  <c r="CZ47" i="1"/>
  <c r="Y47" i="1" s="1"/>
  <c r="CZ40" i="1"/>
  <c r="Y40" i="1" s="1"/>
  <c r="CZ46" i="1"/>
  <c r="Y46" i="1" s="1"/>
  <c r="CY48" i="1"/>
  <c r="X48" i="1" s="1"/>
  <c r="CP98" i="1"/>
  <c r="O98" i="1" s="1"/>
  <c r="AG112" i="1"/>
  <c r="T112" i="1" s="1"/>
  <c r="DL17" i="8" s="1"/>
  <c r="AB102" i="1"/>
  <c r="CP103" i="1"/>
  <c r="O103" i="1" s="1"/>
  <c r="CY37" i="1"/>
  <c r="X37" i="1" s="1"/>
  <c r="CY35" i="1"/>
  <c r="X35" i="1" s="1"/>
  <c r="CY49" i="1"/>
  <c r="X49" i="1" s="1"/>
  <c r="CY55" i="1"/>
  <c r="X55" i="1" s="1"/>
  <c r="AJ112" i="1"/>
  <c r="W112" i="1" s="1"/>
  <c r="DM17" i="8" s="1"/>
  <c r="AB53" i="1"/>
  <c r="AH112" i="1"/>
  <c r="U112" i="1" s="1"/>
  <c r="CZ55" i="1"/>
  <c r="Y55" i="1" s="1"/>
  <c r="CY101" i="1"/>
  <c r="X101" i="1" s="1"/>
  <c r="CZ35" i="1"/>
  <c r="Y35" i="1" s="1"/>
  <c r="CP101" i="1"/>
  <c r="O101" i="1" s="1"/>
  <c r="CZ49" i="1"/>
  <c r="Y49" i="1" s="1"/>
  <c r="CP100" i="1"/>
  <c r="O100" i="1" s="1"/>
  <c r="CP99" i="1"/>
  <c r="O99" i="1" s="1"/>
  <c r="AF112" i="1"/>
  <c r="AF92" i="1" s="1"/>
  <c r="CJ112" i="1"/>
  <c r="BA112" i="1" s="1"/>
  <c r="DW17" i="8" s="1"/>
  <c r="CY42" i="1"/>
  <c r="X42" i="1" s="1"/>
  <c r="BZ92" i="1"/>
  <c r="AQ112" i="1"/>
  <c r="CP56" i="1"/>
  <c r="O56" i="1" s="1"/>
  <c r="CY53" i="1"/>
  <c r="X53" i="1" s="1"/>
  <c r="CY51" i="1"/>
  <c r="X51" i="1" s="1"/>
  <c r="AE112" i="1"/>
  <c r="AE92" i="1" s="1"/>
  <c r="CP95" i="1"/>
  <c r="O95" i="1" s="1"/>
  <c r="CP96" i="1"/>
  <c r="O96" i="1" s="1"/>
  <c r="CP54" i="1"/>
  <c r="O54" i="1" s="1"/>
  <c r="CR49" i="1"/>
  <c r="Q49" i="1" s="1"/>
  <c r="CP49" i="1" s="1"/>
  <c r="O49" i="1" s="1"/>
  <c r="CP58" i="1"/>
  <c r="O58" i="1" s="1"/>
  <c r="CZ51" i="1"/>
  <c r="Y51" i="1" s="1"/>
  <c r="CR53" i="1"/>
  <c r="Q53" i="1" s="1"/>
  <c r="CP53" i="1" s="1"/>
  <c r="O53" i="1" s="1"/>
  <c r="CZ53" i="1"/>
  <c r="Y53" i="1" s="1"/>
  <c r="CY58" i="1"/>
  <c r="X58" i="1" s="1"/>
  <c r="AB49" i="1"/>
  <c r="EY15" i="8"/>
  <c r="CP55" i="1"/>
  <c r="O55" i="1" s="1"/>
  <c r="CP57" i="1"/>
  <c r="O57" i="1" s="1"/>
  <c r="CP51" i="1"/>
  <c r="O51" i="1" s="1"/>
  <c r="CP50" i="1"/>
  <c r="O50" i="1" s="1"/>
  <c r="CZ56" i="1"/>
  <c r="Y56" i="1" s="1"/>
  <c r="CZ58" i="1"/>
  <c r="Y58" i="1" s="1"/>
  <c r="CY41" i="1"/>
  <c r="X41" i="1" s="1"/>
  <c r="CZ52" i="1"/>
  <c r="Y52" i="1" s="1"/>
  <c r="CZ50" i="1"/>
  <c r="Y50" i="1" s="1"/>
  <c r="CZ41" i="1"/>
  <c r="Y41" i="1" s="1"/>
  <c r="AB41" i="1"/>
  <c r="CZ43" i="1"/>
  <c r="Y43" i="1" s="1"/>
  <c r="CR41" i="1"/>
  <c r="Q41" i="1" s="1"/>
  <c r="CY43" i="1"/>
  <c r="X43" i="1" s="1"/>
  <c r="CP42" i="1"/>
  <c r="O42" i="1" s="1"/>
  <c r="CY44" i="1"/>
  <c r="X44" i="1" s="1"/>
  <c r="CP48" i="1"/>
  <c r="O48" i="1" s="1"/>
  <c r="AB46" i="1"/>
  <c r="CY46" i="1"/>
  <c r="X46" i="1" s="1"/>
  <c r="CP47" i="1"/>
  <c r="O47" i="1" s="1"/>
  <c r="CP46" i="1"/>
  <c r="O46" i="1" s="1"/>
  <c r="CZ45" i="1"/>
  <c r="Y45" i="1" s="1"/>
  <c r="CP44" i="1"/>
  <c r="O44" i="1" s="1"/>
  <c r="AB33" i="1"/>
  <c r="CP45" i="1"/>
  <c r="O45" i="1" s="1"/>
  <c r="CY32" i="1"/>
  <c r="X32" i="1" s="1"/>
  <c r="CZ32" i="1"/>
  <c r="Y32" i="1" s="1"/>
  <c r="CR36" i="1"/>
  <c r="Q36" i="1" s="1"/>
  <c r="CP40" i="1"/>
  <c r="O40" i="1" s="1"/>
  <c r="CZ37" i="1"/>
  <c r="Y37" i="1" s="1"/>
  <c r="AB36" i="1"/>
  <c r="CP38" i="1"/>
  <c r="O38" i="1" s="1"/>
  <c r="CZ36" i="1"/>
  <c r="Y36" i="1" s="1"/>
  <c r="CY36" i="1"/>
  <c r="X36" i="1" s="1"/>
  <c r="CY30" i="1"/>
  <c r="X30" i="1" s="1"/>
  <c r="CP37" i="1"/>
  <c r="O37" i="1" s="1"/>
  <c r="CZ31" i="1"/>
  <c r="Y31" i="1" s="1"/>
  <c r="CZ38" i="1"/>
  <c r="Y38" i="1" s="1"/>
  <c r="AB28" i="1"/>
  <c r="AJ60" i="1"/>
  <c r="AJ26" i="1" s="1"/>
  <c r="CZ28" i="1"/>
  <c r="Y28" i="1" s="1"/>
  <c r="CJ60" i="1"/>
  <c r="CJ26" i="1" s="1"/>
  <c r="CY31" i="1"/>
  <c r="X31" i="1" s="1"/>
  <c r="CZ33" i="1"/>
  <c r="Y33" i="1" s="1"/>
  <c r="CZ30" i="1"/>
  <c r="Y30" i="1" s="1"/>
  <c r="AQ60" i="1"/>
  <c r="CY33" i="1"/>
  <c r="X33" i="1" s="1"/>
  <c r="CP34" i="1"/>
  <c r="O34" i="1" s="1"/>
  <c r="CP33" i="1"/>
  <c r="O33" i="1" s="1"/>
  <c r="CP35" i="1"/>
  <c r="O35" i="1" s="1"/>
  <c r="AI60" i="1"/>
  <c r="AI26" i="1" s="1"/>
  <c r="AU60" i="1"/>
  <c r="CY34" i="1"/>
  <c r="X34" i="1" s="1"/>
  <c r="CZ29" i="1"/>
  <c r="Y29" i="1" s="1"/>
  <c r="AF60" i="1"/>
  <c r="S60" i="1" s="1"/>
  <c r="AT60" i="1"/>
  <c r="CG60" i="1"/>
  <c r="CY28" i="1"/>
  <c r="X28" i="1" s="1"/>
  <c r="AG60" i="1"/>
  <c r="AG26" i="1" s="1"/>
  <c r="AH60" i="1"/>
  <c r="AH26" i="1" s="1"/>
  <c r="CP28" i="1"/>
  <c r="O28" i="1" s="1"/>
  <c r="CP30" i="1"/>
  <c r="O30" i="1" s="1"/>
  <c r="CP32" i="1"/>
  <c r="O32" i="1" s="1"/>
  <c r="AX339" i="1"/>
  <c r="CG306" i="1"/>
  <c r="AH467" i="1"/>
  <c r="U488" i="1"/>
  <c r="DF58" i="3"/>
  <c r="DG58" i="3"/>
  <c r="DG110" i="3"/>
  <c r="DF110" i="3"/>
  <c r="DG101" i="3"/>
  <c r="DF101" i="3"/>
  <c r="DG338" i="3"/>
  <c r="DF338" i="3"/>
  <c r="DG307" i="3"/>
  <c r="DF307" i="3"/>
  <c r="DG470" i="3"/>
  <c r="DF470" i="3"/>
  <c r="DG508" i="3"/>
  <c r="DF508" i="3"/>
  <c r="DF555" i="3"/>
  <c r="DG555" i="3"/>
  <c r="BD26" i="1"/>
  <c r="F85" i="1"/>
  <c r="BD518" i="1"/>
  <c r="CY40" i="1"/>
  <c r="X40" i="1" s="1"/>
  <c r="CP148" i="1"/>
  <c r="O148" i="1" s="1"/>
  <c r="AC170" i="1"/>
  <c r="F116" i="1"/>
  <c r="AO92" i="1"/>
  <c r="CY95" i="1"/>
  <c r="X95" i="1" s="1"/>
  <c r="CY148" i="1"/>
  <c r="X148" i="1" s="1"/>
  <c r="BD144" i="1"/>
  <c r="F195" i="1"/>
  <c r="AE222" i="1"/>
  <c r="AB97" i="1"/>
  <c r="CY155" i="1"/>
  <c r="X155" i="1" s="1"/>
  <c r="AB166" i="1"/>
  <c r="AB329" i="1"/>
  <c r="CR329" i="1"/>
  <c r="Q329" i="1" s="1"/>
  <c r="CP329" i="1" s="1"/>
  <c r="O329" i="1" s="1"/>
  <c r="BB419" i="1"/>
  <c r="F448" i="1"/>
  <c r="U435" i="1"/>
  <c r="AH419" i="1"/>
  <c r="F405" i="1"/>
  <c r="AT371" i="1"/>
  <c r="CZ428" i="1"/>
  <c r="Y428" i="1" s="1"/>
  <c r="GM428" i="1" s="1"/>
  <c r="GN428" i="1" s="1"/>
  <c r="BD467" i="1"/>
  <c r="F513" i="1"/>
  <c r="CY384" i="1"/>
  <c r="X384" i="1" s="1"/>
  <c r="GM384" i="1" s="1"/>
  <c r="GN384" i="1" s="1"/>
  <c r="AE435" i="1"/>
  <c r="CJ371" i="1"/>
  <c r="BA387" i="1"/>
  <c r="DW27" i="8" s="1"/>
  <c r="GM472" i="1"/>
  <c r="FR472" i="1" s="1"/>
  <c r="AT467" i="1"/>
  <c r="F506" i="1"/>
  <c r="V488" i="1"/>
  <c r="DF125" i="3"/>
  <c r="DG125" i="3"/>
  <c r="DG315" i="3"/>
  <c r="DF315" i="3"/>
  <c r="DG398" i="3"/>
  <c r="DF398" i="3"/>
  <c r="DG336" i="3"/>
  <c r="DF336" i="3"/>
  <c r="DF463" i="3"/>
  <c r="DG463" i="3"/>
  <c r="DF529" i="3"/>
  <c r="DG529" i="3"/>
  <c r="AB31" i="1"/>
  <c r="CR31" i="1"/>
  <c r="Q31" i="1" s="1"/>
  <c r="CP31" i="1" s="1"/>
  <c r="O31" i="1" s="1"/>
  <c r="CZ54" i="1"/>
  <c r="Y54" i="1" s="1"/>
  <c r="CY98" i="1"/>
  <c r="X98" i="1" s="1"/>
  <c r="BC144" i="1"/>
  <c r="F186" i="1"/>
  <c r="CY107" i="1"/>
  <c r="X107" i="1" s="1"/>
  <c r="F226" i="1"/>
  <c r="AO202" i="1"/>
  <c r="AC222" i="1"/>
  <c r="CZ100" i="1"/>
  <c r="Y100" i="1" s="1"/>
  <c r="AB157" i="1"/>
  <c r="BC254" i="1"/>
  <c r="F290" i="1"/>
  <c r="BD254" i="1"/>
  <c r="F299" i="1"/>
  <c r="AT306" i="1"/>
  <c r="F357" i="1"/>
  <c r="AB331" i="1"/>
  <c r="CR331" i="1"/>
  <c r="Q331" i="1" s="1"/>
  <c r="CP331" i="1" s="1"/>
  <c r="O331" i="1" s="1"/>
  <c r="CG371" i="1"/>
  <c r="AX387" i="1"/>
  <c r="BZ419" i="1"/>
  <c r="AQ435" i="1"/>
  <c r="CG435" i="1"/>
  <c r="S387" i="1"/>
  <c r="AF371" i="1"/>
  <c r="AO467" i="1"/>
  <c r="F492" i="1"/>
  <c r="AJ467" i="1"/>
  <c r="W488" i="1"/>
  <c r="DM31" i="8" s="1"/>
  <c r="AQ467" i="1"/>
  <c r="F498" i="1"/>
  <c r="DG164" i="3"/>
  <c r="DF164" i="3"/>
  <c r="DG141" i="3"/>
  <c r="DF141" i="3"/>
  <c r="DG145" i="3"/>
  <c r="DF145" i="3"/>
  <c r="DG297" i="3"/>
  <c r="DF297" i="3"/>
  <c r="DF375" i="3"/>
  <c r="DG375" i="3"/>
  <c r="DF568" i="3"/>
  <c r="DG568" i="3"/>
  <c r="DG465" i="3"/>
  <c r="DF465" i="3"/>
  <c r="AO26" i="1"/>
  <c r="F64" i="1"/>
  <c r="AO518" i="1"/>
  <c r="BC26" i="1"/>
  <c r="F76" i="1"/>
  <c r="BC518" i="1"/>
  <c r="CP97" i="1"/>
  <c r="O97" i="1" s="1"/>
  <c r="CP105" i="1"/>
  <c r="O105" i="1" s="1"/>
  <c r="F247" i="1"/>
  <c r="BD202" i="1"/>
  <c r="CZ110" i="1"/>
  <c r="Y110" i="1" s="1"/>
  <c r="CZ96" i="1"/>
  <c r="Y96" i="1" s="1"/>
  <c r="AO144" i="1"/>
  <c r="F174" i="1"/>
  <c r="CY157" i="1"/>
  <c r="X157" i="1" s="1"/>
  <c r="BB144" i="1"/>
  <c r="F183" i="1"/>
  <c r="CZ268" i="1"/>
  <c r="Y268" i="1" s="1"/>
  <c r="F403" i="1"/>
  <c r="BC371" i="1"/>
  <c r="BB306" i="1"/>
  <c r="F352" i="1"/>
  <c r="CP421" i="1"/>
  <c r="O421" i="1" s="1"/>
  <c r="AC435" i="1"/>
  <c r="CP308" i="1"/>
  <c r="O308" i="1" s="1"/>
  <c r="T435" i="1"/>
  <c r="DL29" i="8" s="1"/>
  <c r="AG419" i="1"/>
  <c r="CZ374" i="1"/>
  <c r="Y374" i="1" s="1"/>
  <c r="AQ371" i="1"/>
  <c r="F397" i="1"/>
  <c r="CZ325" i="1"/>
  <c r="Y325" i="1" s="1"/>
  <c r="GM481" i="1"/>
  <c r="GN481" i="1" s="1"/>
  <c r="DG129" i="3"/>
  <c r="DF129" i="3"/>
  <c r="DG15" i="3"/>
  <c r="DF15" i="3"/>
  <c r="DG30" i="3"/>
  <c r="DF30" i="3"/>
  <c r="DG3" i="3"/>
  <c r="DF3" i="3"/>
  <c r="DF69" i="3"/>
  <c r="DG69" i="3"/>
  <c r="DF128" i="3"/>
  <c r="DG128" i="3"/>
  <c r="DG205" i="3"/>
  <c r="DF205" i="3"/>
  <c r="DG457" i="3"/>
  <c r="DF457" i="3"/>
  <c r="CZ44" i="1"/>
  <c r="Y44" i="1" s="1"/>
  <c r="AC60" i="1"/>
  <c r="CZ95" i="1"/>
  <c r="Y95" i="1" s="1"/>
  <c r="F131" i="1"/>
  <c r="AU92" i="1"/>
  <c r="BC306" i="1"/>
  <c r="F355" i="1"/>
  <c r="F460" i="1"/>
  <c r="BD419" i="1"/>
  <c r="CY335" i="1"/>
  <c r="X335" i="1" s="1"/>
  <c r="AB321" i="1"/>
  <c r="CR321" i="1"/>
  <c r="Q321" i="1" s="1"/>
  <c r="CP321" i="1" s="1"/>
  <c r="O321" i="1" s="1"/>
  <c r="AC339" i="1"/>
  <c r="CZ311" i="1"/>
  <c r="Y311" i="1" s="1"/>
  <c r="GM311" i="1" s="1"/>
  <c r="GN311" i="1" s="1"/>
  <c r="BC419" i="1"/>
  <c r="F451" i="1"/>
  <c r="CY374" i="1"/>
  <c r="X374" i="1" s="1"/>
  <c r="AB473" i="1"/>
  <c r="CR473" i="1"/>
  <c r="Q473" i="1" s="1"/>
  <c r="CP473" i="1" s="1"/>
  <c r="O473" i="1" s="1"/>
  <c r="AC488" i="1"/>
  <c r="CG467" i="1"/>
  <c r="AX488" i="1"/>
  <c r="DF23" i="3"/>
  <c r="DG23" i="3"/>
  <c r="DG5" i="3"/>
  <c r="DF5" i="3"/>
  <c r="DG31" i="3"/>
  <c r="DF31" i="3"/>
  <c r="DF20" i="3"/>
  <c r="DG20" i="3"/>
  <c r="DF384" i="3"/>
  <c r="DG384" i="3"/>
  <c r="DG425" i="3"/>
  <c r="DF425" i="3"/>
  <c r="DG455" i="3"/>
  <c r="DF455" i="3"/>
  <c r="DG496" i="3"/>
  <c r="DF496" i="3"/>
  <c r="DG488" i="3"/>
  <c r="DF488" i="3"/>
  <c r="DF536" i="3"/>
  <c r="DG536" i="3"/>
  <c r="CZ42" i="1"/>
  <c r="Y42" i="1" s="1"/>
  <c r="CY99" i="1"/>
  <c r="X99" i="1" s="1"/>
  <c r="CZ99" i="1"/>
  <c r="Y99" i="1" s="1"/>
  <c r="AB101" i="1"/>
  <c r="AX112" i="1"/>
  <c r="CG92" i="1"/>
  <c r="CP161" i="1"/>
  <c r="O161" i="1" s="1"/>
  <c r="CY262" i="1"/>
  <c r="X262" i="1" s="1"/>
  <c r="AQ144" i="1"/>
  <c r="F180" i="1"/>
  <c r="AO254" i="1"/>
  <c r="F278" i="1"/>
  <c r="AB333" i="1"/>
  <c r="F412" i="1"/>
  <c r="BD371" i="1"/>
  <c r="AE339" i="1"/>
  <c r="BD306" i="1"/>
  <c r="F364" i="1"/>
  <c r="CY329" i="1"/>
  <c r="X329" i="1" s="1"/>
  <c r="CD306" i="1"/>
  <c r="AU339" i="1"/>
  <c r="F406" i="1"/>
  <c r="AU371" i="1"/>
  <c r="BC467" i="1"/>
  <c r="F504" i="1"/>
  <c r="F453" i="1"/>
  <c r="AT419" i="1"/>
  <c r="AF467" i="1"/>
  <c r="S488" i="1"/>
  <c r="DG45" i="3"/>
  <c r="DF45" i="3"/>
  <c r="DG22" i="3"/>
  <c r="DF22" i="3"/>
  <c r="DF580" i="3"/>
  <c r="DG580" i="3"/>
  <c r="DG402" i="3"/>
  <c r="DF402" i="3"/>
  <c r="BB26" i="1"/>
  <c r="F73" i="1"/>
  <c r="BB518" i="1"/>
  <c r="AB105" i="1"/>
  <c r="AC112" i="1"/>
  <c r="CZ258" i="1"/>
  <c r="Y258" i="1" s="1"/>
  <c r="AE274" i="1"/>
  <c r="CZ213" i="1"/>
  <c r="Y213" i="1" s="1"/>
  <c r="F343" i="1"/>
  <c r="AO306" i="1"/>
  <c r="F439" i="1"/>
  <c r="AO419" i="1"/>
  <c r="CJ306" i="1"/>
  <c r="AC387" i="1"/>
  <c r="CZ382" i="1"/>
  <c r="Y382" i="1" s="1"/>
  <c r="F501" i="1"/>
  <c r="BB467" i="1"/>
  <c r="AU467" i="1"/>
  <c r="F507" i="1"/>
  <c r="AG467" i="1"/>
  <c r="T488" i="1"/>
  <c r="DL31" i="8" s="1"/>
  <c r="DG74" i="3"/>
  <c r="DF74" i="3"/>
  <c r="DF144" i="3"/>
  <c r="DG144" i="3"/>
  <c r="DG153" i="3"/>
  <c r="DF153" i="3"/>
  <c r="DF42" i="3"/>
  <c r="DG42" i="3"/>
  <c r="DF194" i="3"/>
  <c r="DG194" i="3"/>
  <c r="DG373" i="3"/>
  <c r="DF373" i="3"/>
  <c r="AE60" i="1"/>
  <c r="CY29" i="1"/>
  <c r="X29" i="1" s="1"/>
  <c r="CZ48" i="1"/>
  <c r="Y48" i="1" s="1"/>
  <c r="CP109" i="1"/>
  <c r="O109" i="1" s="1"/>
  <c r="CZ106" i="1"/>
  <c r="Y106" i="1" s="1"/>
  <c r="AB109" i="1"/>
  <c r="AB258" i="1"/>
  <c r="CR258" i="1"/>
  <c r="Q258" i="1" s="1"/>
  <c r="CZ167" i="1"/>
  <c r="Y167" i="1" s="1"/>
  <c r="CY258" i="1"/>
  <c r="X258" i="1" s="1"/>
  <c r="CZ309" i="1"/>
  <c r="Y309" i="1" s="1"/>
  <c r="CY333" i="1"/>
  <c r="X333" i="1" s="1"/>
  <c r="AT254" i="1"/>
  <c r="F292" i="1"/>
  <c r="BZ306" i="1"/>
  <c r="AQ339" i="1"/>
  <c r="F391" i="1"/>
  <c r="AO371" i="1"/>
  <c r="AB325" i="1"/>
  <c r="CR325" i="1"/>
  <c r="Q325" i="1" s="1"/>
  <c r="CP325" i="1" s="1"/>
  <c r="O325" i="1" s="1"/>
  <c r="BB371" i="1"/>
  <c r="F400" i="1"/>
  <c r="CZ426" i="1"/>
  <c r="Y426" i="1" s="1"/>
  <c r="CY424" i="1"/>
  <c r="X424" i="1" s="1"/>
  <c r="DG88" i="3"/>
  <c r="DF88" i="3"/>
  <c r="DG46" i="3"/>
  <c r="DF46" i="3"/>
  <c r="DG188" i="3"/>
  <c r="DF188" i="3"/>
  <c r="DG47" i="3"/>
  <c r="DF47" i="3"/>
  <c r="DG172" i="3"/>
  <c r="DF172" i="3"/>
  <c r="DF400" i="3"/>
  <c r="DG400" i="3"/>
  <c r="DG553" i="3"/>
  <c r="DF553" i="3"/>
  <c r="DF510" i="3"/>
  <c r="DG510" i="3"/>
  <c r="DG486" i="3"/>
  <c r="DF486" i="3"/>
  <c r="AB29" i="1"/>
  <c r="CR29" i="1"/>
  <c r="Q29" i="1" s="1"/>
  <c r="AE170" i="1"/>
  <c r="CP157" i="1"/>
  <c r="O157" i="1" s="1"/>
  <c r="AB150" i="1"/>
  <c r="BB202" i="1"/>
  <c r="F235" i="1"/>
  <c r="BC202" i="1"/>
  <c r="F238" i="1"/>
  <c r="F287" i="1"/>
  <c r="BB254" i="1"/>
  <c r="AC274" i="1"/>
  <c r="CP257" i="1"/>
  <c r="O257" i="1" s="1"/>
  <c r="CY331" i="1"/>
  <c r="X331" i="1" s="1"/>
  <c r="AB337" i="1"/>
  <c r="CR337" i="1"/>
  <c r="Q337" i="1" s="1"/>
  <c r="CP337" i="1" s="1"/>
  <c r="O337" i="1" s="1"/>
  <c r="CP432" i="1"/>
  <c r="O432" i="1" s="1"/>
  <c r="GM432" i="1" s="1"/>
  <c r="GN432" i="1" s="1"/>
  <c r="AI371" i="1"/>
  <c r="V387" i="1"/>
  <c r="AG371" i="1"/>
  <c r="AE488" i="1"/>
  <c r="GM473" i="1" l="1"/>
  <c r="FR473" i="1" s="1"/>
  <c r="BA488" i="1"/>
  <c r="DW31" i="8" s="1"/>
  <c r="AD488" i="1"/>
  <c r="GM379" i="1"/>
  <c r="FR379" i="1" s="1"/>
  <c r="GM484" i="1"/>
  <c r="GN484" i="1" s="1"/>
  <c r="GM470" i="1"/>
  <c r="FR470" i="1" s="1"/>
  <c r="CW31" i="8"/>
  <c r="ET31" i="8"/>
  <c r="CZ31" i="8"/>
  <c r="DG31" i="8"/>
  <c r="EU31" i="8"/>
  <c r="CX31" i="8"/>
  <c r="GM380" i="1"/>
  <c r="GN380" i="1" s="1"/>
  <c r="AU419" i="1"/>
  <c r="V435" i="1"/>
  <c r="GM471" i="1"/>
  <c r="GN471" i="1" s="1"/>
  <c r="AL488" i="1"/>
  <c r="DT29" i="8"/>
  <c r="GM478" i="1"/>
  <c r="GN478" i="1" s="1"/>
  <c r="GM474" i="1"/>
  <c r="FR474" i="1" s="1"/>
  <c r="F454" i="1"/>
  <c r="GM483" i="1"/>
  <c r="GN483" i="1" s="1"/>
  <c r="U387" i="1"/>
  <c r="CW27" i="8" s="1"/>
  <c r="GM482" i="1"/>
  <c r="GN482" i="1" s="1"/>
  <c r="GM378" i="1"/>
  <c r="GN378" i="1" s="1"/>
  <c r="GM485" i="1"/>
  <c r="GN485" i="1" s="1"/>
  <c r="GM433" i="1"/>
  <c r="GN433" i="1" s="1"/>
  <c r="GM469" i="1"/>
  <c r="S339" i="1"/>
  <c r="CP204" i="1"/>
  <c r="O204" i="1" s="1"/>
  <c r="GM204" i="1" s="1"/>
  <c r="GM381" i="1"/>
  <c r="GN381" i="1" s="1"/>
  <c r="AK488" i="1"/>
  <c r="X488" i="1" s="1"/>
  <c r="GM476" i="1"/>
  <c r="GN476" i="1" s="1"/>
  <c r="GM328" i="1"/>
  <c r="GN328" i="1" s="1"/>
  <c r="GM430" i="1"/>
  <c r="GN430" i="1" s="1"/>
  <c r="W435" i="1"/>
  <c r="DM29" i="8" s="1"/>
  <c r="Q435" i="1"/>
  <c r="DA29" i="8" s="1"/>
  <c r="GM431" i="1"/>
  <c r="GN431" i="1" s="1"/>
  <c r="GM475" i="1"/>
  <c r="FR475" i="1" s="1"/>
  <c r="GM423" i="1"/>
  <c r="GN423" i="1" s="1"/>
  <c r="CW29" i="8"/>
  <c r="ET29" i="8"/>
  <c r="EW29" i="8"/>
  <c r="FX29" i="8"/>
  <c r="FL29" i="8"/>
  <c r="IR29" i="8"/>
  <c r="EU29" i="8"/>
  <c r="DJ29" i="8"/>
  <c r="IN29" i="8"/>
  <c r="FK29" i="8"/>
  <c r="GM336" i="1"/>
  <c r="GN336" i="1" s="1"/>
  <c r="CJ419" i="1"/>
  <c r="GM373" i="1"/>
  <c r="R387" i="1"/>
  <c r="R371" i="1" s="1"/>
  <c r="CP376" i="1"/>
  <c r="O376" i="1" s="1"/>
  <c r="GM376" i="1" s="1"/>
  <c r="GN376" i="1" s="1"/>
  <c r="GM425" i="1"/>
  <c r="GN425" i="1" s="1"/>
  <c r="W387" i="1"/>
  <c r="DM27" i="8" s="1"/>
  <c r="GM326" i="1"/>
  <c r="GN326" i="1" s="1"/>
  <c r="AL435" i="1"/>
  <c r="AL419" i="1" s="1"/>
  <c r="GM426" i="1"/>
  <c r="GN426" i="1" s="1"/>
  <c r="GM422" i="1"/>
  <c r="FR422" i="1" s="1"/>
  <c r="BY435" i="1" s="1"/>
  <c r="BY419" i="1" s="1"/>
  <c r="GM424" i="1"/>
  <c r="GN424" i="1" s="1"/>
  <c r="AK387" i="1"/>
  <c r="AK371" i="1" s="1"/>
  <c r="GM375" i="1"/>
  <c r="GN375" i="1" s="1"/>
  <c r="GM382" i="1"/>
  <c r="GN382" i="1" s="1"/>
  <c r="GM267" i="1"/>
  <c r="GN267" i="1" s="1"/>
  <c r="GM319" i="1"/>
  <c r="FR319" i="1" s="1"/>
  <c r="AD387" i="1"/>
  <c r="AD371" i="1" s="1"/>
  <c r="AQ254" i="1"/>
  <c r="AF419" i="1"/>
  <c r="S435" i="1"/>
  <c r="FL27" i="8"/>
  <c r="IR27" i="8"/>
  <c r="GM385" i="1"/>
  <c r="GN385" i="1" s="1"/>
  <c r="CX27" i="8"/>
  <c r="EU27" i="8"/>
  <c r="IN27" i="8"/>
  <c r="FK27" i="8"/>
  <c r="CZ27" i="8"/>
  <c r="DG27" i="8"/>
  <c r="EW27" i="8"/>
  <c r="FX27" i="8"/>
  <c r="CP383" i="1"/>
  <c r="O383" i="1" s="1"/>
  <c r="GM383" i="1" s="1"/>
  <c r="GN383" i="1" s="1"/>
  <c r="T339" i="1"/>
  <c r="DL25" i="8" s="1"/>
  <c r="AL387" i="1"/>
  <c r="GM377" i="1"/>
  <c r="GN377" i="1" s="1"/>
  <c r="GM317" i="1"/>
  <c r="FR317" i="1" s="1"/>
  <c r="V339" i="1"/>
  <c r="EU25" i="8" s="1"/>
  <c r="GM332" i="1"/>
  <c r="GN332" i="1" s="1"/>
  <c r="GM214" i="1"/>
  <c r="GN214" i="1" s="1"/>
  <c r="GM333" i="1"/>
  <c r="GN333" i="1" s="1"/>
  <c r="GM337" i="1"/>
  <c r="GN337" i="1" s="1"/>
  <c r="GM335" i="1"/>
  <c r="GN335" i="1" s="1"/>
  <c r="GM271" i="1"/>
  <c r="GN271" i="1" s="1"/>
  <c r="GM270" i="1"/>
  <c r="GN270" i="1" s="1"/>
  <c r="CP330" i="1"/>
  <c r="O330" i="1" s="1"/>
  <c r="GM330" i="1" s="1"/>
  <c r="GN330" i="1" s="1"/>
  <c r="GM313" i="1"/>
  <c r="GN313" i="1" s="1"/>
  <c r="CZ25" i="8"/>
  <c r="DG25" i="8"/>
  <c r="EW25" i="8"/>
  <c r="FX25" i="8"/>
  <c r="IN25" i="8"/>
  <c r="FK25" i="8"/>
  <c r="FL25" i="8"/>
  <c r="IR25" i="8"/>
  <c r="DJ25" i="8"/>
  <c r="DT25" i="8"/>
  <c r="CP334" i="1"/>
  <c r="O334" i="1" s="1"/>
  <c r="GM334" i="1" s="1"/>
  <c r="GN334" i="1" s="1"/>
  <c r="GM312" i="1"/>
  <c r="GN312" i="1" s="1"/>
  <c r="GM324" i="1"/>
  <c r="GN324" i="1" s="1"/>
  <c r="GM322" i="1"/>
  <c r="FR322" i="1" s="1"/>
  <c r="GM262" i="1"/>
  <c r="FR262" i="1" s="1"/>
  <c r="GM266" i="1"/>
  <c r="GN266" i="1" s="1"/>
  <c r="U274" i="1"/>
  <c r="ET23" i="8" s="1"/>
  <c r="F188" i="1"/>
  <c r="GM325" i="1"/>
  <c r="GN325" i="1" s="1"/>
  <c r="AJ306" i="1"/>
  <c r="T170" i="1"/>
  <c r="DL19" i="8" s="1"/>
  <c r="GM323" i="1"/>
  <c r="GN323" i="1" s="1"/>
  <c r="CP327" i="1"/>
  <c r="O327" i="1" s="1"/>
  <c r="GM327" i="1" s="1"/>
  <c r="GN327" i="1" s="1"/>
  <c r="GM320" i="1"/>
  <c r="FR320" i="1" s="1"/>
  <c r="GM314" i="1"/>
  <c r="GN314" i="1" s="1"/>
  <c r="R112" i="1"/>
  <c r="GM321" i="1"/>
  <c r="FR321" i="1" s="1"/>
  <c r="GM315" i="1"/>
  <c r="GN315" i="1" s="1"/>
  <c r="AI254" i="1"/>
  <c r="GM220" i="1"/>
  <c r="GN220" i="1" s="1"/>
  <c r="GM316" i="1"/>
  <c r="GN316" i="1" s="1"/>
  <c r="AX274" i="1"/>
  <c r="AK339" i="1"/>
  <c r="X339" i="1" s="1"/>
  <c r="GM272" i="1"/>
  <c r="GN272" i="1" s="1"/>
  <c r="AL339" i="1"/>
  <c r="AL306" i="1" s="1"/>
  <c r="GM265" i="1"/>
  <c r="GN265" i="1" s="1"/>
  <c r="GM310" i="1"/>
  <c r="FR310" i="1" s="1"/>
  <c r="F284" i="1"/>
  <c r="GM219" i="1"/>
  <c r="GN219" i="1" s="1"/>
  <c r="GM263" i="1"/>
  <c r="GN263" i="1" s="1"/>
  <c r="W274" i="1"/>
  <c r="DM23" i="8" s="1"/>
  <c r="GM269" i="1"/>
  <c r="GN269" i="1" s="1"/>
  <c r="T274" i="1"/>
  <c r="DL23" i="8" s="1"/>
  <c r="GM218" i="1"/>
  <c r="GN218" i="1" s="1"/>
  <c r="U339" i="1"/>
  <c r="F232" i="1"/>
  <c r="F293" i="1"/>
  <c r="AG202" i="1"/>
  <c r="CP215" i="1"/>
  <c r="O215" i="1" s="1"/>
  <c r="GM215" i="1" s="1"/>
  <c r="GN215" i="1" s="1"/>
  <c r="AD222" i="1"/>
  <c r="Q222" i="1" s="1"/>
  <c r="CX23" i="8"/>
  <c r="EU23" i="8"/>
  <c r="FL23" i="8"/>
  <c r="IR23" i="8"/>
  <c r="IN23" i="8"/>
  <c r="FK23" i="8"/>
  <c r="DT23" i="8"/>
  <c r="GM268" i="1"/>
  <c r="GN268" i="1" s="1"/>
  <c r="EW23" i="8"/>
  <c r="FX23" i="8"/>
  <c r="GM108" i="1"/>
  <c r="GN108" i="1" s="1"/>
  <c r="CJ254" i="1"/>
  <c r="GM211" i="1"/>
  <c r="FR211" i="1" s="1"/>
  <c r="F240" i="1"/>
  <c r="CP163" i="1"/>
  <c r="O163" i="1" s="1"/>
  <c r="GM163" i="1" s="1"/>
  <c r="GN163" i="1" s="1"/>
  <c r="AT202" i="1"/>
  <c r="CP264" i="1"/>
  <c r="O264" i="1" s="1"/>
  <c r="GM264" i="1" s="1"/>
  <c r="GN264" i="1" s="1"/>
  <c r="GM96" i="1"/>
  <c r="FR96" i="1" s="1"/>
  <c r="AL274" i="1"/>
  <c r="AL254" i="1" s="1"/>
  <c r="S274" i="1"/>
  <c r="GM259" i="1"/>
  <c r="GN259" i="1" s="1"/>
  <c r="AK274" i="1"/>
  <c r="AK254" i="1" s="1"/>
  <c r="GM205" i="1"/>
  <c r="FR205" i="1" s="1"/>
  <c r="GM261" i="1"/>
  <c r="GN261" i="1" s="1"/>
  <c r="GM260" i="1"/>
  <c r="GN260" i="1" s="1"/>
  <c r="GM105" i="1"/>
  <c r="GN105" i="1" s="1"/>
  <c r="GM164" i="1"/>
  <c r="GN164" i="1" s="1"/>
  <c r="GM209" i="1"/>
  <c r="GN209" i="1" s="1"/>
  <c r="GM162" i="1"/>
  <c r="GN162" i="1" s="1"/>
  <c r="W222" i="1"/>
  <c r="DM21" i="8" s="1"/>
  <c r="CP217" i="1"/>
  <c r="O217" i="1" s="1"/>
  <c r="GM217" i="1" s="1"/>
  <c r="GN217" i="1" s="1"/>
  <c r="V222" i="1"/>
  <c r="V202" i="1" s="1"/>
  <c r="U222" i="1"/>
  <c r="CW21" i="8" s="1"/>
  <c r="GM167" i="1"/>
  <c r="GN167" i="1" s="1"/>
  <c r="GM256" i="1"/>
  <c r="GN256" i="1" s="1"/>
  <c r="GM165" i="1"/>
  <c r="GN165" i="1" s="1"/>
  <c r="IN21" i="8"/>
  <c r="FK21" i="8"/>
  <c r="AU202" i="1"/>
  <c r="DT21" i="8"/>
  <c r="IR21" i="8"/>
  <c r="FL21" i="8"/>
  <c r="EW21" i="8"/>
  <c r="FX21" i="8"/>
  <c r="DG21" i="8"/>
  <c r="DJ21" i="8"/>
  <c r="GM212" i="1"/>
  <c r="GN212" i="1" s="1"/>
  <c r="S222" i="1"/>
  <c r="S202" i="1" s="1"/>
  <c r="AD170" i="1"/>
  <c r="AD144" i="1" s="1"/>
  <c r="F241" i="1"/>
  <c r="GM155" i="1"/>
  <c r="FR155" i="1" s="1"/>
  <c r="GM206" i="1"/>
  <c r="GN206" i="1" s="1"/>
  <c r="GM106" i="1"/>
  <c r="GN106" i="1" s="1"/>
  <c r="CP213" i="1"/>
  <c r="O213" i="1" s="1"/>
  <c r="GM213" i="1" s="1"/>
  <c r="GN213" i="1" s="1"/>
  <c r="GM208" i="1"/>
  <c r="GN208" i="1" s="1"/>
  <c r="GM210" i="1"/>
  <c r="GN210" i="1" s="1"/>
  <c r="AK222" i="1"/>
  <c r="AK202" i="1" s="1"/>
  <c r="CP39" i="1"/>
  <c r="O39" i="1" s="1"/>
  <c r="GM39" i="1" s="1"/>
  <c r="GN39" i="1" s="1"/>
  <c r="GM207" i="1"/>
  <c r="GN207" i="1" s="1"/>
  <c r="GM156" i="1"/>
  <c r="FR156" i="1" s="1"/>
  <c r="BA222" i="1"/>
  <c r="DW21" i="8" s="1"/>
  <c r="AL222" i="1"/>
  <c r="AL202" i="1" s="1"/>
  <c r="GM157" i="1"/>
  <c r="GN157" i="1" s="1"/>
  <c r="AH144" i="1"/>
  <c r="F229" i="1"/>
  <c r="AX202" i="1"/>
  <c r="GM104" i="1"/>
  <c r="GN104" i="1" s="1"/>
  <c r="GM168" i="1"/>
  <c r="GN168" i="1" s="1"/>
  <c r="GM166" i="1"/>
  <c r="GN166" i="1" s="1"/>
  <c r="CP160" i="1"/>
  <c r="O160" i="1" s="1"/>
  <c r="GM160" i="1" s="1"/>
  <c r="GN160" i="1" s="1"/>
  <c r="AU144" i="1"/>
  <c r="DT19" i="8"/>
  <c r="EW19" i="8"/>
  <c r="FX19" i="8"/>
  <c r="IR19" i="8"/>
  <c r="FL19" i="8"/>
  <c r="GM154" i="1"/>
  <c r="GN154" i="1" s="1"/>
  <c r="IN19" i="8"/>
  <c r="FK19" i="8"/>
  <c r="ET19" i="8"/>
  <c r="CW19" i="8"/>
  <c r="DR19" i="8"/>
  <c r="V170" i="1"/>
  <c r="V144" i="1" s="1"/>
  <c r="GM109" i="1"/>
  <c r="GN109" i="1" s="1"/>
  <c r="GM102" i="1"/>
  <c r="GN102" i="1" s="1"/>
  <c r="AD112" i="1"/>
  <c r="AD92" i="1" s="1"/>
  <c r="GM158" i="1"/>
  <c r="GN158" i="1" s="1"/>
  <c r="GM161" i="1"/>
  <c r="GN161" i="1" s="1"/>
  <c r="GM110" i="1"/>
  <c r="GN110" i="1" s="1"/>
  <c r="GM150" i="1"/>
  <c r="GN150" i="1" s="1"/>
  <c r="GM159" i="1"/>
  <c r="GN159" i="1" s="1"/>
  <c r="GM97" i="1"/>
  <c r="GN97" i="1" s="1"/>
  <c r="GM153" i="1"/>
  <c r="GN153" i="1" s="1"/>
  <c r="GM149" i="1"/>
  <c r="GN149" i="1" s="1"/>
  <c r="S170" i="1"/>
  <c r="F185" i="1" s="1"/>
  <c r="GM147" i="1"/>
  <c r="FR147" i="1" s="1"/>
  <c r="GM107" i="1"/>
  <c r="GN107" i="1" s="1"/>
  <c r="AJ144" i="1"/>
  <c r="BA170" i="1"/>
  <c r="DW19" i="8" s="1"/>
  <c r="GM151" i="1"/>
  <c r="GN151" i="1" s="1"/>
  <c r="GM152" i="1"/>
  <c r="GN152" i="1" s="1"/>
  <c r="GM57" i="1"/>
  <c r="GN57" i="1" s="1"/>
  <c r="GM146" i="1"/>
  <c r="GN146" i="1" s="1"/>
  <c r="AX170" i="1"/>
  <c r="AX144" i="1" s="1"/>
  <c r="AH92" i="1"/>
  <c r="GM98" i="1"/>
  <c r="GN98" i="1" s="1"/>
  <c r="GM52" i="1"/>
  <c r="GN52" i="1" s="1"/>
  <c r="F189" i="1"/>
  <c r="AG92" i="1"/>
  <c r="AI92" i="1"/>
  <c r="AK170" i="1"/>
  <c r="X170" i="1" s="1"/>
  <c r="S112" i="1"/>
  <c r="GM94" i="1"/>
  <c r="GN94" i="1" s="1"/>
  <c r="GM47" i="1"/>
  <c r="GN47" i="1" s="1"/>
  <c r="GM100" i="1"/>
  <c r="GN100" i="1" s="1"/>
  <c r="GM45" i="1"/>
  <c r="GN45" i="1" s="1"/>
  <c r="GM55" i="1"/>
  <c r="GN55" i="1" s="1"/>
  <c r="CJ92" i="1"/>
  <c r="GM35" i="1"/>
  <c r="GN35" i="1" s="1"/>
  <c r="GM103" i="1"/>
  <c r="FR103" i="1" s="1"/>
  <c r="AJ92" i="1"/>
  <c r="GM42" i="1"/>
  <c r="FR42" i="1" s="1"/>
  <c r="DG17" i="8"/>
  <c r="IN17" i="8"/>
  <c r="FK17" i="8"/>
  <c r="EW17" i="8"/>
  <c r="FX17" i="8"/>
  <c r="FL17" i="8"/>
  <c r="IR17" i="8"/>
  <c r="CX17" i="8"/>
  <c r="EU17" i="8"/>
  <c r="AQ92" i="1"/>
  <c r="DJ17" i="8"/>
  <c r="CW17" i="8"/>
  <c r="ET17" i="8"/>
  <c r="GM50" i="1"/>
  <c r="GN50" i="1" s="1"/>
  <c r="GM101" i="1"/>
  <c r="GN101" i="1" s="1"/>
  <c r="GM48" i="1"/>
  <c r="GN48" i="1" s="1"/>
  <c r="GM49" i="1"/>
  <c r="GN49" i="1" s="1"/>
  <c r="GM56" i="1"/>
  <c r="GN56" i="1" s="1"/>
  <c r="GM51" i="1"/>
  <c r="GN51" i="1" s="1"/>
  <c r="GM58" i="1"/>
  <c r="GN58" i="1" s="1"/>
  <c r="GM54" i="1"/>
  <c r="GN54" i="1" s="1"/>
  <c r="CP41" i="1"/>
  <c r="O41" i="1" s="1"/>
  <c r="GM41" i="1" s="1"/>
  <c r="GN41" i="1" s="1"/>
  <c r="F122" i="1"/>
  <c r="GM99" i="1"/>
  <c r="GN99" i="1" s="1"/>
  <c r="AL112" i="1"/>
  <c r="Y112" i="1" s="1"/>
  <c r="GM44" i="1"/>
  <c r="GN44" i="1" s="1"/>
  <c r="GM53" i="1"/>
  <c r="GN53" i="1" s="1"/>
  <c r="AK112" i="1"/>
  <c r="AK92" i="1" s="1"/>
  <c r="GM95" i="1"/>
  <c r="FR95" i="1" s="1"/>
  <c r="EW15" i="8"/>
  <c r="FX15" i="8"/>
  <c r="AU26" i="1"/>
  <c r="DT15" i="8"/>
  <c r="FL15" i="8"/>
  <c r="IR15" i="8"/>
  <c r="F78" i="1"/>
  <c r="DR15" i="8"/>
  <c r="IN15" i="8"/>
  <c r="FK15" i="8"/>
  <c r="CZ15" i="8"/>
  <c r="F70" i="1"/>
  <c r="DJ15" i="8"/>
  <c r="GM43" i="1"/>
  <c r="GN43" i="1" s="1"/>
  <c r="GM46" i="1"/>
  <c r="GN46" i="1" s="1"/>
  <c r="F79" i="1"/>
  <c r="AU518" i="1"/>
  <c r="GM31" i="1"/>
  <c r="GN31" i="1" s="1"/>
  <c r="GM32" i="1"/>
  <c r="GN32" i="1" s="1"/>
  <c r="GM37" i="1"/>
  <c r="FR37" i="1" s="1"/>
  <c r="GM40" i="1"/>
  <c r="FR40" i="1" s="1"/>
  <c r="GM38" i="1"/>
  <c r="GN38" i="1" s="1"/>
  <c r="AQ26" i="1"/>
  <c r="W60" i="1"/>
  <c r="W26" i="1" s="1"/>
  <c r="CP36" i="1"/>
  <c r="O36" i="1" s="1"/>
  <c r="GM36" i="1" s="1"/>
  <c r="GN36" i="1" s="1"/>
  <c r="GM30" i="1"/>
  <c r="FR30" i="1" s="1"/>
  <c r="BA60" i="1"/>
  <c r="AK60" i="1"/>
  <c r="X60" i="1" s="1"/>
  <c r="AT26" i="1"/>
  <c r="GM33" i="1"/>
  <c r="GN33" i="1" s="1"/>
  <c r="V60" i="1"/>
  <c r="GM34" i="1"/>
  <c r="GN34" i="1" s="1"/>
  <c r="GM28" i="1"/>
  <c r="GN28" i="1" s="1"/>
  <c r="AT518" i="1"/>
  <c r="AF26" i="1"/>
  <c r="T60" i="1"/>
  <c r="U60" i="1"/>
  <c r="CG26" i="1"/>
  <c r="AX60" i="1"/>
  <c r="BA92" i="1"/>
  <c r="F132" i="1"/>
  <c r="V371" i="1"/>
  <c r="F410" i="1"/>
  <c r="GM257" i="1"/>
  <c r="AL170" i="1"/>
  <c r="V92" i="1"/>
  <c r="F135" i="1"/>
  <c r="Y488" i="1"/>
  <c r="AL467" i="1"/>
  <c r="CE387" i="1"/>
  <c r="AC371" i="1"/>
  <c r="P387" i="1"/>
  <c r="AC92" i="1"/>
  <c r="P112" i="1"/>
  <c r="CE112" i="1"/>
  <c r="AK435" i="1"/>
  <c r="AC26" i="1"/>
  <c r="P60" i="1"/>
  <c r="CE60" i="1"/>
  <c r="BA467" i="1"/>
  <c r="F508" i="1"/>
  <c r="V419" i="1"/>
  <c r="F458" i="1"/>
  <c r="AL60" i="1"/>
  <c r="GM308" i="1"/>
  <c r="AO22" i="1"/>
  <c r="AO548" i="1"/>
  <c r="F522" i="1"/>
  <c r="GM331" i="1"/>
  <c r="GN331" i="1" s="1"/>
  <c r="AE419" i="1"/>
  <c r="R435" i="1"/>
  <c r="GM329" i="1"/>
  <c r="GN329" i="1" s="1"/>
  <c r="BD22" i="1"/>
  <c r="BD548" i="1"/>
  <c r="F543" i="1"/>
  <c r="AB488" i="1"/>
  <c r="BA254" i="1"/>
  <c r="F294" i="1"/>
  <c r="AE144" i="1"/>
  <c r="R170" i="1"/>
  <c r="BY488" i="1"/>
  <c r="CF488" i="1" s="1"/>
  <c r="CE435" i="1"/>
  <c r="AC419" i="1"/>
  <c r="P435" i="1"/>
  <c r="F511" i="1"/>
  <c r="V467" i="1"/>
  <c r="AX306" i="1"/>
  <c r="F346" i="1"/>
  <c r="GN469" i="1"/>
  <c r="CB488" i="1" s="1"/>
  <c r="CA488" i="1"/>
  <c r="AC254" i="1"/>
  <c r="P274" i="1"/>
  <c r="CE274" i="1"/>
  <c r="AE467" i="1"/>
  <c r="R488" i="1"/>
  <c r="V254" i="1"/>
  <c r="F297" i="1"/>
  <c r="AX467" i="1"/>
  <c r="F495" i="1"/>
  <c r="W419" i="1"/>
  <c r="F459" i="1"/>
  <c r="AB435" i="1"/>
  <c r="GM421" i="1"/>
  <c r="U419" i="1"/>
  <c r="F457" i="1"/>
  <c r="T202" i="1"/>
  <c r="F243" i="1"/>
  <c r="AC144" i="1"/>
  <c r="CE170" i="1"/>
  <c r="P170" i="1"/>
  <c r="F447" i="1"/>
  <c r="Q419" i="1"/>
  <c r="U254" i="1"/>
  <c r="T92" i="1"/>
  <c r="F133" i="1"/>
  <c r="BB22" i="1"/>
  <c r="BB548" i="1"/>
  <c r="F531" i="1"/>
  <c r="GN373" i="1"/>
  <c r="W467" i="1"/>
  <c r="F512" i="1"/>
  <c r="W92" i="1"/>
  <c r="F136" i="1"/>
  <c r="GM374" i="1"/>
  <c r="FR374" i="1" s="1"/>
  <c r="BY387" i="1" s="1"/>
  <c r="GM148" i="1"/>
  <c r="FR148" i="1" s="1"/>
  <c r="GM309" i="1"/>
  <c r="FR309" i="1" s="1"/>
  <c r="Q488" i="1"/>
  <c r="AD467" i="1"/>
  <c r="AC467" i="1"/>
  <c r="P488" i="1"/>
  <c r="CE488" i="1"/>
  <c r="T419" i="1"/>
  <c r="F456" i="1"/>
  <c r="S371" i="1"/>
  <c r="F402" i="1"/>
  <c r="BA419" i="1"/>
  <c r="F455" i="1"/>
  <c r="U144" i="1"/>
  <c r="F192" i="1"/>
  <c r="T371" i="1"/>
  <c r="F408" i="1"/>
  <c r="AD274" i="1"/>
  <c r="CP258" i="1"/>
  <c r="O258" i="1" s="1"/>
  <c r="GM258" i="1" s="1"/>
  <c r="GN258" i="1" s="1"/>
  <c r="T467" i="1"/>
  <c r="F509" i="1"/>
  <c r="AE254" i="1"/>
  <c r="R274" i="1"/>
  <c r="AU306" i="1"/>
  <c r="F358" i="1"/>
  <c r="AC306" i="1"/>
  <c r="CE339" i="1"/>
  <c r="P339" i="1"/>
  <c r="BC22" i="1"/>
  <c r="BC548" i="1"/>
  <c r="F534" i="1"/>
  <c r="CG419" i="1"/>
  <c r="AX435" i="1"/>
  <c r="AD339" i="1"/>
  <c r="CE222" i="1"/>
  <c r="AC202" i="1"/>
  <c r="P222" i="1"/>
  <c r="AE202" i="1"/>
  <c r="R222" i="1"/>
  <c r="AB112" i="1"/>
  <c r="AE26" i="1"/>
  <c r="R60" i="1"/>
  <c r="F359" i="1"/>
  <c r="BA306" i="1"/>
  <c r="AL371" i="1"/>
  <c r="Y387" i="1"/>
  <c r="CP29" i="1"/>
  <c r="O29" i="1" s="1"/>
  <c r="AD60" i="1"/>
  <c r="AQ306" i="1"/>
  <c r="F349" i="1"/>
  <c r="W144" i="1"/>
  <c r="F194" i="1"/>
  <c r="S467" i="1"/>
  <c r="F503" i="1"/>
  <c r="AE306" i="1"/>
  <c r="R339" i="1"/>
  <c r="F119" i="1"/>
  <c r="AX92" i="1"/>
  <c r="S26" i="1"/>
  <c r="F75" i="1"/>
  <c r="U92" i="1"/>
  <c r="F134" i="1"/>
  <c r="S306" i="1"/>
  <c r="F354" i="1"/>
  <c r="AQ419" i="1"/>
  <c r="F445" i="1"/>
  <c r="AX371" i="1"/>
  <c r="F394" i="1"/>
  <c r="AQ518" i="1"/>
  <c r="BA371" i="1"/>
  <c r="F407" i="1"/>
  <c r="W306" i="1"/>
  <c r="F363" i="1"/>
  <c r="U467" i="1"/>
  <c r="F510" i="1"/>
  <c r="F409" i="1" l="1"/>
  <c r="U371" i="1"/>
  <c r="ET27" i="8"/>
  <c r="DC31" i="8"/>
  <c r="DN31" i="8"/>
  <c r="DA31" i="8"/>
  <c r="DB31" i="8"/>
  <c r="DO31" i="8"/>
  <c r="CX29" i="8"/>
  <c r="AK306" i="1"/>
  <c r="AT548" i="1"/>
  <c r="AT18" i="1" s="1"/>
  <c r="DR32" i="8"/>
  <c r="DJ32" i="8"/>
  <c r="AU22" i="1"/>
  <c r="DT32" i="8"/>
  <c r="AK467" i="1"/>
  <c r="X467" i="1"/>
  <c r="F514" i="1"/>
  <c r="F296" i="1"/>
  <c r="CF435" i="1"/>
  <c r="CF419" i="1" s="1"/>
  <c r="CW23" i="8"/>
  <c r="Q387" i="1"/>
  <c r="Q371" i="1" s="1"/>
  <c r="II31" i="8"/>
  <c r="EV31" i="8"/>
  <c r="IH31" i="8"/>
  <c r="W371" i="1"/>
  <c r="F411" i="1"/>
  <c r="Y435" i="1"/>
  <c r="DO29" i="8" s="1"/>
  <c r="DB27" i="8"/>
  <c r="F401" i="1"/>
  <c r="AB387" i="1"/>
  <c r="AB371" i="1" s="1"/>
  <c r="IK31" i="8"/>
  <c r="CH488" i="1"/>
  <c r="DG29" i="8"/>
  <c r="EX29" i="8"/>
  <c r="DC29" i="8"/>
  <c r="GB29" i="8"/>
  <c r="DB29" i="8"/>
  <c r="CZ29" i="8"/>
  <c r="R92" i="1"/>
  <c r="DB17" i="8"/>
  <c r="F126" i="1"/>
  <c r="X387" i="1"/>
  <c r="F362" i="1"/>
  <c r="V306" i="1"/>
  <c r="T306" i="1"/>
  <c r="F281" i="1"/>
  <c r="F360" i="1"/>
  <c r="AX254" i="1"/>
  <c r="Y339" i="1"/>
  <c r="DO25" i="8" s="1"/>
  <c r="GB25" i="8"/>
  <c r="AP435" i="1"/>
  <c r="F444" i="1" s="1"/>
  <c r="CI435" i="1"/>
  <c r="CI419" i="1" s="1"/>
  <c r="F295" i="1"/>
  <c r="CH435" i="1"/>
  <c r="CH419" i="1" s="1"/>
  <c r="T254" i="1"/>
  <c r="BY339" i="1"/>
  <c r="CH339" i="1" s="1"/>
  <c r="AY339" i="1" s="1"/>
  <c r="F450" i="1"/>
  <c r="S419" i="1"/>
  <c r="IK29" i="8"/>
  <c r="GB27" i="8"/>
  <c r="EX27" i="8"/>
  <c r="DO27" i="8"/>
  <c r="DC27" i="8"/>
  <c r="CB387" i="1"/>
  <c r="AS387" i="1" s="1"/>
  <c r="CX25" i="8"/>
  <c r="F298" i="1"/>
  <c r="W254" i="1"/>
  <c r="F191" i="1"/>
  <c r="T144" i="1"/>
  <c r="AD202" i="1"/>
  <c r="IK27" i="8"/>
  <c r="DC25" i="8"/>
  <c r="CW25" i="8"/>
  <c r="ET25" i="8"/>
  <c r="EX25" i="8"/>
  <c r="DN25" i="8"/>
  <c r="DB25" i="8"/>
  <c r="AB339" i="1"/>
  <c r="O339" i="1" s="1"/>
  <c r="CY25" i="8" s="1"/>
  <c r="F234" i="1"/>
  <c r="Q202" i="1"/>
  <c r="DA21" i="8"/>
  <c r="DG23" i="8"/>
  <c r="X274" i="1"/>
  <c r="DN23" i="8" s="1"/>
  <c r="F246" i="1"/>
  <c r="W202" i="1"/>
  <c r="Y274" i="1"/>
  <c r="X222" i="1"/>
  <c r="DN21" i="8" s="1"/>
  <c r="U306" i="1"/>
  <c r="F361" i="1"/>
  <c r="GB23" i="8"/>
  <c r="F289" i="1"/>
  <c r="CZ23" i="8"/>
  <c r="DC23" i="8"/>
  <c r="DB23" i="8"/>
  <c r="EX23" i="8"/>
  <c r="F193" i="1"/>
  <c r="BY222" i="1"/>
  <c r="CH222" i="1" s="1"/>
  <c r="S254" i="1"/>
  <c r="F242" i="1"/>
  <c r="BA202" i="1"/>
  <c r="EU21" i="8"/>
  <c r="CX21" i="8"/>
  <c r="F245" i="1"/>
  <c r="CB274" i="1"/>
  <c r="AS274" i="1" s="1"/>
  <c r="AB222" i="1"/>
  <c r="AB202" i="1" s="1"/>
  <c r="Q170" i="1"/>
  <c r="F182" i="1" s="1"/>
  <c r="F244" i="1"/>
  <c r="U202" i="1"/>
  <c r="ET21" i="8"/>
  <c r="F237" i="1"/>
  <c r="Y222" i="1"/>
  <c r="DO21" i="8" s="1"/>
  <c r="DC21" i="8"/>
  <c r="CZ21" i="8"/>
  <c r="DB21" i="8"/>
  <c r="GB21" i="8"/>
  <c r="EX21" i="8"/>
  <c r="AB170" i="1"/>
  <c r="AB144" i="1" s="1"/>
  <c r="S518" i="1"/>
  <c r="F127" i="1"/>
  <c r="S144" i="1"/>
  <c r="S92" i="1"/>
  <c r="F177" i="1"/>
  <c r="BA144" i="1"/>
  <c r="F190" i="1"/>
  <c r="Q112" i="1"/>
  <c r="BY112" i="1"/>
  <c r="CI112" i="1" s="1"/>
  <c r="DC19" i="8"/>
  <c r="GB19" i="8"/>
  <c r="EX19" i="8"/>
  <c r="DN19" i="8"/>
  <c r="CX19" i="8"/>
  <c r="EU19" i="8"/>
  <c r="DB19" i="8"/>
  <c r="CZ19" i="8"/>
  <c r="DG19" i="8"/>
  <c r="AK144" i="1"/>
  <c r="BY170" i="1"/>
  <c r="AP170" i="1" s="1"/>
  <c r="CB170" i="1"/>
  <c r="CB144" i="1" s="1"/>
  <c r="GB17" i="8"/>
  <c r="CZ17" i="8"/>
  <c r="CB112" i="1"/>
  <c r="AS112" i="1" s="1"/>
  <c r="DO17" i="8"/>
  <c r="EX17" i="8"/>
  <c r="DC17" i="8"/>
  <c r="AL92" i="1"/>
  <c r="F84" i="1"/>
  <c r="CA112" i="1"/>
  <c r="CA92" i="1" s="1"/>
  <c r="X112" i="1"/>
  <c r="U26" i="1"/>
  <c r="CW15" i="8"/>
  <c r="ET15" i="8"/>
  <c r="W518" i="1"/>
  <c r="DM15" i="8"/>
  <c r="T26" i="1"/>
  <c r="DL15" i="8"/>
  <c r="GB15" i="8"/>
  <c r="EX15" i="8"/>
  <c r="DN15" i="8"/>
  <c r="DG15" i="8"/>
  <c r="F83" i="1"/>
  <c r="CX15" i="8"/>
  <c r="EU15" i="8"/>
  <c r="BA26" i="1"/>
  <c r="DW15" i="8"/>
  <c r="DC15" i="8"/>
  <c r="DB15" i="8"/>
  <c r="BA518" i="1"/>
  <c r="F80" i="1"/>
  <c r="V26" i="1"/>
  <c r="AU548" i="1"/>
  <c r="AU18" i="1" s="1"/>
  <c r="F537" i="1"/>
  <c r="V518" i="1"/>
  <c r="CB60" i="1"/>
  <c r="CB26" i="1" s="1"/>
  <c r="T518" i="1"/>
  <c r="AK26" i="1"/>
  <c r="AX518" i="1"/>
  <c r="F536" i="1"/>
  <c r="F16" i="2" s="1"/>
  <c r="F18" i="2" s="1"/>
  <c r="AT22" i="1"/>
  <c r="F81" i="1"/>
  <c r="U518" i="1"/>
  <c r="F82" i="1"/>
  <c r="AX26" i="1"/>
  <c r="F67" i="1"/>
  <c r="IH32" i="8"/>
  <c r="II32" i="8"/>
  <c r="F353" i="1"/>
  <c r="R306" i="1"/>
  <c r="AQ22" i="1"/>
  <c r="F528" i="1"/>
  <c r="AQ548" i="1"/>
  <c r="CA170" i="1"/>
  <c r="Q144" i="1"/>
  <c r="Q467" i="1"/>
  <c r="F500" i="1"/>
  <c r="AB467" i="1"/>
  <c r="O488" i="1"/>
  <c r="CY31" i="8" s="1"/>
  <c r="AV60" i="1"/>
  <c r="CE26" i="1"/>
  <c r="F115" i="1"/>
  <c r="P92" i="1"/>
  <c r="X306" i="1"/>
  <c r="F365" i="1"/>
  <c r="CA467" i="1"/>
  <c r="AR488" i="1"/>
  <c r="P26" i="1"/>
  <c r="F63" i="1"/>
  <c r="P518" i="1"/>
  <c r="Y467" i="1"/>
  <c r="F515" i="1"/>
  <c r="CH467" i="1"/>
  <c r="AY488" i="1"/>
  <c r="CE144" i="1"/>
  <c r="AV170" i="1"/>
  <c r="F502" i="1"/>
  <c r="R467" i="1"/>
  <c r="CB467" i="1"/>
  <c r="AS488" i="1"/>
  <c r="R144" i="1"/>
  <c r="F184" i="1"/>
  <c r="AO18" i="1"/>
  <c r="F552" i="1"/>
  <c r="F139" i="1"/>
  <c r="Y92" i="1"/>
  <c r="X26" i="1"/>
  <c r="F86" i="1"/>
  <c r="R26" i="1"/>
  <c r="F74" i="1"/>
  <c r="R518" i="1"/>
  <c r="CE202" i="1"/>
  <c r="AV222" i="1"/>
  <c r="BC18" i="1"/>
  <c r="F564" i="1"/>
  <c r="Q274" i="1"/>
  <c r="AD254" i="1"/>
  <c r="CF467" i="1"/>
  <c r="AW488" i="1"/>
  <c r="BY371" i="1"/>
  <c r="AP387" i="1"/>
  <c r="CI387" i="1"/>
  <c r="CA387" i="1"/>
  <c r="P419" i="1"/>
  <c r="F438" i="1"/>
  <c r="AK419" i="1"/>
  <c r="X435" i="1"/>
  <c r="F390" i="1"/>
  <c r="P371" i="1"/>
  <c r="AD306" i="1"/>
  <c r="Q339" i="1"/>
  <c r="CE467" i="1"/>
  <c r="AV488" i="1"/>
  <c r="CB371" i="1"/>
  <c r="BY467" i="1"/>
  <c r="CI488" i="1"/>
  <c r="AP488" i="1"/>
  <c r="BD18" i="1"/>
  <c r="F573" i="1"/>
  <c r="F449" i="1"/>
  <c r="R419" i="1"/>
  <c r="CH387" i="1"/>
  <c r="AL144" i="1"/>
  <c r="Y170" i="1"/>
  <c r="R254" i="1"/>
  <c r="F288" i="1"/>
  <c r="GM29" i="1"/>
  <c r="AB60" i="1"/>
  <c r="F236" i="1"/>
  <c r="R202" i="1"/>
  <c r="AX419" i="1"/>
  <c r="F442" i="1"/>
  <c r="F342" i="1"/>
  <c r="P306" i="1"/>
  <c r="P467" i="1"/>
  <c r="F491" i="1"/>
  <c r="GN421" i="1"/>
  <c r="CB435" i="1" s="1"/>
  <c r="CA435" i="1"/>
  <c r="CE254" i="1"/>
  <c r="AV274" i="1"/>
  <c r="GN308" i="1"/>
  <c r="CB339" i="1" s="1"/>
  <c r="CA339" i="1"/>
  <c r="AB274" i="1"/>
  <c r="GN204" i="1"/>
  <c r="CB222" i="1" s="1"/>
  <c r="CA222" i="1"/>
  <c r="AD26" i="1"/>
  <c r="Q60" i="1"/>
  <c r="BB18" i="1"/>
  <c r="F561" i="1"/>
  <c r="AB419" i="1"/>
  <c r="O435" i="1"/>
  <c r="CY29" i="8" s="1"/>
  <c r="P254" i="1"/>
  <c r="F277" i="1"/>
  <c r="AL26" i="1"/>
  <c r="Y60" i="1"/>
  <c r="CF387" i="1"/>
  <c r="FR257" i="1"/>
  <c r="BY274" i="1" s="1"/>
  <c r="CA274" i="1"/>
  <c r="X144" i="1"/>
  <c r="F196" i="1"/>
  <c r="Y419" i="1"/>
  <c r="F462" i="1"/>
  <c r="AB92" i="1"/>
  <c r="O112" i="1"/>
  <c r="CY17" i="8" s="1"/>
  <c r="F414" i="1"/>
  <c r="Y371" i="1"/>
  <c r="P202" i="1"/>
  <c r="F225" i="1"/>
  <c r="CE306" i="1"/>
  <c r="AV339" i="1"/>
  <c r="P144" i="1"/>
  <c r="F173" i="1"/>
  <c r="CE419" i="1"/>
  <c r="AV435" i="1"/>
  <c r="AV112" i="1"/>
  <c r="CE92" i="1"/>
  <c r="CE371" i="1"/>
  <c r="AV387" i="1"/>
  <c r="DA27" i="8" l="1"/>
  <c r="F566" i="1"/>
  <c r="F399" i="1"/>
  <c r="FC31" i="8"/>
  <c r="GE31" i="8"/>
  <c r="FE31" i="8"/>
  <c r="IF31" i="8"/>
  <c r="FN31" i="8"/>
  <c r="FR31" i="8"/>
  <c r="DH31" i="8"/>
  <c r="FH31" i="8"/>
  <c r="FF31" i="8"/>
  <c r="FB31" i="8"/>
  <c r="EZ31" i="8"/>
  <c r="FP31" i="8"/>
  <c r="DF31" i="8"/>
  <c r="IG31" i="8"/>
  <c r="DU31" i="8"/>
  <c r="DQ31" i="8"/>
  <c r="DS31" i="8"/>
  <c r="DI31" i="8"/>
  <c r="DE31" i="8"/>
  <c r="DP31" i="8"/>
  <c r="EV32" i="8"/>
  <c r="IK32" i="8"/>
  <c r="FE32" i="8"/>
  <c r="GE32" i="8"/>
  <c r="FC32" i="8"/>
  <c r="FR32" i="8"/>
  <c r="FN32" i="8"/>
  <c r="IF32" i="8"/>
  <c r="FP32" i="8"/>
  <c r="AX548" i="1"/>
  <c r="AX18" i="1" s="1"/>
  <c r="DG32" i="8"/>
  <c r="DC32" i="8"/>
  <c r="FF32" i="8"/>
  <c r="EZ32" i="8"/>
  <c r="DB32" i="8"/>
  <c r="FB32" i="8"/>
  <c r="FH32" i="8"/>
  <c r="T22" i="1"/>
  <c r="DL32" i="8"/>
  <c r="IG32" i="8"/>
  <c r="V22" i="1"/>
  <c r="CX32" i="8"/>
  <c r="EU32" i="8"/>
  <c r="BA22" i="1"/>
  <c r="DW32" i="8"/>
  <c r="W22" i="1"/>
  <c r="DM32" i="8"/>
  <c r="U22" i="1"/>
  <c r="CW32" i="8"/>
  <c r="ET32" i="8"/>
  <c r="S22" i="1"/>
  <c r="CZ32" i="8"/>
  <c r="AW435" i="1"/>
  <c r="CF339" i="1"/>
  <c r="CF306" i="1" s="1"/>
  <c r="F366" i="1"/>
  <c r="Y306" i="1"/>
  <c r="F413" i="1"/>
  <c r="X371" i="1"/>
  <c r="AP419" i="1"/>
  <c r="O387" i="1"/>
  <c r="CY27" i="8" s="1"/>
  <c r="AY435" i="1"/>
  <c r="F443" i="1" s="1"/>
  <c r="DN27" i="8"/>
  <c r="EV29" i="8"/>
  <c r="CH306" i="1"/>
  <c r="CI339" i="1"/>
  <c r="AZ339" i="1" s="1"/>
  <c r="AP339" i="1"/>
  <c r="DS25" i="8" s="1"/>
  <c r="AZ435" i="1"/>
  <c r="DK29" i="8" s="1"/>
  <c r="IH29" i="8"/>
  <c r="FE29" i="8"/>
  <c r="FR29" i="8"/>
  <c r="IF29" i="8"/>
  <c r="II29" i="8"/>
  <c r="EZ29" i="8"/>
  <c r="DI29" i="8"/>
  <c r="DS29" i="8"/>
  <c r="FP29" i="8"/>
  <c r="FC29" i="8"/>
  <c r="FH29" i="8"/>
  <c r="FF29" i="8"/>
  <c r="FN29" i="8"/>
  <c r="FB29" i="8"/>
  <c r="DN29" i="8"/>
  <c r="FM29" i="8"/>
  <c r="GE29" i="8"/>
  <c r="IG29" i="8"/>
  <c r="DE29" i="8"/>
  <c r="BY306" i="1"/>
  <c r="AB306" i="1"/>
  <c r="FR27" i="8"/>
  <c r="IH27" i="8"/>
  <c r="EV27" i="8"/>
  <c r="FP27" i="8"/>
  <c r="EZ27" i="8"/>
  <c r="FH27" i="8"/>
  <c r="FF27" i="8"/>
  <c r="DQ27" i="8"/>
  <c r="DU27" i="8"/>
  <c r="FB27" i="8"/>
  <c r="II27" i="8"/>
  <c r="DI27" i="8"/>
  <c r="DS27" i="8"/>
  <c r="FE27" i="8"/>
  <c r="IG27" i="8"/>
  <c r="GE27" i="8"/>
  <c r="FC27" i="8"/>
  <c r="DE27" i="8"/>
  <c r="FN27" i="8"/>
  <c r="IF27" i="8"/>
  <c r="X202" i="1"/>
  <c r="F248" i="1"/>
  <c r="II25" i="8"/>
  <c r="IG25" i="8"/>
  <c r="DE25" i="8"/>
  <c r="IK25" i="8"/>
  <c r="FC25" i="8"/>
  <c r="GE25" i="8"/>
  <c r="IH25" i="8"/>
  <c r="FP25" i="8"/>
  <c r="DH25" i="8"/>
  <c r="FH25" i="8"/>
  <c r="IF25" i="8"/>
  <c r="FE25" i="8"/>
  <c r="DA25" i="8"/>
  <c r="FF25" i="8"/>
  <c r="FN25" i="8"/>
  <c r="FR25" i="8"/>
  <c r="FB25" i="8"/>
  <c r="EZ25" i="8"/>
  <c r="EV25" i="8"/>
  <c r="F300" i="1"/>
  <c r="X254" i="1"/>
  <c r="F301" i="1"/>
  <c r="Y254" i="1"/>
  <c r="CB254" i="1"/>
  <c r="DA19" i="8"/>
  <c r="IK21" i="8"/>
  <c r="DO23" i="8"/>
  <c r="II23" i="8"/>
  <c r="IK23" i="8"/>
  <c r="FF23" i="8"/>
  <c r="FR23" i="8"/>
  <c r="FN23" i="8"/>
  <c r="DQ23" i="8"/>
  <c r="DU23" i="8"/>
  <c r="DE23" i="8"/>
  <c r="FH23" i="8"/>
  <c r="FB23" i="8"/>
  <c r="IH23" i="8"/>
  <c r="EV23" i="8"/>
  <c r="IG23" i="8"/>
  <c r="FE23" i="8"/>
  <c r="GE23" i="8"/>
  <c r="FC23" i="8"/>
  <c r="DA23" i="8"/>
  <c r="FP23" i="8"/>
  <c r="EZ23" i="8"/>
  <c r="IF23" i="8"/>
  <c r="CI222" i="1"/>
  <c r="AP222" i="1"/>
  <c r="CF222" i="1"/>
  <c r="CH202" i="1"/>
  <c r="AY222" i="1"/>
  <c r="BY202" i="1"/>
  <c r="O170" i="1"/>
  <c r="O144" i="1" s="1"/>
  <c r="F124" i="1"/>
  <c r="O222" i="1"/>
  <c r="CY21" i="8" s="1"/>
  <c r="Q92" i="1"/>
  <c r="F249" i="1"/>
  <c r="Y202" i="1"/>
  <c r="AP112" i="1"/>
  <c r="IH21" i="8"/>
  <c r="II21" i="8"/>
  <c r="EV21" i="8"/>
  <c r="FB21" i="8"/>
  <c r="FN21" i="8"/>
  <c r="FR21" i="8"/>
  <c r="IG21" i="8"/>
  <c r="FE21" i="8"/>
  <c r="GE21" i="8"/>
  <c r="FC21" i="8"/>
  <c r="FP21" i="8"/>
  <c r="EZ21" i="8"/>
  <c r="IF21" i="8"/>
  <c r="FH21" i="8"/>
  <c r="DE21" i="8"/>
  <c r="FF21" i="8"/>
  <c r="F533" i="1"/>
  <c r="S548" i="1"/>
  <c r="F563" i="1" s="1"/>
  <c r="DA17" i="8"/>
  <c r="BY92" i="1"/>
  <c r="CF112" i="1"/>
  <c r="CF92" i="1" s="1"/>
  <c r="CH112" i="1"/>
  <c r="AY112" i="1" s="1"/>
  <c r="CB92" i="1"/>
  <c r="FN19" i="8"/>
  <c r="EV19" i="8"/>
  <c r="II19" i="8"/>
  <c r="DE19" i="8"/>
  <c r="FP19" i="8"/>
  <c r="IF19" i="8"/>
  <c r="FH19" i="8"/>
  <c r="FE19" i="8"/>
  <c r="FF19" i="8"/>
  <c r="DO19" i="8"/>
  <c r="FB19" i="8"/>
  <c r="EZ19" i="8"/>
  <c r="IG19" i="8"/>
  <c r="DI19" i="8"/>
  <c r="DS19" i="8"/>
  <c r="FR19" i="8"/>
  <c r="GE19" i="8"/>
  <c r="FC19" i="8"/>
  <c r="IH19" i="8"/>
  <c r="IK19" i="8"/>
  <c r="BY144" i="1"/>
  <c r="CH170" i="1"/>
  <c r="CH144" i="1" s="1"/>
  <c r="CF170" i="1"/>
  <c r="CF144" i="1" s="1"/>
  <c r="AS170" i="1"/>
  <c r="CI170" i="1"/>
  <c r="CI144" i="1" s="1"/>
  <c r="BA548" i="1"/>
  <c r="BA18" i="1" s="1"/>
  <c r="F538" i="1"/>
  <c r="H16" i="2" s="1"/>
  <c r="H18" i="2" s="1"/>
  <c r="EV17" i="8"/>
  <c r="FN17" i="8"/>
  <c r="II17" i="8"/>
  <c r="DQ17" i="8"/>
  <c r="DU17" i="8"/>
  <c r="FH17" i="8"/>
  <c r="IF17" i="8"/>
  <c r="FE17" i="8"/>
  <c r="FB17" i="8"/>
  <c r="EZ17" i="8"/>
  <c r="IG17" i="8"/>
  <c r="FF17" i="8"/>
  <c r="X92" i="1"/>
  <c r="DN17" i="8"/>
  <c r="DE17" i="8"/>
  <c r="IK17" i="8"/>
  <c r="FC17" i="8"/>
  <c r="GE17" i="8"/>
  <c r="IH17" i="8"/>
  <c r="FR17" i="8"/>
  <c r="FP17" i="8"/>
  <c r="F567" i="1"/>
  <c r="F138" i="1"/>
  <c r="X518" i="1"/>
  <c r="AR112" i="1"/>
  <c r="AR92" i="1" s="1"/>
  <c r="F542" i="1"/>
  <c r="EV15" i="8"/>
  <c r="V548" i="1"/>
  <c r="V18" i="1" s="1"/>
  <c r="FN15" i="8"/>
  <c r="II15" i="8"/>
  <c r="W548" i="1"/>
  <c r="W18" i="1" s="1"/>
  <c r="IH15" i="8"/>
  <c r="FE15" i="8"/>
  <c r="IK15" i="8"/>
  <c r="FH15" i="8"/>
  <c r="DA15" i="8"/>
  <c r="FC15" i="8"/>
  <c r="GE15" i="8"/>
  <c r="FF15" i="8"/>
  <c r="EZ15" i="8"/>
  <c r="DE15" i="8"/>
  <c r="DO15" i="8"/>
  <c r="FB15" i="8"/>
  <c r="FR15" i="8"/>
  <c r="IF15" i="8"/>
  <c r="IG15" i="8"/>
  <c r="FP15" i="8"/>
  <c r="F541" i="1"/>
  <c r="F539" i="1"/>
  <c r="AX22" i="1"/>
  <c r="AS60" i="1"/>
  <c r="F525" i="1"/>
  <c r="T548" i="1"/>
  <c r="T18" i="1" s="1"/>
  <c r="F540" i="1"/>
  <c r="U548" i="1"/>
  <c r="F570" i="1" s="1"/>
  <c r="BY254" i="1"/>
  <c r="AP274" i="1"/>
  <c r="CI274" i="1"/>
  <c r="CH274" i="1"/>
  <c r="CF274" i="1"/>
  <c r="AV254" i="1"/>
  <c r="F279" i="1"/>
  <c r="F497" i="1"/>
  <c r="AP467" i="1"/>
  <c r="F404" i="1"/>
  <c r="AS371" i="1"/>
  <c r="AW467" i="1"/>
  <c r="F494" i="1"/>
  <c r="R22" i="1"/>
  <c r="R548" i="1"/>
  <c r="F532" i="1"/>
  <c r="AY467" i="1"/>
  <c r="F496" i="1"/>
  <c r="F437" i="1"/>
  <c r="O419" i="1"/>
  <c r="F392" i="1"/>
  <c r="AV371" i="1"/>
  <c r="CF371" i="1"/>
  <c r="AW387" i="1"/>
  <c r="CA202" i="1"/>
  <c r="AR222" i="1"/>
  <c r="CH371" i="1"/>
  <c r="AY387" i="1"/>
  <c r="CI467" i="1"/>
  <c r="AZ488" i="1"/>
  <c r="AQ18" i="1"/>
  <c r="F558" i="1"/>
  <c r="AS254" i="1"/>
  <c r="F291" i="1"/>
  <c r="CB202" i="1"/>
  <c r="AS222" i="1"/>
  <c r="CA419" i="1"/>
  <c r="AR435" i="1"/>
  <c r="CA371" i="1"/>
  <c r="AR387" i="1"/>
  <c r="AV26" i="1"/>
  <c r="F65" i="1"/>
  <c r="AV518" i="1"/>
  <c r="Y26" i="1"/>
  <c r="F87" i="1"/>
  <c r="Y518" i="1"/>
  <c r="CB419" i="1"/>
  <c r="AS435" i="1"/>
  <c r="O306" i="1"/>
  <c r="F341" i="1"/>
  <c r="Q254" i="1"/>
  <c r="F286" i="1"/>
  <c r="O467" i="1"/>
  <c r="F490" i="1"/>
  <c r="F440" i="1"/>
  <c r="AV419" i="1"/>
  <c r="O92" i="1"/>
  <c r="F114" i="1"/>
  <c r="AV467" i="1"/>
  <c r="F493" i="1"/>
  <c r="F461" i="1"/>
  <c r="X419" i="1"/>
  <c r="AV144" i="1"/>
  <c r="F175" i="1"/>
  <c r="P22" i="1"/>
  <c r="F521" i="1"/>
  <c r="P548" i="1"/>
  <c r="AZ112" i="1"/>
  <c r="CI92" i="1"/>
  <c r="CA144" i="1"/>
  <c r="AR170" i="1"/>
  <c r="F117" i="1"/>
  <c r="AV92" i="1"/>
  <c r="AY306" i="1"/>
  <c r="F347" i="1"/>
  <c r="AB254" i="1"/>
  <c r="O274" i="1"/>
  <c r="CY23" i="8" s="1"/>
  <c r="CI371" i="1"/>
  <c r="AZ387" i="1"/>
  <c r="CA306" i="1"/>
  <c r="AR339" i="1"/>
  <c r="O60" i="1"/>
  <c r="CY15" i="8" s="1"/>
  <c r="AB26" i="1"/>
  <c r="F351" i="1"/>
  <c r="Q306" i="1"/>
  <c r="AP371" i="1"/>
  <c r="F396" i="1"/>
  <c r="F227" i="1"/>
  <c r="AV202" i="1"/>
  <c r="AS467" i="1"/>
  <c r="F505" i="1"/>
  <c r="AP144" i="1"/>
  <c r="F179" i="1"/>
  <c r="AV306" i="1"/>
  <c r="F344" i="1"/>
  <c r="CA254" i="1"/>
  <c r="AR274" i="1"/>
  <c r="Q26" i="1"/>
  <c r="F72" i="1"/>
  <c r="Q518" i="1"/>
  <c r="CB306" i="1"/>
  <c r="AS339" i="1"/>
  <c r="AS92" i="1"/>
  <c r="F129" i="1"/>
  <c r="FR29" i="1"/>
  <c r="BY60" i="1" s="1"/>
  <c r="CA60" i="1"/>
  <c r="Y144" i="1"/>
  <c r="F197" i="1"/>
  <c r="AR467" i="1"/>
  <c r="F516" i="1"/>
  <c r="AW339" i="1" l="1"/>
  <c r="DI25" i="8"/>
  <c r="AP306" i="1"/>
  <c r="FM31" i="8"/>
  <c r="DK31" i="8"/>
  <c r="F441" i="1"/>
  <c r="DH29" i="8"/>
  <c r="AY419" i="1"/>
  <c r="AW419" i="1"/>
  <c r="DF29" i="8"/>
  <c r="CI306" i="1"/>
  <c r="F348" i="1"/>
  <c r="F555" i="1"/>
  <c r="DE32" i="8"/>
  <c r="FM32" i="8"/>
  <c r="F544" i="1"/>
  <c r="DN32" i="8"/>
  <c r="DA32" i="8"/>
  <c r="DO32" i="8"/>
  <c r="F446" i="1"/>
  <c r="AZ419" i="1"/>
  <c r="F389" i="1"/>
  <c r="O371" i="1"/>
  <c r="DQ29" i="8"/>
  <c r="DU29" i="8"/>
  <c r="DP29" i="8"/>
  <c r="DK27" i="8"/>
  <c r="DH27" i="8"/>
  <c r="FM27" i="8"/>
  <c r="DP27" i="8"/>
  <c r="DF27" i="8"/>
  <c r="DP25" i="8"/>
  <c r="DK25" i="8"/>
  <c r="F230" i="1"/>
  <c r="AY202" i="1"/>
  <c r="DQ25" i="8"/>
  <c r="DU25" i="8"/>
  <c r="DF25" i="8"/>
  <c r="FM25" i="8"/>
  <c r="F172" i="1"/>
  <c r="CY19" i="8"/>
  <c r="O202" i="1"/>
  <c r="F224" i="1"/>
  <c r="AP202" i="1"/>
  <c r="F231" i="1"/>
  <c r="DH21" i="8"/>
  <c r="FM23" i="8"/>
  <c r="DI23" i="8"/>
  <c r="DS23" i="8"/>
  <c r="DP23" i="8"/>
  <c r="DI21" i="8"/>
  <c r="DS21" i="8"/>
  <c r="AZ222" i="1"/>
  <c r="CI202" i="1"/>
  <c r="CF202" i="1"/>
  <c r="AW222" i="1"/>
  <c r="S18" i="1"/>
  <c r="AP92" i="1"/>
  <c r="DS17" i="8"/>
  <c r="DI17" i="8"/>
  <c r="F121" i="1"/>
  <c r="AW170" i="1"/>
  <c r="DF19" i="8" s="1"/>
  <c r="CH92" i="1"/>
  <c r="J16" i="2"/>
  <c r="J18" i="2" s="1"/>
  <c r="DP21" i="8"/>
  <c r="DQ21" i="8"/>
  <c r="DU21" i="8"/>
  <c r="FM21" i="8"/>
  <c r="AW112" i="1"/>
  <c r="AY170" i="1"/>
  <c r="DH19" i="8" s="1"/>
  <c r="DP19" i="8"/>
  <c r="FM19" i="8"/>
  <c r="AS144" i="1"/>
  <c r="DQ19" i="8"/>
  <c r="DU19" i="8"/>
  <c r="AZ170" i="1"/>
  <c r="F181" i="1" s="1"/>
  <c r="F187" i="1"/>
  <c r="F568" i="1"/>
  <c r="X22" i="1"/>
  <c r="X548" i="1"/>
  <c r="X18" i="1" s="1"/>
  <c r="FM17" i="8"/>
  <c r="DH17" i="8"/>
  <c r="DK17" i="8"/>
  <c r="F140" i="1"/>
  <c r="DP17" i="8"/>
  <c r="F571" i="1"/>
  <c r="F572" i="1"/>
  <c r="AS26" i="1"/>
  <c r="DQ15" i="8"/>
  <c r="DU15" i="8"/>
  <c r="FM15" i="8"/>
  <c r="F569" i="1"/>
  <c r="AS518" i="1"/>
  <c r="F77" i="1"/>
  <c r="U18" i="1"/>
  <c r="BY26" i="1"/>
  <c r="AP60" i="1"/>
  <c r="CI60" i="1"/>
  <c r="CF60" i="1"/>
  <c r="CH60" i="1"/>
  <c r="F120" i="1"/>
  <c r="AY92" i="1"/>
  <c r="CF254" i="1"/>
  <c r="AW274" i="1"/>
  <c r="AZ92" i="1"/>
  <c r="F123" i="1"/>
  <c r="Y22" i="1"/>
  <c r="F545" i="1"/>
  <c r="Y548" i="1"/>
  <c r="AZ467" i="1"/>
  <c r="F499" i="1"/>
  <c r="AW306" i="1"/>
  <c r="F345" i="1"/>
  <c r="AY274" i="1"/>
  <c r="CH254" i="1"/>
  <c r="O254" i="1"/>
  <c r="F276" i="1"/>
  <c r="AS306" i="1"/>
  <c r="F356" i="1"/>
  <c r="P18" i="1"/>
  <c r="F551" i="1"/>
  <c r="R18" i="1"/>
  <c r="F562" i="1"/>
  <c r="CI254" i="1"/>
  <c r="AZ274" i="1"/>
  <c r="F395" i="1"/>
  <c r="AY371" i="1"/>
  <c r="AP254" i="1"/>
  <c r="F283" i="1"/>
  <c r="Q22" i="1"/>
  <c r="Q548" i="1"/>
  <c r="F530" i="1"/>
  <c r="AV22" i="1"/>
  <c r="F523" i="1"/>
  <c r="AV548" i="1"/>
  <c r="AR419" i="1"/>
  <c r="F463" i="1"/>
  <c r="AR202" i="1"/>
  <c r="F250" i="1"/>
  <c r="CA26" i="1"/>
  <c r="AR60" i="1"/>
  <c r="O26" i="1"/>
  <c r="F62" i="1"/>
  <c r="O518" i="1"/>
  <c r="CY32" i="8" s="1"/>
  <c r="AR144" i="1"/>
  <c r="F198" i="1"/>
  <c r="AR254" i="1"/>
  <c r="F302" i="1"/>
  <c r="F367" i="1"/>
  <c r="AR306" i="1"/>
  <c r="AZ371" i="1"/>
  <c r="F398" i="1"/>
  <c r="F452" i="1"/>
  <c r="AS419" i="1"/>
  <c r="AR371" i="1"/>
  <c r="F415" i="1"/>
  <c r="F239" i="1"/>
  <c r="AS202" i="1"/>
  <c r="AZ306" i="1"/>
  <c r="F350" i="1"/>
  <c r="F393" i="1"/>
  <c r="AW371" i="1"/>
  <c r="AS548" i="1" l="1"/>
  <c r="DQ32" i="8"/>
  <c r="DU32" i="8"/>
  <c r="DF23" i="8"/>
  <c r="DH23" i="8"/>
  <c r="DK23" i="8"/>
  <c r="AZ202" i="1"/>
  <c r="F233" i="1"/>
  <c r="DK21" i="8"/>
  <c r="F228" i="1"/>
  <c r="AW202" i="1"/>
  <c r="DF21" i="8"/>
  <c r="AW144" i="1"/>
  <c r="F176" i="1"/>
  <c r="AZ144" i="1"/>
  <c r="AW92" i="1"/>
  <c r="F118" i="1"/>
  <c r="AY144" i="1"/>
  <c r="DF17" i="8"/>
  <c r="F178" i="1"/>
  <c r="F574" i="1"/>
  <c r="DK19" i="8"/>
  <c r="AS22" i="1"/>
  <c r="F535" i="1"/>
  <c r="E16" i="2" s="1"/>
  <c r="E18" i="2" s="1"/>
  <c r="DP15" i="8"/>
  <c r="DI15" i="8"/>
  <c r="DS15" i="8"/>
  <c r="AY254" i="1"/>
  <c r="F282" i="1"/>
  <c r="Q18" i="1"/>
  <c r="F560" i="1"/>
  <c r="AS18" i="1"/>
  <c r="F565" i="1"/>
  <c r="CH26" i="1"/>
  <c r="AY60" i="1"/>
  <c r="CF26" i="1"/>
  <c r="AW60" i="1"/>
  <c r="AR26" i="1"/>
  <c r="F88" i="1"/>
  <c r="AR518" i="1"/>
  <c r="AV18" i="1"/>
  <c r="F553" i="1"/>
  <c r="AW254" i="1"/>
  <c r="F280" i="1"/>
  <c r="CI26" i="1"/>
  <c r="AZ60" i="1"/>
  <c r="O22" i="1"/>
  <c r="F520" i="1"/>
  <c r="O548" i="1"/>
  <c r="AZ254" i="1"/>
  <c r="F285" i="1"/>
  <c r="Y18" i="1"/>
  <c r="F575" i="1"/>
  <c r="AP26" i="1"/>
  <c r="F69" i="1"/>
  <c r="AP518" i="1"/>
  <c r="DP32" i="8" l="1"/>
  <c r="IK8" i="1"/>
  <c r="DI32" i="8"/>
  <c r="DS32" i="8"/>
  <c r="DK15" i="8"/>
  <c r="DH15" i="8"/>
  <c r="DF15" i="8"/>
  <c r="O18" i="1"/>
  <c r="F550" i="1"/>
  <c r="AY26" i="1"/>
  <c r="F68" i="1"/>
  <c r="AY518" i="1"/>
  <c r="AR22" i="1"/>
  <c r="AR548" i="1"/>
  <c r="F546" i="1"/>
  <c r="AP22" i="1"/>
  <c r="AP548" i="1"/>
  <c r="F527" i="1"/>
  <c r="G16" i="2" s="1"/>
  <c r="AZ26" i="1"/>
  <c r="F71" i="1"/>
  <c r="AZ518" i="1"/>
  <c r="AW26" i="1"/>
  <c r="F66" i="1"/>
  <c r="AW518" i="1"/>
  <c r="DK32" i="8" l="1"/>
  <c r="DH32" i="8"/>
  <c r="DF32" i="8"/>
  <c r="AR18" i="1"/>
  <c r="F576" i="1"/>
  <c r="G18" i="2"/>
  <c r="I16" i="2"/>
  <c r="I18" i="2" s="1"/>
  <c r="AY22" i="1"/>
  <c r="F526" i="1"/>
  <c r="AY548" i="1"/>
  <c r="AP18" i="1"/>
  <c r="F557" i="1"/>
  <c r="AZ22" i="1"/>
  <c r="F529" i="1"/>
  <c r="AZ548" i="1"/>
  <c r="AW22" i="1"/>
  <c r="AW548" i="1"/>
  <c r="F524" i="1"/>
  <c r="AW18" i="1" l="1"/>
  <c r="F554" i="1"/>
  <c r="AY18" i="1"/>
  <c r="F556" i="1"/>
  <c r="AZ18" i="1"/>
  <c r="F559" i="1"/>
</calcChain>
</file>

<file path=xl/comments1.xml><?xml version="1.0" encoding="utf-8"?>
<comments xmlns="http://schemas.openxmlformats.org/spreadsheetml/2006/main">
  <authors>
    <author>Асеева Виктория Юрьевна</author>
  </authors>
  <commentList>
    <comment ref="C7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Инвестор -&gt; Организация</t>
        </r>
      </text>
    </comment>
    <comment ref="J7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Должностные лица -&gt; Инвестор -&gt; по ОКПО</t>
        </r>
      </text>
    </comment>
    <comment ref="C8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Заказчик -&gt; Организация</t>
        </r>
      </text>
    </comment>
    <comment ref="J8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Должностные лица -&gt; Заказчик -&gt; по ОКПО</t>
        </r>
      </text>
    </comment>
    <comment ref="C9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Генподрядчик -&gt; Организация</t>
        </r>
      </text>
    </comment>
    <comment ref="J9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Должностные лица -&gt; Генподрядчик -&gt; по ОКПО</t>
        </r>
      </text>
    </comment>
    <comment ref="C10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Субподрядчик -&gt; Организация</t>
        </r>
      </text>
    </comment>
    <comment ref="J10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Должностные лица -&gt; Субподрядчик -&gt; по ОКПО</t>
        </r>
      </text>
    </comment>
    <comment ref="J13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Бухгалтерские реквизиты -&gt; Вид деятельности по ОКДП</t>
        </r>
      </text>
    </comment>
    <comment ref="J14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Бухгалтерские реквизиты -&gt; Договор подряда №</t>
        </r>
      </text>
    </comment>
    <comment ref="J15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Бухгалтерские реквизиты -&gt; Договор подряда -&gt; Дата</t>
        </r>
      </text>
    </comment>
    <comment ref="J16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Бухгалтерские реквизиты -&gt; Вид операции</t>
        </r>
      </text>
    </comment>
    <comment ref="G20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Описание -&gt; Номер документа</t>
        </r>
      </text>
    </comment>
    <comment ref="H20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Акта -&gt; Дата утверждения</t>
        </r>
      </text>
    </comment>
    <comment ref="F5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58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6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60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6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7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7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3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09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2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2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3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3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3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3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5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5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5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5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6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6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6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6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6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6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8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8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8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8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8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8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8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8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194" authorId="0" shapeId="0">
      <text>
        <r>
          <rPr>
            <sz val="9"/>
            <color indexed="81"/>
            <rFont val="Tahoma"/>
            <family val="2"/>
            <charset val="204"/>
          </rPr>
          <t>Система В1.1, В1.2, В1.3</t>
        </r>
      </text>
    </comment>
    <comment ref="I22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22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22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22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22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22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233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233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238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238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27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27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27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274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27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27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27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27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29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29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29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29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30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307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32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32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32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32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32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32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33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33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343" authorId="0" shapeId="0">
      <text>
        <r>
          <rPr>
            <sz val="9"/>
            <color indexed="81"/>
            <rFont val="Tahoma"/>
            <family val="2"/>
            <charset val="204"/>
          </rPr>
          <t>Система В2.1, В2.2, В2.3</t>
        </r>
      </text>
    </comment>
    <comment ref="I36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36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37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37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37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37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38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38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38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38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42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421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42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423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42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2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2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2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4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4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4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4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5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456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45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458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46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6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7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7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48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48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50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50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51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51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51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51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51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51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523" authorId="0" shapeId="0">
      <text>
        <r>
          <rPr>
            <sz val="9"/>
            <color indexed="81"/>
            <rFont val="Tahoma"/>
            <family val="2"/>
            <charset val="204"/>
          </rPr>
          <t>Система В3.1, В3.2, В3.3</t>
        </r>
      </text>
    </comment>
    <comment ref="I54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54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55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55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55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55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56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56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56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56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60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601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60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0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1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1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1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1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3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63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63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3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4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4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6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6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7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7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7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7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67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67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683" authorId="0" shapeId="0">
      <text>
        <r>
          <rPr>
            <sz val="9"/>
            <color indexed="81"/>
            <rFont val="Tahoma"/>
            <family val="2"/>
            <charset val="204"/>
          </rPr>
          <t>Система В4.1, В4.2, В4.3</t>
        </r>
      </text>
    </comment>
    <comment ref="I70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709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71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71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71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71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72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722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72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72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76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761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76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76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77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77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79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790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79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79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0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0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1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1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3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3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3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3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83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83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842" authorId="0" shapeId="0">
      <text>
        <r>
          <rPr>
            <sz val="9"/>
            <color indexed="81"/>
            <rFont val="Tahoma"/>
            <family val="2"/>
            <charset val="204"/>
          </rPr>
          <t>Система В5.1, В5.2, В5.3</t>
        </r>
      </text>
    </comment>
    <comment ref="I868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868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87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87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87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874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881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881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88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88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92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20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2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2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2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2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2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2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4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4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4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4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5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55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6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68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7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70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7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7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7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974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97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7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9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9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99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99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0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0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0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0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20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20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2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2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2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2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3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3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03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03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1045" authorId="0" shapeId="0">
      <text>
        <r>
          <rPr>
            <sz val="9"/>
            <color indexed="81"/>
            <rFont val="Tahoma"/>
            <family val="2"/>
            <charset val="204"/>
          </rPr>
          <t>Система В6.2, В6.3</t>
        </r>
      </text>
    </comment>
    <comment ref="I1071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071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07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076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07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077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08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08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08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08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112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123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12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25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13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3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15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15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15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5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16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6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18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8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18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18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1188" authorId="0" shapeId="0">
      <text>
        <r>
          <rPr>
            <sz val="9"/>
            <color indexed="81"/>
            <rFont val="Tahoma"/>
            <family val="2"/>
            <charset val="204"/>
          </rPr>
          <t>Система 7.2</t>
        </r>
      </text>
    </comment>
    <comment ref="I121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21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21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21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220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220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22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22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23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23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126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266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26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268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28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282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295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295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29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29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31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31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32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32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32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32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1331" authorId="0" shapeId="0">
      <text>
        <r>
          <rPr>
            <sz val="9"/>
            <color indexed="81"/>
            <rFont val="Tahoma"/>
            <family val="2"/>
            <charset val="204"/>
          </rPr>
          <t>Система 8.2</t>
        </r>
      </text>
    </comment>
    <comment ref="I135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35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36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36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36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36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37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37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37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37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F140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09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22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22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2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24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2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26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28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28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4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оборудования
(в текущем уровне)</t>
        </r>
      </text>
    </comment>
    <comment ref="H1441" authorId="0" shapeId="0">
      <text>
        <r>
          <rPr>
            <sz val="9"/>
            <color indexed="81"/>
            <rFont val="Tahoma"/>
            <family val="2"/>
            <charset val="204"/>
          </rPr>
          <t>Цена оборудования
за единицу
(в текущем уровне)</t>
        </r>
      </text>
    </comment>
    <comment ref="F1454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54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467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67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469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69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471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71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473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73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F1486" authorId="0" shapeId="0">
      <text>
        <r>
          <rPr>
            <sz val="9"/>
            <color indexed="81"/>
            <rFont val="Tahoma"/>
            <family val="2"/>
            <charset val="204"/>
          </rPr>
          <t>Сметная цена
материала
(в текущем уровне)</t>
        </r>
      </text>
    </comment>
    <comment ref="H1486" authorId="0" shapeId="0">
      <text>
        <r>
          <rPr>
            <sz val="9"/>
            <color indexed="81"/>
            <rFont val="Tahoma"/>
            <family val="2"/>
            <charset val="204"/>
          </rPr>
          <t>Цена материала
за единицу
(в текущем уровне)</t>
        </r>
      </text>
    </comment>
    <comment ref="C1491" authorId="0" shapeId="0">
      <text>
        <r>
          <rPr>
            <sz val="9"/>
            <color indexed="81"/>
            <rFont val="Tahoma"/>
            <family val="2"/>
            <charset val="204"/>
          </rPr>
          <t>Коммерческие помещения</t>
        </r>
      </text>
    </comment>
    <comment ref="I151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51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52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52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52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523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53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530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53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535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C1558" authorId="0" shapeId="0">
      <text>
        <r>
          <rPr>
            <sz val="9"/>
            <color indexed="81"/>
            <rFont val="Tahoma"/>
            <family val="2"/>
            <charset val="204"/>
          </rPr>
          <t>Система приточно-вытяжной вентиляции</t>
        </r>
      </text>
    </comment>
    <comment ref="I158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584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58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589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590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590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I159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K1597" authorId="0" shapeId="0">
      <text>
        <r>
          <rPr>
            <sz val="9"/>
            <color indexed="81"/>
            <rFont val="Tahoma"/>
            <family val="2"/>
            <charset val="204"/>
          </rPr>
          <t>С учетом дополнительных затрат на перевозку (при их наличии)</t>
        </r>
      </text>
    </comment>
    <comment ref="I160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K1602" authorId="0" shapeId="0">
      <text>
        <r>
          <rPr>
            <sz val="9"/>
            <color indexed="81"/>
            <rFont val="Tahoma"/>
            <family val="2"/>
            <charset val="204"/>
          </rPr>
          <t>В том числе погрузо-разгрузочные работы (при их наличии)</t>
        </r>
      </text>
    </comment>
    <comment ref="C1631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Сдал -&gt; Должность</t>
        </r>
      </text>
    </comment>
    <comment ref="I1631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Сдал -&gt; Ф.И.О.</t>
        </r>
      </text>
    </comment>
    <comment ref="C1634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Принял -&gt; Должность</t>
        </r>
      </text>
    </comment>
    <comment ref="I1634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(Акта) -&gt; Должностные лица -&gt; Принял -&gt; Ф.И.О.</t>
        </r>
      </text>
    </comment>
  </commentList>
</comments>
</file>

<file path=xl/sharedStrings.xml><?xml version="1.0" encoding="utf-8"?>
<sst xmlns="http://schemas.openxmlformats.org/spreadsheetml/2006/main" count="22461" uniqueCount="862">
  <si>
    <t>Smeta.RU  (495) 974-1589</t>
  </si>
  <si>
    <t>_PS_</t>
  </si>
  <si>
    <t>Smeta.RU</t>
  </si>
  <si>
    <t>ООО "ОДСК"  Доп. раб. место  FStS-0026349</t>
  </si>
  <si>
    <t>Новая стройка 1</t>
  </si>
  <si>
    <t>Многоквартирный дом поз. 12 со встроенными нежилыми помещениями, расположенный в 32,33 микрорайонах в г. Липецк на земельном участке с кадастровым номером 48:20:0043601:295</t>
  </si>
  <si>
    <t/>
  </si>
  <si>
    <t>Комплекс из 2-х многоквартирных домов со встроенными нежилыми помещениями поз.18.1 и 18.2, расположенный в 32, 33 микрорайонах в г. Липецке на земельном участке с кадастровым номером 48:20:0043601:296. 1-й этап строительства - корпус 1 (поз.18.1)</t>
  </si>
  <si>
    <t>5.12.4.3 Система приточно-вытяжной вентиляции (Лип. 12) Р</t>
  </si>
  <si>
    <t>003-2023-ОВ</t>
  </si>
  <si>
    <t>Сметные нормы списания</t>
  </si>
  <si>
    <t>Коды ценников</t>
  </si>
  <si>
    <t>ФЕР  2020 года (421пр за итогом по статьям) НОВОЕ СТРОИТЕЛЬСТВО</t>
  </si>
  <si>
    <t>Версия 1.6.0 ГСН (ГЭСН, ФЕР) и ТЕР (Методики НР (812/пр, 636/пр, 611/пр) и СП (774/пр и 317/пр) применять с 11.09.2022 г.) [Комплекс из 2-х многоквартирных домов поз.17.1 и 17.2, расположенный в 32, 33 микрорайонах в г. Липецке на земельном участке ~</t>
  </si>
  <si>
    <t>ФЕР-2020 с Изм.9 от 2021.12.20</t>
  </si>
  <si>
    <t>Поправки для базы ФЕР 2020 И9 от 2022.09.11 Новое строительство</t>
  </si>
  <si>
    <t>ГСН</t>
  </si>
  <si>
    <t>5.12.4.3</t>
  </si>
  <si>
    <t>Система приточно-вытяжной вентиляции</t>
  </si>
  <si>
    <t>Система В1.1, В1.2, В1.3</t>
  </si>
  <si>
    <t>1</t>
  </si>
  <si>
    <t>20-03-002-01</t>
  </si>
  <si>
    <t>Установка вентиляторов осевых массой: до 0,025 т</t>
  </si>
  <si>
    <t>ШТ</t>
  </si>
  <si>
    <t>ФЕР-2001, 20-03-002-01, приказ Минстроя России № 876/пр от 26.12.2019</t>
  </si>
  <si>
    <t>Поправка: Сб. 20, ОП, п.1.20.19 Наименование: Индивидуальные испытания систем вентиляции и кондиционирования воздуха</t>
  </si>
  <si>
    <t>*1,05</t>
  </si>
  <si>
    <t>Санитарно-технические работы</t>
  </si>
  <si>
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</si>
  <si>
    <t>Вентиляция и кондиционирование</t>
  </si>
  <si>
    <t>ФЕР-20</t>
  </si>
  <si>
    <t>Поправка: Сб. 20, ОП, п.1.20.19</t>
  </si>
  <si>
    <t>Пр/812-016.0-1</t>
  </si>
  <si>
    <t>Пр/774-016.0</t>
  </si>
  <si>
    <t>1,1</t>
  </si>
  <si>
    <t>Прайс</t>
  </si>
  <si>
    <t>Вентиляторы Канал-ВЕНТ-315, ООО"ВЕЗА"</t>
  </si>
  <si>
    <t>КОМПЛ</t>
  </si>
  <si>
    <t>ФССЦ-2001, 64.1.02.01-0076, приказ Минстроя России № 876/пр от 26.12.2019</t>
  </si>
  <si>
    <t>оборудование</t>
  </si>
  <si>
    <t>Оборудование по ценникам</t>
  </si>
  <si>
    <t>ОБОРУД.</t>
  </si>
  <si>
    <t>12 174,5 +  3,1% Трансп +  1,2% Заг.скл</t>
  </si>
  <si>
    <t>3,1</t>
  </si>
  <si>
    <t>1,2</t>
  </si>
  <si>
    <t>Вентиляторы Канал-ВЕНТ-160, ООО"ВЕЗА"</t>
  </si>
  <si>
    <t>ФССЦ-2001, 64.1.02.01-0073, приказ Минстроя России № 876/пр от 26.12.2019</t>
  </si>
  <si>
    <t>8 128,09 +  3,1% Трансп +  1,2% Заг.скл</t>
  </si>
  <si>
    <t>1,3</t>
  </si>
  <si>
    <t>Хомут Канал-МК-315, ООО "ВЕЗА"</t>
  </si>
  <si>
    <t>ФССЦ-2001, 19.1.01.11-0036, приказ Минстроя России № 876/пр от 26.12.2019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</si>
  <si>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</si>
  <si>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</si>
  <si>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</si>
  <si>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737,91 +  3,1% Трансп +  2% Заг.скл</t>
  </si>
  <si>
    <t>2</t>
  </si>
  <si>
    <t>1,4</t>
  </si>
  <si>
    <t>Хомут Канал-МК-160, ООО "ВЕЗА"</t>
  </si>
  <si>
    <t>ФССЦ-2001, 19.1.01.11-0033, приказ Минстроя России № 876/пр от 26.12.2019</t>
  </si>
  <si>
    <t>481,25 +  3,1% Трансп +  2% Заг.скл</t>
  </si>
  <si>
    <t>20-02-004-01</t>
  </si>
  <si>
    <t>Установка клапанов обратных: диаметром до 355 мм</t>
  </si>
  <si>
    <t>ФЕР-2001, 20-02-004-01, приказ Минстроя России № 876/пр от 26.12.2019</t>
  </si>
  <si>
    <t>Поправка: Сб. 20, ОП, п.1.20.19  Наименование: Индивидуальные испытания систем вентиляции и кондиционирования воздуха</t>
  </si>
  <si>
    <t>)*1,05</t>
  </si>
  <si>
    <t>2,1</t>
  </si>
  <si>
    <t>Клапан Канал-КОЛ-К-315, ООО "ВЕЗА"</t>
  </si>
  <si>
    <t>ФССЦ-2001, 19.3.01.09-0006, приказ Минстроя России № 876/пр от 26.12.2019</t>
  </si>
  <si>
    <t>2 232,09 +  3,1% Трансп +  2% Заг.скл</t>
  </si>
  <si>
    <t>2,2</t>
  </si>
  <si>
    <t>Клапан Канал- КОЛ-К-125, ООО "ВЕЗА"</t>
  </si>
  <si>
    <t>ФССЦ-2001, 19.3.01.09-0002, приказ Минстроя России № 876/пр от 26.12.2019</t>
  </si>
  <si>
    <t>840,59 +  3,1% Трансп +  2% Заг.скл</t>
  </si>
  <si>
    <t>3</t>
  </si>
  <si>
    <t>20-02-005-06</t>
  </si>
  <si>
    <t>Установка заслонок воздушных и клапанов воздушных КВР с ручным приводом: периметром до 1000 мм</t>
  </si>
  <si>
    <t>ФЕР-2001, 20-02-005-06, приказ Минстроя России № 876/пр от 26.12.2019</t>
  </si>
  <si>
    <t>Клапан КПУ-1Н-О-Н -100х100-2*ф, ООО "ВЕЗА"</t>
  </si>
  <si>
    <t>ФССЦ-2001, 69.2.02.05-0167, приказ Минстроя России № 876/пр от 26.12.2019</t>
  </si>
  <si>
    <t>6 534 +  3,1% Трансп +  1,2% Заг.скл</t>
  </si>
  <si>
    <t>3,2</t>
  </si>
  <si>
    <t>Клапан АЗД-192-100*100-РП, Ровен</t>
  </si>
  <si>
    <t>ФССЦ-2001, 19.3.01.02-0021, приказ Минстроя России № 876/пр от 26.12.2019</t>
  </si>
  <si>
    <t>2 280,83 +  3,1% Трансп +  2% Заг.скл</t>
  </si>
  <si>
    <t>4</t>
  </si>
  <si>
    <t>20-02-005-01</t>
  </si>
  <si>
    <t>Установка заслонок воздушных и клапанов воздушных КВР с ручным приводом: диаметром до 250 мм</t>
  </si>
  <si>
    <t>ФЕР-2001, 20-02-005-01, приказ Минстроя России № 876/пр от 26.12.2019</t>
  </si>
  <si>
    <t>4,1</t>
  </si>
  <si>
    <t>Клапан КПУ-1Н -О-Н-ф125-2*ф, ООО "ВЕЗА"</t>
  </si>
  <si>
    <t>7 645 +  3,1% Трансп +  1,2% Заг.скл</t>
  </si>
  <si>
    <t>5</t>
  </si>
  <si>
    <t>20-02-005-02</t>
  </si>
  <si>
    <t>Установка заслонок воздушных и клапанов воздушных КВР с ручным приводом: диаметром до 355 мм</t>
  </si>
  <si>
    <t>ФЕР-2001, 20-02-005-02, приказ Минстроя России № 876/пр от 26.12.2019</t>
  </si>
  <si>
    <t>5,1</t>
  </si>
  <si>
    <t>Клапан КПУ-1Н -О-Н-ф315-2*ф, ООО "ВЕЗА"</t>
  </si>
  <si>
    <t>10 472 +  3,1% Трансп +  1,2% Заг.скл</t>
  </si>
  <si>
    <t>6</t>
  </si>
  <si>
    <t>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</si>
  <si>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</si>
  <si>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100 м2</t>
  </si>
  <si>
    <t>ФЕР-2001, 20-01-001-01, приказ Минстроя России № 876/пр от 26.12.2019</t>
  </si>
  <si>
    <t>6,1</t>
  </si>
  <si>
    <t>Воздуховод из оцинкованной стали класса "А" 6=0,55 мм ф125 ГОСТ 14918-2020</t>
  </si>
  <si>
    <t>м2</t>
  </si>
  <si>
    <t>ФССЦ-2001, 19.1.01.03-0071, приказ Минстроя России № 876/пр от 26.12.2019</t>
  </si>
  <si>
    <t>668,9 +  3,1% Трансп +  2% Заг.скл</t>
  </si>
  <si>
    <t>6,2</t>
  </si>
  <si>
    <t>Воздуховод из оцинкованной стали класса "А" 6=0,55 мм ф160 ГОСТ 14918-2020</t>
  </si>
  <si>
    <t>665,4 +  3,1% Трансп +  2% Заг.скл</t>
  </si>
  <si>
    <t>7</t>
  </si>
  <si>
    <t>20-01-001-07</t>
  </si>
  <si>
    <t>Прокладка воздуховодов из листовой, оцинкованной стали и алюминия класса Н (нормальные) толщиной: 0,7 мм, диаметром от 500 до 560 мм</t>
  </si>
  <si>
    <t>ФЕР-2001, 20-01-001-07, приказ Минстроя России № 876/пр от 26.12.2019</t>
  </si>
  <si>
    <t>7,1</t>
  </si>
  <si>
    <t>Воздуховод из оцинкованной стали класса "А" 6=0,7 мм ф315 ГОСТ 14918-2020</t>
  </si>
  <si>
    <t>ФССЦ-2001, 19.1.01.03-0076, приказ Минстроя России № 876/пр от 26.12.2019</t>
  </si>
  <si>
    <t>867,09 +  3,1% Трансп +  2% Заг.скл</t>
  </si>
  <si>
    <t>7,2</t>
  </si>
  <si>
    <t>Воздуховод из оцинкованной стали класс "В" 6=0,8 мм ф125 ГОСТ 14918-2020</t>
  </si>
  <si>
    <t>976,88 +  3,1% Трансп +  2% Заг.скл</t>
  </si>
  <si>
    <t>8</t>
  </si>
  <si>
    <t>20-01-001-02</t>
  </si>
  <si>
    <t>Прокладка воздуховодов из листовой, оцинкованной стали и алюминия класса Н (нормальные) толщиной: 0,5 мм, периметром до 600 мм</t>
  </si>
  <si>
    <t>ФЕР-2001, 20-01-001-02, приказ Минстроя России № 876/пр от 26.12.2019</t>
  </si>
  <si>
    <t>8,1</t>
  </si>
  <si>
    <t>Воздуховод из оцинкованной стали класса "А" 6=0,55 мм 150х150 ГОСТ 14918-2020</t>
  </si>
  <si>
    <t>ФССЦ-2001, 19.1.01.03-0072, приказ Минстроя России № 876/пр от 26.12.2019</t>
  </si>
  <si>
    <t>930,08 +  3,1% Трансп +  2% Заг.скл</t>
  </si>
  <si>
    <t>8,2</t>
  </si>
  <si>
    <t>Воздуховод из оцинкованной стали класса "А" 6=0,55 мм 150х100 ГОСТ 14918-2020</t>
  </si>
  <si>
    <t>987,71 +  3,1% Трансп +  2% Заг.скл</t>
  </si>
  <si>
    <t>8,3</t>
  </si>
  <si>
    <t>Воздуховод из оцинкованной стали класса "А" 6=0,55 мм 100х100 ГОСТ 14918-2020</t>
  </si>
  <si>
    <t>1 093,56 +  3,1% Трансп +  2% Заг.скл</t>
  </si>
  <si>
    <t>9</t>
  </si>
  <si>
    <t>20-01-001-09</t>
  </si>
  <si>
    <t>Прокладка воздуховодов из листовой, оцинкованной стали и алюминия класса Н (нормальные) толщиной: 0,7 мм, периметром до 1000 мм</t>
  </si>
  <si>
    <t>ФЕР-2001, 20-01-001-09, приказ Минстроя России № 876/пр от 26.12.2019</t>
  </si>
  <si>
    <t>9,1</t>
  </si>
  <si>
    <t>Воздуховод из оцинкованной стали класса "А" 6=0,7 мм 350х150 ГОСТ 14918-2020</t>
  </si>
  <si>
    <t>ФССЦ-2001, 19.1.01.03-0021, приказ Минстроя России № 876/пр от 26.12.2019</t>
  </si>
  <si>
    <t>1 025,04 +  3,1% Трансп +  2% Заг.скл</t>
  </si>
  <si>
    <t>9,2</t>
  </si>
  <si>
    <t>Воздуховод из оцинкованной стали класса "А" 6=0,7 мм 250х150 ГОСТ 14918-2020</t>
  </si>
  <si>
    <t>1 075,68 +  3,1% Трансп +  2% Заг.скл</t>
  </si>
  <si>
    <t>9,3</t>
  </si>
  <si>
    <t>Воздуховод из оцинкованной стали класс "В" 6=0,8 мм 350х150 ГОСТ 14918-2020</t>
  </si>
  <si>
    <t>1 165,54 +  3,1% Трансп +  2% Заг.скл</t>
  </si>
  <si>
    <t>9,4</t>
  </si>
  <si>
    <t>Воздуховод из оцинкованной стали класс "В" 6=0,8 мм 300х200 ГОСТ 14918-2020</t>
  </si>
  <si>
    <t>9,5</t>
  </si>
  <si>
    <t>08.1.02.17-0162</t>
  </si>
  <si>
    <t>Сетка тканая с квадратными ячейками № 05, оцинкованная</t>
  </si>
  <si>
    <t>ФССЦ-2001, 08.1.02.17-0162, приказ Минстроя России № 876/пр от 26.12.2019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</si>
  <si>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</si>
  <si>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</si>
  <si>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</si>
  <si>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</si>
  <si>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</si>
  <si>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</si>
  <si>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</si>
  <si>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</si>
  <si>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</si>
  <si>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</si>
  <si>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</si>
  <si>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</si>
  <si>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</si>
  <si>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</si>
  <si>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</si>
  <si>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</si>
  <si>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</si>
  <si>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</si>
  <si>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</si>
  <si>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</si>
  <si>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</si>
  <si>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</si>
  <si>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</si>
  <si>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</si>
  <si>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</si>
  <si>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</si>
  <si>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</si>
  <si>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</si>
  <si>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</si>
  <si>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</si>
  <si>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</si>
  <si>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</si>
  <si>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</si>
  <si>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</si>
  <si>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</si>
  <si>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</si>
  <si>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</si>
  <si>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</si>
  <si>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</si>
  <si>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</si>
  <si>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</si>
  <si>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</si>
  <si>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</si>
  <si>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</si>
  <si>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</si>
  <si>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</si>
  <si>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</si>
  <si>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</si>
  <si>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</si>
  <si>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</si>
  <si>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</si>
  <si>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</si>
  <si>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</si>
  <si>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</si>
  <si>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Система В2.1, В2.2, В2.3</t>
  </si>
  <si>
    <t>10</t>
  </si>
  <si>
    <t>10,1</t>
  </si>
  <si>
    <t>Вентиляторы Канал-ВЕНТ-100, ООО"ВЕЗА"</t>
  </si>
  <si>
    <t>ФССЦ-2001, 64.1.02.01-0071, приказ Минстроя России № 876/пр от 26.12.2019</t>
  </si>
  <si>
    <t>6 752,16 +  3,1% Трансп +  1,2% Заг.скл</t>
  </si>
  <si>
    <t>10,2</t>
  </si>
  <si>
    <t>10,3</t>
  </si>
  <si>
    <t>Хомут Канал-МК-100, ООО "ВЕЗА"</t>
  </si>
  <si>
    <t>ФССЦ-2001, 19.1.01.11-0031, приказ Минстроя России № 876/пр от 26.12.2019</t>
  </si>
  <si>
    <t>366,66 +  3,1% Трансп +  2% Заг.скл</t>
  </si>
  <si>
    <t>10,4</t>
  </si>
  <si>
    <t>11</t>
  </si>
  <si>
    <t>11,1</t>
  </si>
  <si>
    <t>Клапан Канал- КОЛ-К-100, ООО "ВЕЗА"</t>
  </si>
  <si>
    <t>ФССЦ-2001, 19.3.01.09-0001, приказ Минстроя России № 876/пр от 26.12.2019</t>
  </si>
  <si>
    <t>638,91 +  3,1% Трансп +  2% Заг.скл</t>
  </si>
  <si>
    <t>11,2</t>
  </si>
  <si>
    <t>12</t>
  </si>
  <si>
    <t>12,1</t>
  </si>
  <si>
    <t>13</t>
  </si>
  <si>
    <t>13,1</t>
  </si>
  <si>
    <t>Воздуховод из оцинкованной стали класса "А" 6=0,55 мм ф100 ГОСТ 14918-2020</t>
  </si>
  <si>
    <t>675,45 +  3,1% Трансп +  2% Заг.скл</t>
  </si>
  <si>
    <t>13,2</t>
  </si>
  <si>
    <t>13,3</t>
  </si>
  <si>
    <t>14</t>
  </si>
  <si>
    <t>14,1</t>
  </si>
  <si>
    <t>14,2</t>
  </si>
  <si>
    <t>Система В3.1, В3.2, В3.3</t>
  </si>
  <si>
    <t>15</t>
  </si>
  <si>
    <t>15,1</t>
  </si>
  <si>
    <t>15,2</t>
  </si>
  <si>
    <t>15,3</t>
  </si>
  <si>
    <t>15,4</t>
  </si>
  <si>
    <t>16</t>
  </si>
  <si>
    <t>16,1</t>
  </si>
  <si>
    <t>16,2</t>
  </si>
  <si>
    <t>Клапан Канал- КОЛ-К-160, ООО "ВЕЗА"</t>
  </si>
  <si>
    <t>ФССЦ-2001, 19.3.01.09-0003, приказ Минстроя России № 876/пр от 26.12.2019</t>
  </si>
  <si>
    <t>1 095,41 +  3,1% Трансп +  2% Заг.скл</t>
  </si>
  <si>
    <t>17</t>
  </si>
  <si>
    <t>17,1</t>
  </si>
  <si>
    <t>Клапан КПУ-1Н -О-Н-ф100-2*ф, ООО "ВЕЗА"</t>
  </si>
  <si>
    <t>7 359 +  3,1% Трансп +  1,2% Заг.скл</t>
  </si>
  <si>
    <t>17,2</t>
  </si>
  <si>
    <t>17,3</t>
  </si>
  <si>
    <t>Клапан АЗД-192-ф125-РП, Ровен</t>
  </si>
  <si>
    <t>ФССЦ-2001, 19.3.01.02-0001, приказ Минстроя России № 876/пр от 26.12.2019</t>
  </si>
  <si>
    <t>1 421,67 +  3,1% Трансп +  2% Заг.скл</t>
  </si>
  <si>
    <t>18</t>
  </si>
  <si>
    <t>20-02-002-08</t>
  </si>
  <si>
    <t>Установка пластиковых вентиляционных решеток площадью в свету до 0,05 м2</t>
  </si>
  <si>
    <t>100 ШТ</t>
  </si>
  <si>
    <t>ФЕР-2001, 20-02-002-08, приказ Минстроя России № 876/пр от 26.12.2019</t>
  </si>
  <si>
    <t>18,1</t>
  </si>
  <si>
    <t>Диффузор SR-125</t>
  </si>
  <si>
    <t>ФССЦ-2001, 19.1.05.04-0007, приказ Минстроя России № 876/пр от 26.12.2019</t>
  </si>
  <si>
    <t>435 +  3,1% Трансп +  2% Заг.скл</t>
  </si>
  <si>
    <t>19</t>
  </si>
  <si>
    <t>19,1</t>
  </si>
  <si>
    <t>Воздуховод из оцинкованной стали класс "В" 6=0,8 мм ф100 ГОСТ 14918-2020</t>
  </si>
  <si>
    <t>990,26 +  3,1% Трансп +  2% Заг.скл</t>
  </si>
  <si>
    <t>19,2</t>
  </si>
  <si>
    <t>20</t>
  </si>
  <si>
    <t>20,1</t>
  </si>
  <si>
    <t>21</t>
  </si>
  <si>
    <t>21,1</t>
  </si>
  <si>
    <t>21,2</t>
  </si>
  <si>
    <t>21,3</t>
  </si>
  <si>
    <t>Воздуховод гибкий ф125</t>
  </si>
  <si>
    <t>м.п.</t>
  </si>
  <si>
    <t>ФССЦ-2001, 19.1.01.01-0021, приказ Минстроя России № 876/пр от 26.12.2019</t>
  </si>
  <si>
    <t>32,5 +  3,1% Трансп +  2% Заг.скл</t>
  </si>
  <si>
    <t>Система В4.1, В4.2, В4.3</t>
  </si>
  <si>
    <t>22</t>
  </si>
  <si>
    <t>22,1</t>
  </si>
  <si>
    <t>22,2</t>
  </si>
  <si>
    <t>23</t>
  </si>
  <si>
    <t>23,1</t>
  </si>
  <si>
    <t>23,2</t>
  </si>
  <si>
    <t>24</t>
  </si>
  <si>
    <t>24,1</t>
  </si>
  <si>
    <t>24,2</t>
  </si>
  <si>
    <t>25</t>
  </si>
  <si>
    <t>25,1</t>
  </si>
  <si>
    <t>26</t>
  </si>
  <si>
    <t>26,1</t>
  </si>
  <si>
    <t>27</t>
  </si>
  <si>
    <t>27,1</t>
  </si>
  <si>
    <t>27,2</t>
  </si>
  <si>
    <t>27,3</t>
  </si>
  <si>
    <t>Система В5.1, В5.2, В5.3</t>
  </si>
  <si>
    <t>28</t>
  </si>
  <si>
    <t>28,1</t>
  </si>
  <si>
    <t>28,2</t>
  </si>
  <si>
    <t>29</t>
  </si>
  <si>
    <t>29,1</t>
  </si>
  <si>
    <t>30</t>
  </si>
  <si>
    <t>30,1</t>
  </si>
  <si>
    <t>30,2</t>
  </si>
  <si>
    <t>31</t>
  </si>
  <si>
    <t>31,1</t>
  </si>
  <si>
    <t>32</t>
  </si>
  <si>
    <t>32,1</t>
  </si>
  <si>
    <t>32,2</t>
  </si>
  <si>
    <t>33</t>
  </si>
  <si>
    <t>33,1</t>
  </si>
  <si>
    <t>33,2</t>
  </si>
  <si>
    <t>33,3</t>
  </si>
  <si>
    <t>Система В6.2, В6.3</t>
  </si>
  <si>
    <t>34</t>
  </si>
  <si>
    <t>34,1</t>
  </si>
  <si>
    <t>34,2</t>
  </si>
  <si>
    <t>Вентиляторы Канал-ВЕНТ-250, ООО"ВЕЗА"</t>
  </si>
  <si>
    <t>10 685,59 +  3,1% Трансп +  1,2% Заг.скл</t>
  </si>
  <si>
    <t>34,3</t>
  </si>
  <si>
    <t>34,4</t>
  </si>
  <si>
    <t>Хомут Канал-МК-250, ООО "ВЕЗА"</t>
  </si>
  <si>
    <t>623,34 +  3,1% Трансп +  2% Заг.скл</t>
  </si>
  <si>
    <t>35</t>
  </si>
  <si>
    <t>35,1</t>
  </si>
  <si>
    <t>35,2</t>
  </si>
  <si>
    <t>Клапан Канал- КОЛ-К-250, ООО "ВЕЗА"</t>
  </si>
  <si>
    <t>ФССЦ-2001, 19.3.01.09-0005, приказ Минстроя России № 876/пр от 26.12.2019</t>
  </si>
  <si>
    <t>1 595 +  3,1% Трансп +  2% Заг.скл</t>
  </si>
  <si>
    <t>36</t>
  </si>
  <si>
    <t>36,1</t>
  </si>
  <si>
    <t>37</t>
  </si>
  <si>
    <t>37,1</t>
  </si>
  <si>
    <t>37,2</t>
  </si>
  <si>
    <t>Клапан КПУ-1Н-О-Н -150х100-2*ф, ООО "ВЕЗА"</t>
  </si>
  <si>
    <t>6 732 +  3,1% Трансп +  1,2% Заг.скл</t>
  </si>
  <si>
    <t>37,3</t>
  </si>
  <si>
    <t>Клапан КПУ-1Н-О-Н -150х150-2*ф, ООО "ВЕЗА"</t>
  </si>
  <si>
    <t>6 952 +  3,1% Трансп +  1,2% Заг.скл</t>
  </si>
  <si>
    <t>37,4</t>
  </si>
  <si>
    <t>Клапан КПУ-1Н-О-Н -150х200-2*ф, ООО "ВЕЗА"</t>
  </si>
  <si>
    <t>7 161 +  3,1% Трансп +  1,2% Заг.скл</t>
  </si>
  <si>
    <t>37,5</t>
  </si>
  <si>
    <t>38</t>
  </si>
  <si>
    <t>38,1</t>
  </si>
  <si>
    <t>Воздуховод из оцинкованной стали класса "А" 6=0,7 мм ф250 ГОСТ 14918-2020</t>
  </si>
  <si>
    <t>867,05 +  3,1% Трансп +  2% Заг.скл</t>
  </si>
  <si>
    <t>38,2</t>
  </si>
  <si>
    <t>39</t>
  </si>
  <si>
    <t>39,1</t>
  </si>
  <si>
    <t>39,2</t>
  </si>
  <si>
    <t>40</t>
  </si>
  <si>
    <t>40,1</t>
  </si>
  <si>
    <t>40,2</t>
  </si>
  <si>
    <t>40,3</t>
  </si>
  <si>
    <t>41</t>
  </si>
  <si>
    <t>41,1</t>
  </si>
  <si>
    <t>41,2</t>
  </si>
  <si>
    <t>Воздуховод из оцинкованной стали класс "В" 6=0,8 мм 150х200 ГОСТ 14918-2020</t>
  </si>
  <si>
    <t>1 259,59 +  3,1% Трансп +  2% Заг.скл</t>
  </si>
  <si>
    <t>41,3</t>
  </si>
  <si>
    <t>Система 7.2</t>
  </si>
  <si>
    <t>42</t>
  </si>
  <si>
    <t>42,1</t>
  </si>
  <si>
    <t>42,2</t>
  </si>
  <si>
    <t>43</t>
  </si>
  <si>
    <t>43,1</t>
  </si>
  <si>
    <t>44</t>
  </si>
  <si>
    <t>44,1</t>
  </si>
  <si>
    <t>44,2</t>
  </si>
  <si>
    <t>Клапан АЗД-192-ф100-РП, Ровен</t>
  </si>
  <si>
    <t>1 372,5 +  3,1% Трансп +  2% Заг.скл</t>
  </si>
  <si>
    <t>45</t>
  </si>
  <si>
    <t>45,1</t>
  </si>
  <si>
    <t>Диффузор SR-100</t>
  </si>
  <si>
    <t>ФССЦ-2001, 19.1.05.04-0006, приказ Минстроя России № 876/пр от 26.12.2019</t>
  </si>
  <si>
    <t>311,67 +  3,1% Трансп +  2% Заг.скл</t>
  </si>
  <si>
    <t>46</t>
  </si>
  <si>
    <t>46,1</t>
  </si>
  <si>
    <t>46,2</t>
  </si>
  <si>
    <t>Воздуховод гибкий ф100</t>
  </si>
  <si>
    <t>28,58 +  3,1% Трансп +  2% Заг.скл</t>
  </si>
  <si>
    <t>Система 8.2</t>
  </si>
  <si>
    <t>47</t>
  </si>
  <si>
    <t>47,1</t>
  </si>
  <si>
    <t>47,2</t>
  </si>
  <si>
    <t>48</t>
  </si>
  <si>
    <t>48,1</t>
  </si>
  <si>
    <t>49</t>
  </si>
  <si>
    <t>49,1</t>
  </si>
  <si>
    <t>49,2</t>
  </si>
  <si>
    <t>50</t>
  </si>
  <si>
    <t>50,1</t>
  </si>
  <si>
    <t>51</t>
  </si>
  <si>
    <t>51,1</t>
  </si>
  <si>
    <t>51,2</t>
  </si>
  <si>
    <t>Коммерческие помещения</t>
  </si>
  <si>
    <t>52</t>
  </si>
  <si>
    <t>52,1</t>
  </si>
  <si>
    <t>Клапан КПУ-1Н -О-Н-300х200-2*ф, ООО "ВЕЗА"</t>
  </si>
  <si>
    <t>7 898 +  3,1% Трансп +  1,2% Заг.скл</t>
  </si>
  <si>
    <t>53</t>
  </si>
  <si>
    <t>20-02-005-07</t>
  </si>
  <si>
    <t>Установка заслонок воздушных и клапанов воздушных КВР с ручным приводом: периметром до 1600 мм</t>
  </si>
  <si>
    <t>ФЕР-2001, 20-02-005-07, приказ Минстроя России № 876/пр от 26.12.2019</t>
  </si>
  <si>
    <t>53,1</t>
  </si>
  <si>
    <t>Клапан КПУ-1Н -О-Н-450х200-2*ф, ООО "ВЕЗА"</t>
  </si>
  <si>
    <t>8 635 +  3,1% Трансп +  1,2% Заг.скл</t>
  </si>
  <si>
    <t>53,2</t>
  </si>
  <si>
    <t>Клапан КПУ-1Н -О-Н-500х250-2*ф, ООО "ВЕЗА"</t>
  </si>
  <si>
    <t>9 262 +  3,1% Трансп +  1,2% Заг.скл</t>
  </si>
  <si>
    <t>53,3</t>
  </si>
  <si>
    <t>Клапан КПУ-1Н -О-Н-300х300-2*ф, ООО "ВЕЗА"</t>
  </si>
  <si>
    <t>8 470 +  3,1% Трансп +  1,2% Заг.скл</t>
  </si>
  <si>
    <t>53,4</t>
  </si>
  <si>
    <t>Клапан КПУ-1Н -О-Н-400х300-2*ф, ООО "ВЕЗА"</t>
  </si>
  <si>
    <t>9 053 +  3,1% Трансп +  1,2% Заг.скл</t>
  </si>
  <si>
    <t>54</t>
  </si>
  <si>
    <t>20-02-005-08</t>
  </si>
  <si>
    <t>Установка заслонок воздушных и клапанов воздушных КВР с ручным приводом: периметром до 2400 мм</t>
  </si>
  <si>
    <t>ФЕР-2001, 20-02-005-08, приказ Минстроя России № 876/пр от 26.12.2019</t>
  </si>
  <si>
    <t>54,1</t>
  </si>
  <si>
    <t>Клапан КПУ-1Н -О-Н-550х300-2*ф, ООО "ВЕЗА"</t>
  </si>
  <si>
    <t>9 933 +  3,1% Трансп +  1,2% Заг.скл</t>
  </si>
  <si>
    <t>55</t>
  </si>
  <si>
    <t>55,1</t>
  </si>
  <si>
    <t>56</t>
  </si>
  <si>
    <t>20-01-001-10</t>
  </si>
  <si>
    <t>Прокладка воздуховодов из листовой, оцинкованной стали и алюминия класса Н (нормальные) толщиной: 0,7 мм, периметром от 1100 до 1600 мм</t>
  </si>
  <si>
    <t>ФЕР-2001, 20-01-001-10, приказ Минстроя России № 876/пр от 26.12.2019</t>
  </si>
  <si>
    <t>56,1</t>
  </si>
  <si>
    <t>Воздуховод из оцинкованной стали класс "В" 6=0,8 мм 300х300 ГОСТ 14918-2020</t>
  </si>
  <si>
    <t>ФССЦ-2001, 19.1.01.03-0023, приказ Минстроя России № 876/пр от 26.12.2019</t>
  </si>
  <si>
    <t>1 174,2 +  3,1% Трансп +  2% Заг.скл</t>
  </si>
  <si>
    <t>56,2</t>
  </si>
  <si>
    <t>Воздуховод из оцинкованной стали класс "В" 6=0,8 мм 450х200 ГОСТ 14918-2020</t>
  </si>
  <si>
    <t>ФССЦ-2001, 19.1.01.03-0024, приказ Минстроя России № 876/пр от 26.12.2019</t>
  </si>
  <si>
    <t>1 142,54 +  3,1% Трансп +  2% Заг.скл</t>
  </si>
  <si>
    <t>56,3</t>
  </si>
  <si>
    <t>Воздуховод из оцинкованной стали класс "В" 6=0,8 мм 400х300 ГОСТ 14918-2020</t>
  </si>
  <si>
    <t>ФССЦ-2001, 19.1.01.03-0025, приказ Минстроя России № 876/пр от 26.12.2019</t>
  </si>
  <si>
    <t>1 161,12 +  3,1% Трансп +  2% Заг.скл</t>
  </si>
  <si>
    <t>56,4</t>
  </si>
  <si>
    <t>Воздуховод из оцинкованной стали класс "В" 6=0,8 мм 500х250 ГОСТ 14918-2020</t>
  </si>
  <si>
    <t>ФССЦ-2001, 19.1.01.03-0026, приказ Минстроя России № 876/пр от 26.12.2019</t>
  </si>
  <si>
    <t>1 134,51 +  3,1% Трансп +  2% Заг.скл</t>
  </si>
  <si>
    <t>57</t>
  </si>
  <si>
    <t>20-01-001-11</t>
  </si>
  <si>
    <t>Прокладка воздуховодов из листовой, оцинкованной стали и алюминия класса Н (нормальные) толщиной: 0,7 мм, периметром до 2400 мм</t>
  </si>
  <si>
    <t>ФЕР-2001, 20-01-001-11, приказ Минстроя России № 876/пр от 26.12.2019</t>
  </si>
  <si>
    <t>57,1</t>
  </si>
  <si>
    <t>Воздуховод из оцинкованной стали класс "В" 6=0,8 мм 550х300 ГОСТ 14918-2020</t>
  </si>
  <si>
    <t>ФССЦ-2001, 19.1.01.03-0028, приказ Минстроя России № 876/пр от 26.12.2019</t>
  </si>
  <si>
    <t>1 144,31 +  3,1% Трансп +  2% Заг.скл</t>
  </si>
  <si>
    <t>СТР_РЕК</t>
  </si>
  <si>
    <t>СТРОИТЕЛЬСТВО и РЕКОНСТРУКЦИЯ  зданий и сооружений всех назначений</t>
  </si>
  <si>
    <t>Строительство и реконструкция</t>
  </si>
  <si>
    <t>РЕМ_ЖИЛ</t>
  </si>
  <si>
    <t>КАП. РЕМ. ЖИЛЫХ И ОБЩЕСТВЕННЫХ ЗДАНИЙ</t>
  </si>
  <si>
    <t>Капитальный ремонт жилых и общественных зданий</t>
  </si>
  <si>
    <t>РЕМ_ПР</t>
  </si>
  <si>
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</si>
  <si>
    <t>Капитальный ремонт прозводственных зданий</t>
  </si>
  <si>
    <t>Территория</t>
  </si>
  <si>
    <t>для территории Российской Федерации, не относящейся к районам Крайнего Севера и приравненным к ним местностям</t>
  </si>
  <si>
    <t>МПРКС</t>
  </si>
  <si>
    <t>для территории Российской Федерации, относящейся к местностям, приравненным к районам Крайнего Севера</t>
  </si>
  <si>
    <t>РКС</t>
  </si>
  <si>
    <t>для территории Российской Федерации, относящейся к районам Крайнего Севера</t>
  </si>
  <si>
    <t>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</si>
  <si>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</si>
  <si>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</si>
  <si>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Сложные объекты</t>
  </si>
  <si>
    <t>АЭС</t>
  </si>
  <si>
    <t>При определении сметной стоимости строительства объектов капитального строительства АЭС.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</si>
  <si>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</si>
  <si>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ОПТ/В</t>
  </si>
  <si>
    <t>{вкл}    - Прокладка  МЕЖДУГОРОДНЫХ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</si>
  <si>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</si>
  <si>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Прокладка междугородных в/опт. кабелей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</si>
  <si>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</si>
  <si>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</si>
  <si>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</si>
  <si>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Диспетчеризация авитранспорта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</si>
  <si>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</si>
  <si>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</si>
  <si>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</si>
  <si>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Производство работ закрытым способом (обслуживающие процессы)</t>
  </si>
  <si>
    <t>ГОР</t>
  </si>
  <si>
    <t>(вкл) - ФЕРм-08, выполнение работ на горнорудных объектах  (выкл) - ФЕРм-08, выполнение работ на других объектах</t>
  </si>
  <si>
    <t>Выполнение работ на горнорудных объектах</t>
  </si>
  <si>
    <t>ОБ_ПР</t>
  </si>
  <si>
    <t>Объект производственного назначения</t>
  </si>
  <si>
    <t>ОБ_НПР</t>
  </si>
  <si>
    <t>Объект непроизводственного назначения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</si>
  <si>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</si>
  <si>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</si>
  <si>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</si>
  <si>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п.25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</si>
  <si>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</si>
  <si>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</si>
  <si>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</si>
  <si>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п.16</t>
  </si>
  <si>
    <t>К_НР_СЛЖ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</si>
  <si>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</si>
  <si>
    <t>п.27 СЛОЖН</t>
  </si>
  <si>
    <t>К_НР_АЭС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</si>
  <si>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</si>
  <si>
    <t>п.27 АЭС</t>
  </si>
  <si>
    <t>Р_ОКР</t>
  </si>
  <si>
    <t>Разрядность округления результата расчета НР и СП  (с 05.04.2020 - до семи знаков после запятой)</t>
  </si>
  <si>
    <t>Лист_НРиСП</t>
  </si>
  <si>
    <t>Текущий уровень цен</t>
  </si>
  <si>
    <t>Индексы за итогом</t>
  </si>
  <si>
    <t>_OBSM_</t>
  </si>
  <si>
    <t>1-100-40</t>
  </si>
  <si>
    <t>Затраты труда рабочих (Средний разряд - 4)</t>
  </si>
  <si>
    <t>чел.-ч.</t>
  </si>
  <si>
    <t>4-100-00</t>
  </si>
  <si>
    <t>Затраты труда машинистов</t>
  </si>
  <si>
    <t>91.05.05-015</t>
  </si>
  <si>
    <t>ФСЭМ-2001, 91.05.05-015 , приказ Минстроя России № 876/пр от 26.12.2019</t>
  </si>
  <si>
    <t>Краны на автомобильном ходу, грузоподъемность 16 т</t>
  </si>
  <si>
    <t>маш.-ч.</t>
  </si>
  <si>
    <t>91.06.03-047</t>
  </si>
  <si>
    <t>ФСЭМ-2001, 91.06.03-047 , приказ Минстроя России № 876/пр от 26.12.2019</t>
  </si>
  <si>
    <t>Лебедки ручные и рычажные тяговым усилием 31,39 кН (3,2 т)</t>
  </si>
  <si>
    <t>91.14.02-001</t>
  </si>
  <si>
    <t>ФСЭМ-2001, 91.14.02-001 , приказ Минстроя России № 876/пр от 26.12.2019</t>
  </si>
  <si>
    <t>Автомобили бортовые, грузоподъемность до 5 т</t>
  </si>
  <si>
    <t>01.7.15.03-0042</t>
  </si>
  <si>
    <t>ФССЦ-2001, 01.7.15.03-0042, приказ Минстроя России № 876/пр от 26.12.2019</t>
  </si>
  <si>
    <t>Болты с гайками и шайбами строительные</t>
  </si>
  <si>
    <t>кг</t>
  </si>
  <si>
    <t>01.7.19.04-0031</t>
  </si>
  <si>
    <t>ФССЦ-2001, 01.7.19.04-0031, приказ Минстроя России № 876/пр от 26.12.2019</t>
  </si>
  <si>
    <t>Прокладки резиновые (пластина техническая прессованная)</t>
  </si>
  <si>
    <t>1-100-33</t>
  </si>
  <si>
    <t>Затраты труда рабочих (Средний разряд - 3,3)</t>
  </si>
  <si>
    <t>1-100-34</t>
  </si>
  <si>
    <t>Затраты труда рабочих (Средний разряд - 3,4)</t>
  </si>
  <si>
    <t>1-100-32</t>
  </si>
  <si>
    <t>Затраты труда рабочих (Средний разряд - 3,2)</t>
  </si>
  <si>
    <t>91.06.03-055</t>
  </si>
  <si>
    <t>ФСЭМ-2001, 91.06.03-055 , приказ Минстроя России № 876/пр от 26.12.2019</t>
  </si>
  <si>
    <t>Лебедки электрические тяговым усилием 19,62 кН (2 т)</t>
  </si>
  <si>
    <t>91.17.04-233</t>
  </si>
  <si>
    <t>ФСЭМ-2001, 91.17.04-233 , приказ Минстроя России № 876/пр от 26.12.2019</t>
  </si>
  <si>
    <t>Установки для сварки ручной дуговой (постоянного тока)</t>
  </si>
  <si>
    <t>01.1.01.09-0026</t>
  </si>
  <si>
    <t>ФССЦ-2001, 01.1.01.09-0026, приказ Минстроя России № 876/пр от 26.12.2019</t>
  </si>
  <si>
    <t>Шнур асбестовый общего назначения ШАОН, диаметр 8-10 мм</t>
  </si>
  <si>
    <t>т</t>
  </si>
  <si>
    <t>01.7.11.07-0045</t>
  </si>
  <si>
    <t>ФССЦ-2001, 01.7.11.07-0045, приказ Минстроя России № 876/пр от 26.12.2019</t>
  </si>
  <si>
    <t>Электроды сварочные Э42А, диаметр 5 мм</t>
  </si>
  <si>
    <t>14.5.04.03-0002</t>
  </si>
  <si>
    <t>ФССЦ-2001, 14.5.04.03-0002, приказ Минстроя России № 876/пр от 26.12.2019</t>
  </si>
  <si>
    <t>Мастика герметизирующая нетвердеющая из синтетического каучука, для заполнения и герметизации швов стеклянного ограждения теплиц</t>
  </si>
  <si>
    <t>1-100-30</t>
  </si>
  <si>
    <t>Затраты труда рабочих (Средний разряд - 3)</t>
  </si>
  <si>
    <t>91.06.06-048</t>
  </si>
  <si>
    <t>ФСЭМ-2001, 91.06.06-048 , приказ Минстроя России № 876/пр от 26.12.2019</t>
  </si>
  <si>
    <t>Подъемники одномачтовые, грузоподъемность до 500 кг, высота подъема 45 м</t>
  </si>
  <si>
    <t>01.7.15.07-0152</t>
  </si>
  <si>
    <t>ФССЦ-2001, 01.7.15.07-0152, приказ Минстроя России № 876/пр от 26.12.2019</t>
  </si>
  <si>
    <t>Дюбели с шурупом, размер 6x35 мм</t>
  </si>
  <si>
    <t>14.5.01.07-1000</t>
  </si>
  <si>
    <t>ФССЦ-2001, 14.5.01.07-1000, приказ Минстроя России № 876/пр от 26.12.2019</t>
  </si>
  <si>
    <t>Герметик клей силиконовый</t>
  </si>
  <si>
    <t>л</t>
  </si>
  <si>
    <t>19.3.01.09</t>
  </si>
  <si>
    <t>Клапаны обратные</t>
  </si>
  <si>
    <t>19.3.01.02</t>
  </si>
  <si>
    <t>Заслонки унифицированные или клапаны</t>
  </si>
  <si>
    <t>08.1.02.17</t>
  </si>
  <si>
    <t>Сетки в рамках</t>
  </si>
  <si>
    <t>19.1.01.02</t>
  </si>
  <si>
    <t>Воздуховоды металлические</t>
  </si>
  <si>
    <t>19.1.01.11</t>
  </si>
  <si>
    <t>Крепления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</si>
  <si>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</si>
  <si>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</si>
  <si>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</si>
  <si>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</si>
  <si>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</si>
  <si>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01.7.03.04-0001-3</t>
  </si>
  <si>
    <t>ФССЦ-2001, 01.7.03.04-0001-3, приказ Минстроя России № 294/пр от 01.06.2020 (см. тех.часть)</t>
  </si>
  <si>
    <t>Затраты на электроэнергию, потребляемую ручным инструментом ( 1 % от ОЗП)</t>
  </si>
  <si>
    <t>РУБ</t>
  </si>
  <si>
    <t>01.7.17.09</t>
  </si>
  <si>
    <t>Сверла, буры</t>
  </si>
  <si>
    <t>19.2.03.07</t>
  </si>
  <si>
    <t>Решетка вентиляционная пластмассовая</t>
  </si>
  <si>
    <t>ГОСУДАРСТВЕННЫЕ СМЕТНЫЕ НОРМАТИВЫ (ФЕР-2020), утвержденные приказами Минстроя России от 26 декабря 2019 г.   № 876/пр (в редакции приказов Минстроя РФ от 30 марта 2020 г. № 172/пр, от 1 июня 2020 г. № 294/пр, от 30 июня 2020 г. № 352/пр,   от 20 октября 2020 г. № 636/пр, от 9 февраля 2021 г. № 51/пр, от 24 мая 2021 г. № 321/пр, от 24 июня 2021 г. № 408/пр,  от 14 октября 2021 № 746/пр, от 20 декабря 2021 № 962/пр)</t>
  </si>
  <si>
    <t>- номер последнего сформированного листа SourceOb</t>
  </si>
  <si>
    <t>SourceOb.1</t>
  </si>
  <si>
    <t>- имя последнего сформированного листа SourceOb</t>
  </si>
  <si>
    <t>- шаблон подписей и шапки, использованный последний раз (номер первой строки шаблона)</t>
  </si>
  <si>
    <t>Параметры2.xls</t>
  </si>
  <si>
    <t>- имя последнего использованного файла содержащего параметры</t>
  </si>
  <si>
    <t>Параметры Объектной сметы для автоопределения настроек</t>
  </si>
  <si>
    <t>- Режим расчета: 1 - ресурсный / 2 - с построчной индексацией (ТСН Москва) / 3 - с построчной индексацией (ТЕР, ФЕР) / 4 - с итоговой индексацией (по статьям) / 5 - с итоговой индексацией (за итогом сметы)</t>
  </si>
  <si>
    <t>- Вид документа (1 - один уровень цен / 2 - два уровня цен)</t>
  </si>
  <si>
    <t>- Расчет за итогом сметы (1 - есть / 0 - нет)</t>
  </si>
  <si>
    <t>- Уровень цен, использованный последний раз (1 - Базовый / 2 - Текущий / 3 - Расчет за итогом сметы)</t>
  </si>
  <si>
    <t>- Детализация расчета за итогом сметы (1 - на Объект (на отдельном листе) / 2 - на Объект (под сметой) / 3 - на каждую Локальную смету / 4 - на Разделы / 5 - на Подразделы)</t>
  </si>
  <si>
    <t>- Способ расчета, использованный последний раз (0 - по сводному / 1 - по статьям / 2 - оба, по статьям и по сводному)</t>
  </si>
  <si>
    <t>- Базовый уровень рассчитанный в локальной смете (0 - нет / &gt; 0 - есть)</t>
  </si>
  <si>
    <t>- номер последнего сформированного листа</t>
  </si>
  <si>
    <t>Наименование программного продукта: "Мастер сметных расчетов" v11.11, г. Орел, тел. +7 (910) 747-08-01</t>
  </si>
  <si>
    <t>Унифицированная форма № КС-2</t>
  </si>
  <si>
    <t>Утверждена постановлением Госкомстата России</t>
  </si>
  <si>
    <t>от 11.11.99. № 100</t>
  </si>
  <si>
    <t>Код</t>
  </si>
  <si>
    <t>Форма по ОКУД</t>
  </si>
  <si>
    <t>0322005</t>
  </si>
  <si>
    <t>Инвестор:</t>
  </si>
  <si>
    <t>по ОКПО</t>
  </si>
  <si>
    <t>Заказчик:</t>
  </si>
  <si>
    <t>Генподрядчик:</t>
  </si>
  <si>
    <t>Субподрядчик:</t>
  </si>
  <si>
    <t>Стройка:</t>
  </si>
  <si>
    <t>Объект:</t>
  </si>
  <si>
    <t>Шифр:</t>
  </si>
  <si>
    <t xml:space="preserve"> 5.12.4.3 Система приточно-вытяжной вентиляции (Лип. 12) Р</t>
  </si>
  <si>
    <t>Вид деятельности по ОКДП</t>
  </si>
  <si>
    <t>Договор подряда</t>
  </si>
  <si>
    <t>номер</t>
  </si>
  <si>
    <t>дата</t>
  </si>
  <si>
    <t>Вид операции</t>
  </si>
  <si>
    <t>Номер документа</t>
  </si>
  <si>
    <t>Дата составления</t>
  </si>
  <si>
    <t>Отчетный период</t>
  </si>
  <si>
    <t>с</t>
  </si>
  <si>
    <t>по</t>
  </si>
  <si>
    <t>AKT</t>
  </si>
  <si>
    <t>О ПРИЕМКЕ ВЫПОЛНЕННЫХ РАБОТ</t>
  </si>
  <si>
    <t>Составлено в уровне цен : IV кв. 2024 г.</t>
  </si>
  <si>
    <t>Наименование и редакция СНБ: ФЕР-2020 с Изм.9 от 2021.12.20</t>
  </si>
  <si>
    <t xml:space="preserve">Сметная (договорная) стоимость в соответствии с договором подряда (субподряда): </t>
  </si>
  <si>
    <t>тыс.руб.</t>
  </si>
  <si>
    <t>Форма № 1б (им.Горностаева В.Е.)</t>
  </si>
  <si>
    <t xml:space="preserve"> 5.12.4.3 Система приточно-вытяжной вентиляции (Лип. 12) Р </t>
  </si>
  <si>
    <t>ЛОКАЛЬНАЯ СМЕТА № 5.12.4.3</t>
  </si>
  <si>
    <t>Основание:</t>
  </si>
  <si>
    <t>Базисная цена</t>
  </si>
  <si>
    <t>Текущая цена</t>
  </si>
  <si>
    <t>Сметная стоимость</t>
  </si>
  <si>
    <t xml:space="preserve"> тыс.руб</t>
  </si>
  <si>
    <t>Средства на оплату труда</t>
  </si>
  <si>
    <t>Нормативная трудоемкость</t>
  </si>
  <si>
    <t xml:space="preserve"> чел.-ч</t>
  </si>
  <si>
    <t>Составлен в базисном уровне цен с пересчетом в текущий уровень цен по состоянию на: IV кв. 2024 г.</t>
  </si>
  <si>
    <t>№ п/п</t>
  </si>
  <si>
    <t>Шифр расценки
и коды ресурсов</t>
  </si>
  <si>
    <t>Наименование работ и затрат</t>
  </si>
  <si>
    <t>Единица измерения</t>
  </si>
  <si>
    <t>Коли- чество</t>
  </si>
  <si>
    <t>Единичная расценка,
руб.</t>
  </si>
  <si>
    <t>Поправочные коэффициэнты, нормы НР и СП</t>
  </si>
  <si>
    <t>Цена за единицу,
руб.</t>
  </si>
  <si>
    <t>ВСЕГО,
в базисном уровне цен, руб.</t>
  </si>
  <si>
    <t>Индексы пересчета,
нормы НР и СП</t>
  </si>
  <si>
    <t>ВСЕГО,
в уровне цен                IV кв. 2024 г., руб.</t>
  </si>
  <si>
    <t xml:space="preserve">Локальная смета: </t>
  </si>
  <si>
    <t xml:space="preserve"> 5.12.4.3</t>
  </si>
  <si>
    <t xml:space="preserve"> Система приточно-вытяжной вентиляции</t>
  </si>
  <si>
    <t xml:space="preserve">Раздел: </t>
  </si>
  <si>
    <t xml:space="preserve">   </t>
  </si>
  <si>
    <t xml:space="preserve">   Система В1.1, В1.2, В1.3</t>
  </si>
  <si>
    <t xml:space="preserve"> Система В1.1, В1.2, В1.3</t>
  </si>
  <si>
    <r>
      <t>Установка вентиляторов осевых массой: до 0,025 т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</si>
  <si>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ОЗП</t>
  </si>
  <si>
    <t xml:space="preserve">   ЭММ</t>
  </si>
  <si>
    <t xml:space="preserve">   в т.ч. ЗПМ</t>
  </si>
  <si>
    <t xml:space="preserve">   Материальные ресурсы</t>
  </si>
  <si>
    <t xml:space="preserve">   НР от ФОТ</t>
  </si>
  <si>
    <t>%</t>
  </si>
  <si>
    <t xml:space="preserve">   СП от ФОТ</t>
  </si>
  <si>
    <t xml:space="preserve">   Затраты труда рабочих</t>
  </si>
  <si>
    <t>чел-ч</t>
  </si>
  <si>
    <t>ОБОРУДОВАНИЕ:
Вентиляторы Канал-ВЕНТ-315, ООО"ВЕЗА"</t>
  </si>
  <si>
    <t xml:space="preserve"> Расчет Баз.цены </t>
  </si>
  <si>
    <t xml:space="preserve">   12 174,5 +  3,1% Трансп +  1,2% Заг.скл = 12702.53</t>
  </si>
  <si>
    <t>ОБОРУДОВАНИЕ:
Вентиляторы Канал-ВЕНТ-160, ООО"ВЕЗА"</t>
  </si>
  <si>
    <t xml:space="preserve">   8 128,09 +  3,1% Трансп +  1,2% Заг.скл = 8480.62</t>
  </si>
  <si>
    <t xml:space="preserve">   737,91 +  3,1% Трансп +  2% Заг.скл = 776.01</t>
  </si>
  <si>
    <t xml:space="preserve">   481,25 +  3,1% Трансп +  2% Заг.скл = 506.09</t>
  </si>
  <si>
    <t xml:space="preserve">   Итого Ст.мат. по позиции</t>
  </si>
  <si>
    <t xml:space="preserve">   Итого Оборудование по позиции</t>
  </si>
  <si>
    <t xml:space="preserve">   Всего по позиции</t>
  </si>
  <si>
    <r>
      <t>Установка клапанов обратных: диаметром до 355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</si>
  <si>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2 232,09 +  3,1% Трансп +  2% Заг.скл = 2347.31</t>
  </si>
  <si>
    <t xml:space="preserve">   840,59 +  3,1% Трансп +  2% Заг.скл = 883.98</t>
  </si>
  <si>
    <r>
      <t>Установка заслонок воздушных и клапанов воздушных КВР с ручным приводом: периметром до 1000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</si>
  <si>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>ОБОРУДОВАНИЕ:
Клапан КПУ-1Н-О-Н -100х100-2*ф, ООО "ВЕЗА"</t>
  </si>
  <si>
    <t xml:space="preserve">   6 534 +  3,1% Трансп +  1,2% Заг.скл = 6817.39</t>
  </si>
  <si>
    <t xml:space="preserve">   2 280,83 +  3,1% Трансп +  2% Заг.скл = 2398.57</t>
  </si>
  <si>
    <r>
      <t>Установка заслонок воздушных и клапанов воздушных КВР с ручным приводом: диаметром до 250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</si>
  <si>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>ОБОРУДОВАНИЕ:
Клапан КПУ-1Н -О-Н-ф125-2*ф, ООО "ВЕЗА"</t>
  </si>
  <si>
    <t xml:space="preserve">   7 645 +  3,1% Трансп +  1,2% Заг.скл = 7976.58</t>
  </si>
  <si>
    <r>
      <t>Установка заслонок воздушных и клапанов воздушных КВР с ручным приводом: диаметром до 355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</si>
  <si>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>ОБОРУДОВАНИЕ:
Клапан КПУ-1Н -О-Н-ф315-2*ф, ООО "ВЕЗА"</t>
  </si>
  <si>
    <t xml:space="preserve">   10 472 +  3,1% Трансп +  1,2% Заг.скл = 10926.19</t>
  </si>
  <si>
    <r>
      <t>Прокладка воздуховодов из листовой, оцинкованной стали и алюминия класса Н (нормальные) толщиной: 0,5 мм, диаметром до 200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</si>
  <si>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668,9 +  3,1% Трансп +  2% Заг.скл = 703.43</t>
  </si>
  <si>
    <t xml:space="preserve">   665,4 +  3,1% Трансп +  2% Заг.скл = 699.75</t>
  </si>
  <si>
    <r>
      <t>Прокладка воздуховодов из листовой, оцинкованной стали и алюминия класса Н (нормальные) толщиной: 0,7 мм, диаметром от 500 до 560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</si>
  <si>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867,09 +  3,1% Трансп +  2% Заг.скл = 911.85</t>
  </si>
  <si>
    <t xml:space="preserve">   976,88 +  3,1% Трансп +  2% Заг.скл = 1027.3</t>
  </si>
  <si>
    <r>
      <t>Прокладка воздуховодов из листовой, оцинкованной стали и алюминия класса Н (нормальные) толщиной: 0,5 мм, периметром до 600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</si>
  <si>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930,08 +  3,1% Трансп +  2% Заг.скл = 978.09</t>
  </si>
  <si>
    <t xml:space="preserve">   987,71 +  3,1% Трансп +  2% Заг.скл = 1038.7</t>
  </si>
  <si>
    <t xml:space="preserve">   1 093,56 +  3,1% Трансп +  2% Заг.скл = 1150.01</t>
  </si>
  <si>
    <r>
      <t>Прокладка воздуховодов из листовой, оцинкованной стали и алюминия класса Н (нормальные) толщиной: 0,7 мм, периметром до 1000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</si>
  <si>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1 025,04 +  3,1% Трансп +  2% Заг.скл = 1077.96</t>
  </si>
  <si>
    <t xml:space="preserve">   1 075,68 +  3,1% Трансп +  2% Заг.скл = 1131.21</t>
  </si>
  <si>
    <t xml:space="preserve">   1 165,54 +  3,1% Трансп +  2% Заг.скл = 1225.7</t>
  </si>
  <si>
    <t xml:space="preserve">Итого по разделу: </t>
  </si>
  <si>
    <t>- базовый итог на Source равен базовому итогу в сформированной смете (1), не равен (0)</t>
  </si>
  <si>
    <t>в том числе:</t>
  </si>
  <si>
    <t>Оплата труда рабочих</t>
  </si>
  <si>
    <t>в том числе (по видам работ):</t>
  </si>
  <si>
    <t>01. ОЗП - Конструкции из кирпича и блоков</t>
  </si>
  <si>
    <t>02. ОЗП - Свайные работы</t>
  </si>
  <si>
    <t>03. ОЗП - Бетонные работы</t>
  </si>
  <si>
    <t>04. ОЗП - Штукатурные работы</t>
  </si>
  <si>
    <t>05. ОЗП - Облицовочные работы</t>
  </si>
  <si>
    <t>06. ОЗП - Плотничные работы</t>
  </si>
  <si>
    <t>07. ОЗП - Кровельные работы</t>
  </si>
  <si>
    <t>08. ОЗП - Монтажные работы</t>
  </si>
  <si>
    <t>09. ОЗП - Малярные работы</t>
  </si>
  <si>
    <t>10. ОЗП - Благоустройство</t>
  </si>
  <si>
    <t>11. ОЗП - Изготовление заготовок</t>
  </si>
  <si>
    <t>12. ОЗП - Монтаж лифтов</t>
  </si>
  <si>
    <t>13. ОЗП - Тех.освидетельствование лифтов</t>
  </si>
  <si>
    <t>14. ОЗП - Пусконаладочные работы</t>
  </si>
  <si>
    <t>15. ОЗП - Остальные виды работ</t>
  </si>
  <si>
    <t>16. ОЗП - Без назначенных индексов</t>
  </si>
  <si>
    <t>Эксплуатация машин и механизмов</t>
  </si>
  <si>
    <t>Оплата труда машинистов</t>
  </si>
  <si>
    <t>Стоимость материальных ресурсов</t>
  </si>
  <si>
    <t>Стоимость материальных ресурсов без учета доп. перевозки</t>
  </si>
  <si>
    <t>Стоимость материальных ресурсов Заказчика</t>
  </si>
  <si>
    <t>Стоимость материальных ресурсов Подрядчика</t>
  </si>
  <si>
    <t>Доп. перевозка материальных ресурсов</t>
  </si>
  <si>
    <t>Перевозка (за исключением доп. перевозки)</t>
  </si>
  <si>
    <t>ФОТ (справочно)</t>
  </si>
  <si>
    <t>Накладные расходы (НР)</t>
  </si>
  <si>
    <t>Сметная прибыль (СП)</t>
  </si>
  <si>
    <t>Стоимость оборудования</t>
  </si>
  <si>
    <t>Стоимость оборудования без учета доп. перевозки</t>
  </si>
  <si>
    <t>Стоимость оборудования Заказчика</t>
  </si>
  <si>
    <t>Стоимость оборудования Подрядчика</t>
  </si>
  <si>
    <t>Доп. перевозка оборудования</t>
  </si>
  <si>
    <t xml:space="preserve">Итого с НР и СП </t>
  </si>
  <si>
    <t>в том числе (работы и затраты):</t>
  </si>
  <si>
    <t>Строительные работы</t>
  </si>
  <si>
    <t>Монтажные работы</t>
  </si>
  <si>
    <t>Оборудование</t>
  </si>
  <si>
    <t>Строительно-монтажные работы (СМР)</t>
  </si>
  <si>
    <t>Справочно:</t>
  </si>
  <si>
    <t>Стоимость материальных ресурсов и оборудования (всего)</t>
  </si>
  <si>
    <t>Стоимость материальных ресурсов и оборудования Заказчика</t>
  </si>
  <si>
    <t>Стоимость материальных ресурсов и оборудования Подрядчика</t>
  </si>
  <si>
    <t>Материальные ресурсы, отсутствующие в ФРСН</t>
  </si>
  <si>
    <t>Оборудование, отсутствующее в ФРСН</t>
  </si>
  <si>
    <t>Трудозатраты рабочих</t>
  </si>
  <si>
    <t xml:space="preserve">   Система В2.1, В2.2, В2.3</t>
  </si>
  <si>
    <t xml:space="preserve"> Система В2.1, В2.2, В2.3</t>
  </si>
  <si>
    <t>ОБОРУДОВАНИЕ:
Вентиляторы Канал-ВЕНТ-100, ООО"ВЕЗА"</t>
  </si>
  <si>
    <t xml:space="preserve">   6 752,16 +  3,1% Трансп +  1,2% Заг.скл = 7045.02</t>
  </si>
  <si>
    <t xml:space="preserve">   366,66 +  3,1% Трансп +  2% Заг.скл = 385.59</t>
  </si>
  <si>
    <t xml:space="preserve">   638,91 +  3,1% Трансп +  2% Заг.скл = 671.89</t>
  </si>
  <si>
    <t xml:space="preserve">   675,45 +  3,1% Трансп +  2% Заг.скл = 710.32</t>
  </si>
  <si>
    <t xml:space="preserve">   Система В3.1, В3.2, В3.3</t>
  </si>
  <si>
    <t xml:space="preserve"> Система В3.1, В3.2, В3.3</t>
  </si>
  <si>
    <t xml:space="preserve">   1 095,41 +  3,1% Трансп +  2% Заг.скл = 1151.96</t>
  </si>
  <si>
    <t>ОБОРУДОВАНИЕ:
Клапан КПУ-1Н -О-Н-ф100-2*ф, ООО "ВЕЗА"</t>
  </si>
  <si>
    <t xml:space="preserve">   7 359 +  3,1% Трансп +  1,2% Заг.скл = 7678.18</t>
  </si>
  <si>
    <t xml:space="preserve">   1 421,67 +  3,1% Трансп +  2% Заг.скл = 1495.05</t>
  </si>
  <si>
    <r>
      <t>Установка пластиковых вентиляционных решеток площадью в свету до 0,05 м2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</si>
  <si>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435 +  3,1% Трансп +  2% Заг.скл = 457.46</t>
  </si>
  <si>
    <t xml:space="preserve">   990,26 +  3,1% Трансп +  2% Заг.скл = 1041.38</t>
  </si>
  <si>
    <t xml:space="preserve">   32,5 +  3,1% Трансп +  2% Заг.скл = 34.18</t>
  </si>
  <si>
    <t xml:space="preserve">   Система В4.1, В4.2, В4.3</t>
  </si>
  <si>
    <t xml:space="preserve"> Система В4.1, В4.2, В4.3</t>
  </si>
  <si>
    <t xml:space="preserve">   Система В5.1, В5.2, В5.3</t>
  </si>
  <si>
    <t xml:space="preserve"> Система В5.1, В5.2, В5.3</t>
  </si>
  <si>
    <t xml:space="preserve">   Система В6.2, В6.3</t>
  </si>
  <si>
    <t xml:space="preserve"> Система В6.2, В6.3</t>
  </si>
  <si>
    <t>ОБОРУДОВАНИЕ:
Вентиляторы Канал-ВЕНТ-250, ООО"ВЕЗА"</t>
  </si>
  <si>
    <t xml:space="preserve">   10 685,59 +  3,1% Трансп +  1,2% Заг.скл = 11149.04</t>
  </si>
  <si>
    <t xml:space="preserve">   623,34 +  3,1% Трансп +  2% Заг.скл = 655.51</t>
  </si>
  <si>
    <t xml:space="preserve">   1 595 +  3,1% Трансп +  2% Заг.скл = 1677.34</t>
  </si>
  <si>
    <t>ОБОРУДОВАНИЕ:
Клапан КПУ-1Н-О-Н -150х100-2*ф, ООО "ВЕЗА"</t>
  </si>
  <si>
    <t xml:space="preserve">   6 732 +  3,1% Трансп +  1,2% Заг.скл = 7023.98</t>
  </si>
  <si>
    <t>ОБОРУДОВАНИЕ:
Клапан КПУ-1Н-О-Н -150х150-2*ф, ООО "ВЕЗА"</t>
  </si>
  <si>
    <t xml:space="preserve">   6 952 +  3,1% Трансп +  1,2% Заг.скл = 7253.52</t>
  </si>
  <si>
    <t>ОБОРУДОВАНИЕ:
Клапан КПУ-1Н-О-Н -150х200-2*ф, ООО "ВЕЗА"</t>
  </si>
  <si>
    <t xml:space="preserve">   7 161 +  3,1% Трансп +  1,2% Заг.скл = 7471.59</t>
  </si>
  <si>
    <t xml:space="preserve">   867,05 +  3,1% Трансп +  2% Заг.скл = 911.81</t>
  </si>
  <si>
    <t xml:space="preserve">   1 259,59 +  3,1% Трансп +  2% Заг.скл = 1324.61</t>
  </si>
  <si>
    <t xml:space="preserve">   Система 7.2</t>
  </si>
  <si>
    <t xml:space="preserve"> Система 7.2</t>
  </si>
  <si>
    <t xml:space="preserve">   1 372,5 +  3,1% Трансп +  2% Заг.скл = 1443.35</t>
  </si>
  <si>
    <t xml:space="preserve">   311,67 +  3,1% Трансп +  2% Заг.скл = 327.76</t>
  </si>
  <si>
    <t xml:space="preserve">   28,58 +  3,1% Трансп +  2% Заг.скл = 30.06</t>
  </si>
  <si>
    <t xml:space="preserve">   Система 8.2</t>
  </si>
  <si>
    <t xml:space="preserve"> Система 8.2</t>
  </si>
  <si>
    <t xml:space="preserve">   Коммерческие помещения</t>
  </si>
  <si>
    <t xml:space="preserve"> Коммерческие помещения</t>
  </si>
  <si>
    <t>ОБОРУДОВАНИЕ:
Клапан КПУ-1Н -О-Н-300х200-2*ф, ООО "ВЕЗА"</t>
  </si>
  <si>
    <t xml:space="preserve">   7 898 +  3,1% Трансп +  1,2% Заг.скл = 8240.55</t>
  </si>
  <si>
    <r>
      <t>Установка заслонок воздушных и клапанов воздушных КВР с ручным приводом: периметром до 1600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</si>
  <si>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>ОБОРУДОВАНИЕ:
Клапан КПУ-1Н -О-Н-450х200-2*ф, ООО "ВЕЗА"</t>
  </si>
  <si>
    <t xml:space="preserve">   8 635 +  3,1% Трансп +  1,2% Заг.скл = 9009.52</t>
  </si>
  <si>
    <t>ОБОРУДОВАНИЕ:
Клапан КПУ-1Н -О-Н-500х250-2*ф, ООО "ВЕЗА"</t>
  </si>
  <si>
    <t xml:space="preserve">   9 262 +  3,1% Трансп +  1,2% Заг.скл = 9663.71</t>
  </si>
  <si>
    <t>ОБОРУДОВАНИЕ:
Клапан КПУ-1Н -О-Н-300х300-2*ф, ООО "ВЕЗА"</t>
  </si>
  <si>
    <t xml:space="preserve">   8 470 +  3,1% Трансп +  1,2% Заг.скл = 8837.36</t>
  </si>
  <si>
    <t>ОБОРУДОВАНИЕ:
Клапан КПУ-1Н -О-Н-400х300-2*ф, ООО "ВЕЗА"</t>
  </si>
  <si>
    <t xml:space="preserve">   9 053 +  3,1% Трансп +  1,2% Заг.скл = 9445.64</t>
  </si>
  <si>
    <r>
      <t>Установка заслонок воздушных и клапанов воздушных КВР с ручным приводом: периметром до 2400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</si>
  <si>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>ОБОРУДОВАНИЕ:
Клапан КПУ-1Н -О-Н-550х300-2*ф, ООО "ВЕЗА"</t>
  </si>
  <si>
    <t xml:space="preserve">   9 933 +  3,1% Трансп +  1,2% Заг.скл = 10363.81</t>
  </si>
  <si>
    <r>
      <t>Прокладка воздуховодов из листовой, оцинкованной стали и алюминия класса Н (нормальные) толщиной: 0,7 мм, периметром от 1100 до 1600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</si>
  <si>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1 174,2 +  3,1% Трансп +  2% Заг.скл = 1234.81</t>
  </si>
  <si>
    <t xml:space="preserve">   1 142,54 +  3,1% Трансп +  2% Заг.скл = 1201.52</t>
  </si>
  <si>
    <t xml:space="preserve">   1 161,12 +  3,1% Трансп +  2% Заг.скл = 1221.05</t>
  </si>
  <si>
    <t xml:space="preserve">   1 134,51 +  3,1% Трансп +  2% Заг.скл = 1193.07</t>
  </si>
  <si>
    <r>
      <t>Прокладка воздуховодов из листовой, оцинкованной стали и алюминия класса Н (нормальные) толщиной: 0,7 мм, периметром до 2400 мм</t>
    </r>
    <r>
      <rPr>
        <sz val="8"/>
        <color rgb="FF0000FF"/>
        <rFont val="Arial"/>
        <family val="2"/>
        <charset val="204"/>
      </rPr>
      <t xml:space="preserve">  (Поправка: Сб. 20, ОП, п.1.20.19) </t>
    </r>
  </si>
  <si>
    <t xml:space="preserve">   1 144,31 +  3,1% Трансп +  2% Заг.скл = 1203.38</t>
  </si>
  <si>
    <t xml:space="preserve">Всего по локальной смете: </t>
  </si>
  <si>
    <t xml:space="preserve">Итого: </t>
  </si>
  <si>
    <t>Лимитированные затраты от СМР:</t>
  </si>
  <si>
    <t>Зимнее удорожание</t>
  </si>
  <si>
    <t>Итого</t>
  </si>
  <si>
    <t>НДС</t>
  </si>
  <si>
    <t>Всего с НДС</t>
  </si>
  <si>
    <t>Сдал:</t>
  </si>
  <si>
    <t>[должность] / [подпись]</t>
  </si>
  <si>
    <t>[расшифровка подписи]</t>
  </si>
  <si>
    <t>М.П.</t>
  </si>
  <si>
    <t>Принял:</t>
  </si>
  <si>
    <t>Исполнил:</t>
  </si>
  <si>
    <t xml:space="preserve">Ведущий инженер-сметчик сметно-расчетной службы ООО "ОДСК" </t>
  </si>
  <si>
    <t>В.Ю. Асеева</t>
  </si>
  <si>
    <t>Проверил:</t>
  </si>
  <si>
    <t>Конец</t>
  </si>
  <si>
    <t>- уровень цен, использованный последний раз (1 - базовый / 2 - текущий)</t>
  </si>
  <si>
    <t>- стоимость материалов (последний расчет)</t>
  </si>
  <si>
    <t>- стоимость оборудования (последний расчет)</t>
  </si>
  <si>
    <t>07.02.2025г.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</si>
</sst>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rgb="FFFFFFFF"/>
      <name val="Arial"/>
      <family val="2"/>
      <charset val="204"/>
    </font>
    <font>
      <b/>
      <sz val="10"/>
      <name val="Arial"/>
      <family val="2"/>
      <charset val="204"/>
    </font>
    <font>
      <sz val="6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Arial"/>
      <family val="2"/>
      <charset val="204"/>
    </font>
    <font>
      <b/>
      <u/>
      <sz val="10"/>
      <name val="Arial"/>
      <family val="2"/>
      <charset val="204"/>
    </font>
    <font>
      <b/>
      <sz val="9"/>
      <name val="Arial"/>
      <family val="2"/>
      <charset val="204"/>
    </font>
    <font>
      <b/>
      <u/>
      <sz val="9"/>
      <name val="Arial"/>
      <family val="2"/>
      <charset val="204"/>
    </font>
    <font>
      <sz val="7"/>
      <color rgb="FF0000FF"/>
      <name val="Arial"/>
      <family val="2"/>
      <charset val="204"/>
    </font>
    <font>
      <sz val="9"/>
      <color rgb="FF800000"/>
      <name val="Arial"/>
      <family val="2"/>
      <charset val="204"/>
    </font>
    <font>
      <sz val="8"/>
      <color rgb="FF0000FF"/>
      <name val="Arial"/>
      <family val="2"/>
      <charset val="204"/>
    </font>
    <font>
      <sz val="9"/>
      <color rgb="FF0000FF"/>
      <name val="Arial"/>
      <family val="2"/>
      <charset val="204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9"/>
      <color rgb="FFFF00FF"/>
      <name val="Arial"/>
      <family val="2"/>
      <charset val="204"/>
    </font>
    <font>
      <sz val="10"/>
      <color rgb="FF008000"/>
      <name val="Arial"/>
      <family val="2"/>
      <charset val="204"/>
    </font>
    <font>
      <sz val="8"/>
      <color rgb="FF008000"/>
      <name val="Arial"/>
      <family val="2"/>
      <charset val="204"/>
    </font>
    <font>
      <sz val="9"/>
      <color rgb="FF008000"/>
      <name val="Arial"/>
      <family val="2"/>
      <charset val="204"/>
    </font>
    <font>
      <b/>
      <sz val="9"/>
      <color rgb="FF008000"/>
      <name val="Arial"/>
      <family val="2"/>
      <charset val="204"/>
    </font>
    <font>
      <b/>
      <sz val="9"/>
      <color rgb="FFFF00FF"/>
      <name val="Arial"/>
      <family val="2"/>
      <charset val="204"/>
    </font>
    <font>
      <sz val="10"/>
      <color rgb="FF000080"/>
      <name val="Arial"/>
      <family val="2"/>
      <charset val="204"/>
    </font>
    <font>
      <i/>
      <sz val="10"/>
      <color rgb="FF000080"/>
      <name val="Arial"/>
      <family val="2"/>
      <charset val="204"/>
    </font>
    <font>
      <sz val="10"/>
      <color rgb="FF800000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10"/>
      <color rgb="FFFF00FF"/>
      <name val="Arial"/>
      <family val="2"/>
      <charset val="204"/>
    </font>
    <font>
      <sz val="8"/>
      <name val="Times New Roman Cyr"/>
      <charset val="20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2" fillId="0" borderId="0" xfId="0" applyFont="1" applyAlignment="1">
      <alignment horizontal="left" vertical="top"/>
    </xf>
    <xf numFmtId="0" fontId="9" fillId="0" borderId="0" xfId="0" applyFont="1" applyAlignment="1">
      <alignment wrapText="1"/>
    </xf>
    <xf numFmtId="0" fontId="15" fillId="0" borderId="0" xfId="0" applyFont="1"/>
    <xf numFmtId="0" fontId="9" fillId="0" borderId="0" xfId="0" applyFont="1" applyAlignment="1">
      <alignment horizontal="right"/>
    </xf>
    <xf numFmtId="0" fontId="16" fillId="0" borderId="0" xfId="0" applyFont="1"/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wrapText="1"/>
    </xf>
    <xf numFmtId="0" fontId="12" fillId="0" borderId="2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49" fontId="11" fillId="0" borderId="0" xfId="0" applyNumberFormat="1" applyFont="1" applyAlignment="1">
      <alignment wrapText="1"/>
    </xf>
    <xf numFmtId="14" fontId="0" fillId="0" borderId="0" xfId="0" applyNumberFormat="1"/>
    <xf numFmtId="0" fontId="0" fillId="0" borderId="6" xfId="0" applyBorder="1"/>
    <xf numFmtId="0" fontId="12" fillId="0" borderId="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3" fillId="0" borderId="0" xfId="0" applyFont="1"/>
    <xf numFmtId="49" fontId="13" fillId="0" borderId="12" xfId="0" applyNumberFormat="1" applyFont="1" applyBorder="1" applyAlignment="1">
      <alignment horizontal="center" vertical="center"/>
    </xf>
    <xf numFmtId="14" fontId="13" fillId="0" borderId="12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/>
    </xf>
    <xf numFmtId="0" fontId="20" fillId="0" borderId="0" xfId="0" applyFont="1" applyAlignment="1">
      <alignment wrapText="1"/>
    </xf>
    <xf numFmtId="49" fontId="20" fillId="0" borderId="0" xfId="0" applyNumberFormat="1" applyFont="1" applyAlignment="1">
      <alignment wrapText="1"/>
    </xf>
    <xf numFmtId="0" fontId="17" fillId="0" borderId="0" xfId="0" applyFont="1" applyAlignment="1">
      <alignment horizontal="right" shrinkToFit="1"/>
    </xf>
    <xf numFmtId="4" fontId="11" fillId="0" borderId="0" xfId="0" applyNumberFormat="1" applyFont="1" applyAlignment="1">
      <alignment horizontal="right" shrinkToFit="1"/>
    </xf>
    <xf numFmtId="4" fontId="10" fillId="0" borderId="0" xfId="0" applyNumberFormat="1" applyFont="1" applyAlignment="1">
      <alignment horizontal="right" shrinkToFit="1"/>
    </xf>
    <xf numFmtId="0" fontId="20" fillId="0" borderId="13" xfId="0" applyFont="1" applyBorder="1" applyAlignment="1">
      <alignment horizontal="center" wrapText="1"/>
    </xf>
    <xf numFmtId="0" fontId="0" fillId="0" borderId="18" xfId="0" applyBorder="1"/>
    <xf numFmtId="0" fontId="22" fillId="0" borderId="0" xfId="0" applyFont="1" applyAlignment="1">
      <alignment wrapText="1"/>
    </xf>
    <xf numFmtId="0" fontId="10" fillId="0" borderId="23" xfId="0" applyFont="1" applyBorder="1" applyAlignment="1">
      <alignment horizontal="left" vertical="top" wrapText="1"/>
    </xf>
    <xf numFmtId="0" fontId="20" fillId="0" borderId="22" xfId="0" applyFont="1" applyBorder="1" applyAlignment="1">
      <alignment horizontal="left" vertical="top" wrapText="1"/>
    </xf>
    <xf numFmtId="0" fontId="10" fillId="0" borderId="22" xfId="0" applyFont="1" applyBorder="1" applyAlignment="1">
      <alignment horizontal="right" wrapText="1"/>
    </xf>
    <xf numFmtId="0" fontId="20" fillId="0" borderId="22" xfId="0" applyFont="1" applyBorder="1" applyAlignment="1">
      <alignment horizontal="right" shrinkToFit="1"/>
    </xf>
    <xf numFmtId="4" fontId="20" fillId="0" borderId="22" xfId="0" applyNumberFormat="1" applyFont="1" applyBorder="1" applyAlignment="1">
      <alignment horizontal="right" shrinkToFit="1"/>
    </xf>
    <xf numFmtId="4" fontId="22" fillId="0" borderId="22" xfId="0" applyNumberFormat="1" applyFont="1" applyBorder="1" applyAlignment="1">
      <alignment horizontal="right" shrinkToFit="1"/>
    </xf>
    <xf numFmtId="0" fontId="25" fillId="0" borderId="22" xfId="0" applyFont="1" applyBorder="1" applyAlignment="1">
      <alignment horizontal="right" shrinkToFit="1"/>
    </xf>
    <xf numFmtId="4" fontId="22" fillId="0" borderId="24" xfId="0" applyNumberFormat="1" applyFont="1" applyBorder="1" applyAlignment="1">
      <alignment horizontal="right" shrinkToFit="1"/>
    </xf>
    <xf numFmtId="49" fontId="10" fillId="0" borderId="22" xfId="0" applyNumberFormat="1" applyFont="1" applyBorder="1" applyAlignment="1">
      <alignment horizontal="left" vertical="top" wrapText="1"/>
    </xf>
    <xf numFmtId="49" fontId="24" fillId="0" borderId="22" xfId="0" applyNumberFormat="1" applyFont="1" applyBorder="1" applyAlignment="1">
      <alignment horizontal="left" vertical="top" wrapText="1" shrinkToFit="1"/>
    </xf>
    <xf numFmtId="0" fontId="0" fillId="0" borderId="10" xfId="0" applyBorder="1"/>
    <xf numFmtId="0" fontId="0" fillId="0" borderId="25" xfId="0" applyBorder="1"/>
    <xf numFmtId="0" fontId="0" fillId="0" borderId="26" xfId="0" applyBorder="1"/>
    <xf numFmtId="0" fontId="10" fillId="0" borderId="25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right" wrapText="1"/>
    </xf>
    <xf numFmtId="0" fontId="20" fillId="0" borderId="10" xfId="0" applyFont="1" applyBorder="1" applyAlignment="1">
      <alignment horizontal="right" shrinkToFit="1"/>
    </xf>
    <xf numFmtId="4" fontId="20" fillId="0" borderId="10" xfId="0" applyNumberFormat="1" applyFont="1" applyBorder="1" applyAlignment="1">
      <alignment horizontal="right" shrinkToFit="1"/>
    </xf>
    <xf numFmtId="0" fontId="27" fillId="0" borderId="10" xfId="0" applyFont="1" applyBorder="1" applyAlignment="1">
      <alignment horizontal="left" shrinkToFit="1"/>
    </xf>
    <xf numFmtId="0" fontId="25" fillId="0" borderId="10" xfId="0" applyFont="1" applyBorder="1" applyAlignment="1">
      <alignment horizontal="right" shrinkToFit="1"/>
    </xf>
    <xf numFmtId="4" fontId="20" fillId="0" borderId="26" xfId="0" applyNumberFormat="1" applyFont="1" applyBorder="1" applyAlignment="1">
      <alignment horizontal="right" shrinkToFit="1"/>
    </xf>
    <xf numFmtId="4" fontId="0" fillId="0" borderId="0" xfId="0" applyNumberFormat="1"/>
    <xf numFmtId="0" fontId="0" fillId="0" borderId="27" xfId="0" applyBorder="1"/>
    <xf numFmtId="0" fontId="0" fillId="0" borderId="15" xfId="0" applyBorder="1"/>
    <xf numFmtId="0" fontId="10" fillId="0" borderId="15" xfId="0" applyFont="1" applyBorder="1" applyAlignment="1">
      <alignment horizontal="left" vertical="top" wrapText="1"/>
    </xf>
    <xf numFmtId="0" fontId="10" fillId="0" borderId="27" xfId="0" applyFont="1" applyBorder="1" applyAlignment="1">
      <alignment horizontal="left" vertical="top" wrapText="1"/>
    </xf>
    <xf numFmtId="0" fontId="10" fillId="0" borderId="27" xfId="0" applyFont="1" applyBorder="1" applyAlignment="1">
      <alignment horizontal="right" wrapText="1"/>
    </xf>
    <xf numFmtId="0" fontId="20" fillId="0" borderId="27" xfId="0" applyFont="1" applyBorder="1" applyAlignment="1">
      <alignment horizontal="right" shrinkToFit="1"/>
    </xf>
    <xf numFmtId="4" fontId="20" fillId="0" borderId="27" xfId="0" applyNumberFormat="1" applyFont="1" applyBorder="1" applyAlignment="1">
      <alignment horizontal="right" shrinkToFit="1"/>
    </xf>
    <xf numFmtId="0" fontId="27" fillId="0" borderId="27" xfId="0" applyFont="1" applyBorder="1" applyAlignment="1">
      <alignment horizontal="left" shrinkToFit="1"/>
    </xf>
    <xf numFmtId="0" fontId="25" fillId="0" borderId="27" xfId="0" applyFont="1" applyBorder="1" applyAlignment="1">
      <alignment horizontal="right" shrinkToFit="1"/>
    </xf>
    <xf numFmtId="4" fontId="20" fillId="0" borderId="28" xfId="0" applyNumberFormat="1" applyFont="1" applyBorder="1" applyAlignment="1">
      <alignment horizontal="right" shrinkToFit="1"/>
    </xf>
    <xf numFmtId="0" fontId="28" fillId="0" borderId="15" xfId="0" applyFont="1" applyBorder="1" applyAlignment="1">
      <alignment horizontal="left" vertical="top" wrapText="1"/>
    </xf>
    <xf numFmtId="0" fontId="28" fillId="0" borderId="27" xfId="0" applyFont="1" applyBorder="1" applyAlignment="1">
      <alignment horizontal="left" vertical="top" wrapText="1"/>
    </xf>
    <xf numFmtId="0" fontId="28" fillId="0" borderId="27" xfId="0" applyFont="1" applyBorder="1" applyAlignment="1">
      <alignment horizontal="right" wrapText="1"/>
    </xf>
    <xf numFmtId="0" fontId="29" fillId="0" borderId="27" xfId="0" applyFont="1" applyBorder="1" applyAlignment="1">
      <alignment horizontal="right" shrinkToFit="1"/>
    </xf>
    <xf numFmtId="4" fontId="29" fillId="0" borderId="27" xfId="0" applyNumberFormat="1" applyFont="1" applyBorder="1" applyAlignment="1">
      <alignment horizontal="left" shrinkToFit="1"/>
    </xf>
    <xf numFmtId="0" fontId="29" fillId="0" borderId="27" xfId="0" applyFont="1" applyBorder="1" applyAlignment="1">
      <alignment horizontal="left" shrinkToFit="1"/>
    </xf>
    <xf numFmtId="4" fontId="29" fillId="0" borderId="27" xfId="0" applyNumberFormat="1" applyFont="1" applyBorder="1" applyAlignment="1">
      <alignment horizontal="right" shrinkToFit="1"/>
    </xf>
    <xf numFmtId="4" fontId="29" fillId="0" borderId="28" xfId="0" applyNumberFormat="1" applyFont="1" applyBorder="1" applyAlignment="1">
      <alignment horizontal="right" shrinkToFit="1"/>
    </xf>
    <xf numFmtId="9" fontId="29" fillId="0" borderId="27" xfId="0" applyNumberFormat="1" applyFont="1" applyBorder="1" applyAlignment="1">
      <alignment horizontal="right" shrinkToFit="1"/>
    </xf>
    <xf numFmtId="4" fontId="10" fillId="0" borderId="27" xfId="0" applyNumberFormat="1" applyFont="1" applyBorder="1" applyAlignment="1">
      <alignment horizontal="right" vertical="top" shrinkToFit="1"/>
    </xf>
    <xf numFmtId="0" fontId="0" fillId="0" borderId="29" xfId="0" applyBorder="1"/>
    <xf numFmtId="0" fontId="0" fillId="0" borderId="30" xfId="0" applyBorder="1"/>
    <xf numFmtId="0" fontId="31" fillId="0" borderId="29" xfId="0" applyFont="1" applyBorder="1" applyAlignment="1">
      <alignment horizontal="left" vertical="top" wrapText="1"/>
    </xf>
    <xf numFmtId="0" fontId="32" fillId="0" borderId="6" xfId="0" applyFont="1" applyBorder="1" applyAlignment="1">
      <alignment horizontal="left" vertical="top" wrapText="1"/>
    </xf>
    <xf numFmtId="0" fontId="31" fillId="0" borderId="6" xfId="0" applyFont="1" applyBorder="1" applyAlignment="1">
      <alignment horizontal="right" wrapText="1"/>
    </xf>
    <xf numFmtId="0" fontId="32" fillId="0" borderId="6" xfId="0" applyFont="1" applyBorder="1" applyAlignment="1">
      <alignment horizontal="right" shrinkToFit="1"/>
    </xf>
    <xf numFmtId="4" fontId="32" fillId="0" borderId="6" xfId="0" applyNumberFormat="1" applyFont="1" applyBorder="1" applyAlignment="1">
      <alignment horizontal="right" shrinkToFit="1"/>
    </xf>
    <xf numFmtId="0" fontId="27" fillId="0" borderId="6" xfId="0" applyFont="1" applyBorder="1" applyAlignment="1">
      <alignment horizontal="left" shrinkToFit="1"/>
    </xf>
    <xf numFmtId="0" fontId="25" fillId="0" borderId="6" xfId="0" applyFont="1" applyBorder="1" applyAlignment="1">
      <alignment horizontal="right" shrinkToFit="1"/>
    </xf>
    <xf numFmtId="4" fontId="32" fillId="0" borderId="30" xfId="0" applyNumberFormat="1" applyFont="1" applyBorder="1" applyAlignment="1">
      <alignment horizontal="right" shrinkToFit="1"/>
    </xf>
    <xf numFmtId="49" fontId="31" fillId="0" borderId="6" xfId="0" applyNumberFormat="1" applyFont="1" applyBorder="1" applyAlignment="1">
      <alignment horizontal="left" vertical="top" wrapText="1"/>
    </xf>
    <xf numFmtId="4" fontId="29" fillId="0" borderId="6" xfId="0" applyNumberFormat="1" applyFont="1" applyBorder="1" applyAlignment="1">
      <alignment horizontal="right" shrinkToFit="1"/>
    </xf>
    <xf numFmtId="0" fontId="26" fillId="0" borderId="10" xfId="0" applyFont="1" applyBorder="1" applyAlignment="1">
      <alignment horizontal="left" vertical="top"/>
    </xf>
    <xf numFmtId="0" fontId="34" fillId="0" borderId="29" xfId="0" applyFont="1" applyBorder="1" applyAlignment="1">
      <alignment horizontal="left" vertical="top" wrapText="1"/>
    </xf>
    <xf numFmtId="0" fontId="35" fillId="0" borderId="6" xfId="0" applyFont="1" applyBorder="1" applyAlignment="1">
      <alignment horizontal="left" vertical="top" wrapText="1"/>
    </xf>
    <xf numFmtId="0" fontId="34" fillId="0" borderId="6" xfId="0" applyFont="1" applyBorder="1" applyAlignment="1">
      <alignment horizontal="right" wrapText="1"/>
    </xf>
    <xf numFmtId="0" fontId="35" fillId="0" borderId="6" xfId="0" applyFont="1" applyBorder="1" applyAlignment="1">
      <alignment horizontal="right" shrinkToFit="1"/>
    </xf>
    <xf numFmtId="4" fontId="35" fillId="0" borderId="6" xfId="0" applyNumberFormat="1" applyFont="1" applyBorder="1" applyAlignment="1">
      <alignment horizontal="right" shrinkToFit="1"/>
    </xf>
    <xf numFmtId="4" fontId="35" fillId="0" borderId="30" xfId="0" applyNumberFormat="1" applyFont="1" applyBorder="1" applyAlignment="1">
      <alignment horizontal="right" shrinkToFit="1"/>
    </xf>
    <xf numFmtId="49" fontId="34" fillId="0" borderId="6" xfId="0" applyNumberFormat="1" applyFont="1" applyBorder="1" applyAlignment="1">
      <alignment horizontal="left" vertical="top" wrapText="1"/>
    </xf>
    <xf numFmtId="0" fontId="33" fillId="0" borderId="0" xfId="0" applyFont="1"/>
    <xf numFmtId="0" fontId="26" fillId="0" borderId="6" xfId="0" applyFont="1" applyBorder="1" applyAlignment="1">
      <alignment horizontal="left" vertical="top"/>
    </xf>
    <xf numFmtId="0" fontId="34" fillId="0" borderId="25" xfId="0" applyFont="1" applyBorder="1" applyAlignment="1">
      <alignment horizontal="left" vertical="top" wrapText="1"/>
    </xf>
    <xf numFmtId="49" fontId="34" fillId="0" borderId="10" xfId="0" applyNumberFormat="1" applyFont="1" applyBorder="1" applyAlignment="1">
      <alignment horizontal="left" vertical="top" wrapText="1"/>
    </xf>
    <xf numFmtId="0" fontId="35" fillId="0" borderId="10" xfId="0" applyFont="1" applyBorder="1" applyAlignment="1">
      <alignment horizontal="left" vertical="top" wrapText="1"/>
    </xf>
    <xf numFmtId="0" fontId="34" fillId="0" borderId="10" xfId="0" applyFont="1" applyBorder="1" applyAlignment="1">
      <alignment horizontal="right" wrapText="1"/>
    </xf>
    <xf numFmtId="0" fontId="35" fillId="0" borderId="10" xfId="0" applyFont="1" applyBorder="1" applyAlignment="1">
      <alignment horizontal="right" shrinkToFit="1"/>
    </xf>
    <xf numFmtId="4" fontId="29" fillId="0" borderId="10" xfId="0" applyNumberFormat="1" applyFont="1" applyBorder="1" applyAlignment="1">
      <alignment horizontal="right" shrinkToFit="1"/>
    </xf>
    <xf numFmtId="4" fontId="35" fillId="0" borderId="10" xfId="0" applyNumberFormat="1" applyFont="1" applyBorder="1" applyAlignment="1">
      <alignment horizontal="right" shrinkToFit="1"/>
    </xf>
    <xf numFmtId="4" fontId="35" fillId="0" borderId="26" xfId="0" applyNumberFormat="1" applyFont="1" applyBorder="1" applyAlignment="1">
      <alignment horizontal="right" shrinkToFit="1"/>
    </xf>
    <xf numFmtId="0" fontId="30" fillId="0" borderId="0" xfId="0" applyFont="1"/>
    <xf numFmtId="0" fontId="36" fillId="0" borderId="29" xfId="0" applyFont="1" applyBorder="1" applyAlignment="1">
      <alignment vertical="top" shrinkToFit="1"/>
    </xf>
    <xf numFmtId="0" fontId="36" fillId="0" borderId="6" xfId="0" applyFont="1" applyBorder="1" applyAlignment="1">
      <alignment vertical="top" shrinkToFit="1"/>
    </xf>
    <xf numFmtId="0" fontId="16" fillId="0" borderId="27" xfId="0" applyFont="1" applyBorder="1" applyAlignment="1">
      <alignment vertical="top" shrinkToFit="1"/>
    </xf>
    <xf numFmtId="0" fontId="16" fillId="0" borderId="15" xfId="0" applyFont="1" applyBorder="1" applyAlignment="1">
      <alignment vertical="top" shrinkToFit="1"/>
    </xf>
    <xf numFmtId="0" fontId="37" fillId="0" borderId="32" xfId="0" applyFont="1" applyBorder="1" applyAlignment="1">
      <alignment vertical="top" shrinkToFit="1"/>
    </xf>
    <xf numFmtId="0" fontId="37" fillId="0" borderId="33" xfId="0" applyFont="1" applyBorder="1" applyAlignment="1">
      <alignment vertical="top" shrinkToFit="1"/>
    </xf>
    <xf numFmtId="0" fontId="10" fillId="0" borderId="29" xfId="0" applyFont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right" wrapText="1"/>
    </xf>
    <xf numFmtId="0" fontId="20" fillId="0" borderId="6" xfId="0" applyFont="1" applyBorder="1" applyAlignment="1">
      <alignment horizontal="right" shrinkToFit="1"/>
    </xf>
    <xf numFmtId="4" fontId="20" fillId="0" borderId="6" xfId="0" applyNumberFormat="1" applyFont="1" applyBorder="1" applyAlignment="1">
      <alignment horizontal="right" shrinkToFit="1"/>
    </xf>
    <xf numFmtId="4" fontId="22" fillId="0" borderId="6" xfId="0" applyNumberFormat="1" applyFont="1" applyBorder="1" applyAlignment="1">
      <alignment horizontal="right" shrinkToFit="1"/>
    </xf>
    <xf numFmtId="4" fontId="22" fillId="0" borderId="30" xfId="0" applyNumberFormat="1" applyFont="1" applyBorder="1" applyAlignment="1">
      <alignment horizontal="right" shrinkToFit="1"/>
    </xf>
    <xf numFmtId="49" fontId="10" fillId="0" borderId="6" xfId="0" applyNumberFormat="1" applyFont="1" applyBorder="1" applyAlignment="1">
      <alignment horizontal="left" vertical="top" wrapText="1"/>
    </xf>
    <xf numFmtId="49" fontId="24" fillId="0" borderId="6" xfId="0" applyNumberFormat="1" applyFont="1" applyBorder="1" applyAlignment="1">
      <alignment horizontal="left" vertical="top" wrapText="1" shrinkToFit="1"/>
    </xf>
    <xf numFmtId="0" fontId="36" fillId="0" borderId="32" xfId="0" applyFont="1" applyBorder="1" applyAlignment="1">
      <alignment vertical="top" shrinkToFit="1"/>
    </xf>
    <xf numFmtId="0" fontId="36" fillId="0" borderId="33" xfId="0" applyFont="1" applyBorder="1" applyAlignment="1">
      <alignment vertical="top" shrinkToFit="1"/>
    </xf>
    <xf numFmtId="0" fontId="31" fillId="0" borderId="25" xfId="0" applyFont="1" applyBorder="1" applyAlignment="1">
      <alignment horizontal="left" vertical="top" wrapText="1"/>
    </xf>
    <xf numFmtId="49" fontId="31" fillId="0" borderId="10" xfId="0" applyNumberFormat="1" applyFont="1" applyBorder="1" applyAlignment="1">
      <alignment horizontal="left" vertical="top" wrapText="1"/>
    </xf>
    <xf numFmtId="0" fontId="32" fillId="0" borderId="10" xfId="0" applyFont="1" applyBorder="1" applyAlignment="1">
      <alignment horizontal="left" vertical="top" wrapText="1"/>
    </xf>
    <xf numFmtId="0" fontId="31" fillId="0" borderId="10" xfId="0" applyFont="1" applyBorder="1" applyAlignment="1">
      <alignment horizontal="right" wrapText="1"/>
    </xf>
    <xf numFmtId="0" fontId="32" fillId="0" borderId="10" xfId="0" applyFont="1" applyBorder="1" applyAlignment="1">
      <alignment horizontal="right" shrinkToFit="1"/>
    </xf>
    <xf numFmtId="4" fontId="32" fillId="0" borderId="10" xfId="0" applyNumberFormat="1" applyFont="1" applyBorder="1" applyAlignment="1">
      <alignment horizontal="right" shrinkToFit="1"/>
    </xf>
    <xf numFmtId="4" fontId="32" fillId="0" borderId="26" xfId="0" applyNumberFormat="1" applyFont="1" applyBorder="1" applyAlignment="1">
      <alignment horizontal="right" shrinkToFit="1"/>
    </xf>
    <xf numFmtId="0" fontId="0" fillId="0" borderId="18" xfId="0" applyBorder="1" applyAlignment="1">
      <alignment shrinkToFit="1"/>
    </xf>
    <xf numFmtId="0" fontId="16" fillId="0" borderId="18" xfId="0" applyFont="1" applyBorder="1" applyAlignment="1">
      <alignment shrinkToFit="1"/>
    </xf>
    <xf numFmtId="4" fontId="16" fillId="0" borderId="18" xfId="0" applyNumberFormat="1" applyFont="1" applyBorder="1" applyAlignment="1">
      <alignment shrinkToFit="1"/>
    </xf>
    <xf numFmtId="0" fontId="38" fillId="0" borderId="0" xfId="0" applyFont="1"/>
    <xf numFmtId="0" fontId="39" fillId="0" borderId="0" xfId="0" applyFont="1"/>
    <xf numFmtId="4" fontId="9" fillId="0" borderId="0" xfId="0" applyNumberFormat="1" applyFont="1" applyAlignment="1">
      <alignment shrinkToFit="1"/>
    </xf>
    <xf numFmtId="0" fontId="39" fillId="0" borderId="0" xfId="0" applyFont="1" applyAlignment="1">
      <alignment horizontal="left" indent="1"/>
    </xf>
    <xf numFmtId="0" fontId="40" fillId="0" borderId="0" xfId="0" applyFont="1"/>
    <xf numFmtId="0" fontId="40" fillId="0" borderId="0" xfId="0" applyFont="1" applyAlignment="1">
      <alignment horizontal="left" indent="2"/>
    </xf>
    <xf numFmtId="4" fontId="40" fillId="0" borderId="0" xfId="0" applyNumberFormat="1" applyFont="1" applyAlignment="1">
      <alignment shrinkToFit="1"/>
    </xf>
    <xf numFmtId="0" fontId="39" fillId="0" borderId="0" xfId="0" applyFont="1" applyAlignment="1">
      <alignment horizontal="left" indent="3"/>
    </xf>
    <xf numFmtId="0" fontId="40" fillId="0" borderId="0" xfId="0" applyFont="1" applyAlignment="1">
      <alignment horizontal="left" indent="4"/>
    </xf>
    <xf numFmtId="0" fontId="41" fillId="0" borderId="0" xfId="0" applyFont="1"/>
    <xf numFmtId="0" fontId="41" fillId="0" borderId="0" xfId="0" applyFont="1" applyAlignment="1">
      <alignment horizontal="left" indent="2"/>
    </xf>
    <xf numFmtId="4" fontId="41" fillId="0" borderId="0" xfId="0" applyNumberFormat="1" applyFont="1" applyAlignment="1">
      <alignment shrinkToFit="1"/>
    </xf>
    <xf numFmtId="0" fontId="41" fillId="0" borderId="0" xfId="0" applyFont="1" applyAlignment="1">
      <alignment horizontal="left" indent="4"/>
    </xf>
    <xf numFmtId="0" fontId="33" fillId="0" borderId="0" xfId="0" applyFont="1" applyAlignment="1">
      <alignment horizontal="left" indent="2"/>
    </xf>
    <xf numFmtId="4" fontId="33" fillId="0" borderId="0" xfId="0" applyNumberFormat="1" applyFont="1" applyAlignment="1">
      <alignment shrinkToFit="1"/>
    </xf>
    <xf numFmtId="0" fontId="33" fillId="0" borderId="0" xfId="0" applyFont="1" applyAlignment="1">
      <alignment horizontal="left" indent="3"/>
    </xf>
    <xf numFmtId="0" fontId="33" fillId="0" borderId="0" xfId="0" applyFont="1" applyAlignment="1">
      <alignment horizontal="left" indent="4"/>
    </xf>
    <xf numFmtId="0" fontId="33" fillId="0" borderId="0" xfId="0" applyFont="1" applyAlignment="1">
      <alignment horizontal="left" indent="6"/>
    </xf>
    <xf numFmtId="0" fontId="38" fillId="0" borderId="0" xfId="0" applyFont="1" applyAlignment="1">
      <alignment horizontal="left" indent="2"/>
    </xf>
    <xf numFmtId="4" fontId="38" fillId="0" borderId="0" xfId="0" applyNumberFormat="1" applyFont="1" applyAlignment="1">
      <alignment shrinkToFit="1"/>
    </xf>
    <xf numFmtId="0" fontId="42" fillId="0" borderId="0" xfId="0" applyFont="1"/>
    <xf numFmtId="4" fontId="42" fillId="0" borderId="0" xfId="0" applyNumberFormat="1" applyFont="1" applyAlignment="1">
      <alignment shrinkToFit="1"/>
    </xf>
    <xf numFmtId="4" fontId="30" fillId="0" borderId="0" xfId="0" applyNumberFormat="1" applyFont="1" applyAlignment="1">
      <alignment shrinkToFit="1"/>
    </xf>
    <xf numFmtId="0" fontId="43" fillId="0" borderId="0" xfId="0" applyFont="1" applyAlignment="1">
      <alignment horizontal="left" indent="1"/>
    </xf>
    <xf numFmtId="0" fontId="43" fillId="0" borderId="0" xfId="0" applyFont="1"/>
    <xf numFmtId="0" fontId="30" fillId="0" borderId="0" xfId="0" applyFont="1" applyAlignment="1">
      <alignment horizontal="left" indent="2"/>
    </xf>
    <xf numFmtId="0" fontId="30" fillId="0" borderId="0" xfId="0" applyFont="1" applyAlignment="1">
      <alignment horizontal="left" indent="4"/>
    </xf>
    <xf numFmtId="0" fontId="9" fillId="0" borderId="0" xfId="0" applyFont="1" applyAlignment="1">
      <alignment horizontal="left" indent="2"/>
    </xf>
    <xf numFmtId="4" fontId="16" fillId="0" borderId="0" xfId="0" applyNumberFormat="1" applyFont="1" applyAlignment="1">
      <alignment shrinkToFit="1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wrapText="1"/>
    </xf>
    <xf numFmtId="0" fontId="44" fillId="0" borderId="0" xfId="0" applyFont="1" applyAlignment="1">
      <alignment horizontal="left"/>
    </xf>
    <xf numFmtId="0" fontId="44" fillId="0" borderId="0" xfId="0" applyFont="1"/>
    <xf numFmtId="0" fontId="0" fillId="0" borderId="0" xfId="0" applyNumberFormat="1"/>
    <xf numFmtId="2" fontId="0" fillId="0" borderId="0" xfId="0" applyNumberFormat="1"/>
    <xf numFmtId="9" fontId="42" fillId="0" borderId="0" xfId="0" applyNumberFormat="1" applyFont="1"/>
    <xf numFmtId="0" fontId="10" fillId="0" borderId="9" xfId="0" applyFont="1" applyBorder="1" applyAlignment="1">
      <alignment horizontal="left" wrapText="1"/>
    </xf>
    <xf numFmtId="0" fontId="44" fillId="0" borderId="3" xfId="0" applyFont="1" applyBorder="1" applyAlignment="1">
      <alignment horizontal="center"/>
    </xf>
    <xf numFmtId="4" fontId="36" fillId="0" borderId="34" xfId="0" applyNumberFormat="1" applyFont="1" applyBorder="1" applyAlignment="1">
      <alignment vertical="top" shrinkToFit="1"/>
    </xf>
    <xf numFmtId="4" fontId="36" fillId="0" borderId="35" xfId="0" applyNumberFormat="1" applyFont="1" applyBorder="1" applyAlignment="1">
      <alignment vertical="top" shrinkToFit="1"/>
    </xf>
    <xf numFmtId="4" fontId="36" fillId="0" borderId="36" xfId="0" applyNumberFormat="1" applyFont="1" applyBorder="1" applyAlignment="1">
      <alignment vertical="top" shrinkToFit="1"/>
    </xf>
    <xf numFmtId="4" fontId="16" fillId="0" borderId="20" xfId="0" applyNumberFormat="1" applyFont="1" applyBorder="1" applyAlignment="1">
      <alignment vertical="top" shrinkToFit="1"/>
    </xf>
    <xf numFmtId="4" fontId="16" fillId="0" borderId="19" xfId="0" applyNumberFormat="1" applyFont="1" applyBorder="1" applyAlignment="1">
      <alignment vertical="top" shrinkToFit="1"/>
    </xf>
    <xf numFmtId="4" fontId="16" fillId="0" borderId="21" xfId="0" applyNumberFormat="1" applyFont="1" applyBorder="1" applyAlignment="1">
      <alignment vertical="top" shrinkToFit="1"/>
    </xf>
    <xf numFmtId="0" fontId="0" fillId="0" borderId="1" xfId="0" applyBorder="1" applyAlignment="1"/>
    <xf numFmtId="0" fontId="0" fillId="0" borderId="37" xfId="0" applyBorder="1" applyAlignment="1"/>
    <xf numFmtId="0" fontId="0" fillId="0" borderId="38" xfId="0" applyBorder="1" applyAlignment="1"/>
    <xf numFmtId="4" fontId="37" fillId="0" borderId="34" xfId="0" applyNumberFormat="1" applyFont="1" applyBorder="1" applyAlignment="1">
      <alignment vertical="top" shrinkToFit="1"/>
    </xf>
    <xf numFmtId="4" fontId="37" fillId="0" borderId="35" xfId="0" applyNumberFormat="1" applyFont="1" applyBorder="1" applyAlignment="1">
      <alignment vertical="top" shrinkToFit="1"/>
    </xf>
    <xf numFmtId="4" fontId="37" fillId="0" borderId="36" xfId="0" applyNumberFormat="1" applyFont="1" applyBorder="1" applyAlignment="1">
      <alignment vertical="top" shrinkToFit="1"/>
    </xf>
    <xf numFmtId="0" fontId="23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top" wrapText="1"/>
    </xf>
    <xf numFmtId="4" fontId="36" fillId="0" borderId="4" xfId="0" applyNumberFormat="1" applyFont="1" applyBorder="1" applyAlignment="1">
      <alignment vertical="top" shrinkToFit="1"/>
    </xf>
    <xf numFmtId="4" fontId="36" fillId="0" borderId="7" xfId="0" applyNumberFormat="1" applyFont="1" applyBorder="1" applyAlignment="1">
      <alignment vertical="top" shrinkToFit="1"/>
    </xf>
    <xf numFmtId="4" fontId="36" fillId="0" borderId="31" xfId="0" applyNumberFormat="1" applyFont="1" applyBorder="1" applyAlignment="1">
      <alignment vertical="top" shrinkToFit="1"/>
    </xf>
    <xf numFmtId="0" fontId="10" fillId="0" borderId="11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20" fillId="0" borderId="0" xfId="0" applyFont="1" applyAlignment="1">
      <alignment horizontal="left" vertical="top" wrapText="1"/>
    </xf>
    <xf numFmtId="49" fontId="20" fillId="0" borderId="0" xfId="0" applyNumberFormat="1" applyFont="1" applyAlignment="1">
      <alignment horizontal="left" vertical="top" wrapText="1"/>
    </xf>
    <xf numFmtId="0" fontId="18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12" fillId="0" borderId="11" xfId="0" applyFont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top" wrapText="1"/>
    </xf>
    <xf numFmtId="0" fontId="19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" fontId="12" fillId="0" borderId="9" xfId="0" applyNumberFormat="1" applyFont="1" applyBorder="1" applyAlignment="1">
      <alignment horizontal="right" shrinkToFit="1"/>
    </xf>
    <xf numFmtId="0" fontId="12" fillId="0" borderId="0" xfId="0" applyFont="1" applyAlignment="1">
      <alignment horizontal="right" vertical="top"/>
    </xf>
    <xf numFmtId="49" fontId="11" fillId="0" borderId="2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14" fontId="11" fillId="0" borderId="2" xfId="0" applyNumberFormat="1" applyFont="1" applyBorder="1" applyAlignment="1">
      <alignment horizontal="center" vertical="top"/>
    </xf>
    <xf numFmtId="0" fontId="11" fillId="0" borderId="8" xfId="0" applyFont="1" applyBorder="1" applyAlignment="1">
      <alignment horizontal="center" vertical="top"/>
    </xf>
    <xf numFmtId="49" fontId="10" fillId="0" borderId="4" xfId="0" applyNumberFormat="1" applyFont="1" applyBorder="1" applyAlignment="1">
      <alignment horizontal="center"/>
    </xf>
    <xf numFmtId="49" fontId="10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center"/>
    </xf>
    <xf numFmtId="49" fontId="10" fillId="0" borderId="8" xfId="0" applyNumberFormat="1" applyFont="1" applyBorder="1" applyAlignment="1">
      <alignment horizontal="center"/>
    </xf>
    <xf numFmtId="49" fontId="16" fillId="0" borderId="5" xfId="0" applyNumberFormat="1" applyFont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49" fontId="0" fillId="0" borderId="8" xfId="0" applyNumberFormat="1" applyBorder="1" applyAlignment="1">
      <alignment horizontal="center"/>
    </xf>
    <xf numFmtId="0" fontId="13" fillId="0" borderId="0" xfId="0" applyFont="1" applyAlignment="1">
      <alignment horizontal="right"/>
    </xf>
    <xf numFmtId="0" fontId="1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49" fontId="12" fillId="0" borderId="2" xfId="0" applyNumberFormat="1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9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647"/>
  <sheetViews>
    <sheetView tabSelected="1" topLeftCell="A1580" zoomScaleNormal="100" workbookViewId="0">
      <selection activeCell="H1638" sqref="H1638"/>
    </sheetView>
  </sheetViews>
  <sheetFormatPr defaultRowHeight="12.75" outlineLevelRow="1" x14ac:dyDescent="0.2"/>
  <cols>
    <col min="1" max="1" width="4.7109375" customWidth="1"/>
    <col min="2" max="2" width="16.7109375" customWidth="1"/>
    <col min="3" max="3" width="38.7109375" customWidth="1"/>
    <col min="4" max="4" width="9.7109375" customWidth="1"/>
    <col min="5" max="5" width="7.7109375" customWidth="1"/>
    <col min="6" max="6" width="8.7109375" customWidth="1"/>
    <col min="7" max="7" width="12.7109375" customWidth="1"/>
    <col min="8" max="9" width="8.7109375" customWidth="1"/>
    <col min="10" max="10" width="12.7109375" customWidth="1"/>
    <col min="11" max="11" width="10.7109375" customWidth="1"/>
    <col min="13" max="13" width="9.5703125" bestFit="1" customWidth="1"/>
    <col min="16" max="69" width="0" hidden="1" customWidth="1"/>
    <col min="70" max="71" width="75.7109375" hidden="1" customWidth="1"/>
    <col min="72" max="72" width="113.7109375" hidden="1" customWidth="1"/>
    <col min="73" max="74" width="133.7109375" hidden="1" customWidth="1"/>
    <col min="75" max="75" width="23.7109375" hidden="1" customWidth="1"/>
    <col min="76" max="76" width="113.7109375" hidden="1" customWidth="1"/>
    <col min="77" max="77" width="63.7109375" hidden="1" customWidth="1"/>
    <col min="78" max="78" width="21.7109375" hidden="1" customWidth="1"/>
    <col min="79" max="256" width="0" hidden="1" customWidth="1"/>
  </cols>
  <sheetData>
    <row r="1" spans="1:255" s="13" customFormat="1" ht="11.25" x14ac:dyDescent="0.2">
      <c r="A1" s="13" t="s">
        <v>617</v>
      </c>
    </row>
    <row r="2" spans="1:255" hidden="1" outlineLevel="1" x14ac:dyDescent="0.2">
      <c r="H2" s="240" t="s">
        <v>618</v>
      </c>
      <c r="I2" s="240"/>
      <c r="J2" s="240"/>
      <c r="K2" s="240"/>
    </row>
    <row r="3" spans="1:255" hidden="1" outlineLevel="1" x14ac:dyDescent="0.2">
      <c r="H3" s="240" t="s">
        <v>619</v>
      </c>
      <c r="I3" s="240"/>
      <c r="J3" s="240"/>
      <c r="K3" s="240"/>
    </row>
    <row r="4" spans="1:255" hidden="1" outlineLevel="1" x14ac:dyDescent="0.2">
      <c r="H4" s="240" t="s">
        <v>620</v>
      </c>
      <c r="I4" s="240"/>
      <c r="J4" s="240"/>
      <c r="K4" s="240"/>
    </row>
    <row r="5" spans="1:255" s="12" customFormat="1" ht="11.25" hidden="1" outlineLevel="1" x14ac:dyDescent="0.2">
      <c r="J5" s="241" t="s">
        <v>621</v>
      </c>
      <c r="K5" s="242"/>
    </row>
    <row r="6" spans="1:255" s="14" customFormat="1" ht="9.75" hidden="1" outlineLevel="1" x14ac:dyDescent="0.2">
      <c r="I6" s="15" t="s">
        <v>622</v>
      </c>
      <c r="J6" s="243" t="s">
        <v>623</v>
      </c>
      <c r="K6" s="244"/>
    </row>
    <row r="7" spans="1:255" hidden="1" outlineLevel="1" x14ac:dyDescent="0.2">
      <c r="A7" s="18" t="s">
        <v>624</v>
      </c>
      <c r="B7" s="17"/>
      <c r="C7" s="245"/>
      <c r="D7" s="246"/>
      <c r="E7" s="246"/>
      <c r="F7" s="246"/>
      <c r="G7" s="246"/>
      <c r="I7" s="15" t="s">
        <v>625</v>
      </c>
      <c r="J7" s="233"/>
      <c r="K7" s="239"/>
      <c r="BR7" s="19">
        <v>0</v>
      </c>
      <c r="IU7" s="20"/>
    </row>
    <row r="8" spans="1:255" hidden="1" outlineLevel="1" x14ac:dyDescent="0.2">
      <c r="A8" s="18" t="s">
        <v>626</v>
      </c>
      <c r="B8" s="17"/>
      <c r="C8" s="237"/>
      <c r="D8" s="238"/>
      <c r="E8" s="238"/>
      <c r="F8" s="238"/>
      <c r="G8" s="238"/>
      <c r="I8" s="15" t="s">
        <v>625</v>
      </c>
      <c r="J8" s="233"/>
      <c r="K8" s="239"/>
      <c r="BR8" s="19">
        <v>0</v>
      </c>
      <c r="IU8" s="20"/>
    </row>
    <row r="9" spans="1:255" hidden="1" outlineLevel="1" x14ac:dyDescent="0.2">
      <c r="A9" s="18" t="s">
        <v>627</v>
      </c>
      <c r="B9" s="17"/>
      <c r="C9" s="237"/>
      <c r="D9" s="238"/>
      <c r="E9" s="238"/>
      <c r="F9" s="238"/>
      <c r="G9" s="238"/>
      <c r="I9" s="15" t="s">
        <v>625</v>
      </c>
      <c r="J9" s="233"/>
      <c r="K9" s="239"/>
      <c r="BR9" s="19">
        <v>0</v>
      </c>
      <c r="IU9" s="20"/>
    </row>
    <row r="10" spans="1:255" hidden="1" outlineLevel="1" x14ac:dyDescent="0.2">
      <c r="A10" s="18" t="s">
        <v>628</v>
      </c>
      <c r="B10" s="17"/>
      <c r="C10" s="237"/>
      <c r="D10" s="238"/>
      <c r="E10" s="238"/>
      <c r="F10" s="238"/>
      <c r="G10" s="238"/>
      <c r="I10" s="15" t="s">
        <v>625</v>
      </c>
      <c r="J10" s="233"/>
      <c r="K10" s="239"/>
      <c r="BR10" s="19">
        <v>0</v>
      </c>
      <c r="IU10" s="20"/>
    </row>
    <row r="11" spans="1:255" ht="38.25" hidden="1" outlineLevel="1" x14ac:dyDescent="0.2">
      <c r="A11" s="18" t="s">
        <v>629</v>
      </c>
      <c r="C11" s="232" t="s">
        <v>5</v>
      </c>
      <c r="D11" s="232"/>
      <c r="E11" s="232"/>
      <c r="F11" s="232"/>
      <c r="G11" s="232"/>
      <c r="J11" s="233"/>
      <c r="K11" s="234"/>
      <c r="BS11" s="23" t="s">
        <v>5</v>
      </c>
      <c r="IU11" s="20"/>
    </row>
    <row r="12" spans="1:255" ht="38.25" hidden="1" outlineLevel="1" x14ac:dyDescent="0.2">
      <c r="A12" s="18" t="s">
        <v>630</v>
      </c>
      <c r="C12" s="232" t="s">
        <v>5</v>
      </c>
      <c r="D12" s="232"/>
      <c r="E12" s="232"/>
      <c r="F12" s="232"/>
      <c r="G12" s="232"/>
      <c r="J12" s="233"/>
      <c r="K12" s="234"/>
      <c r="BS12" s="23" t="s">
        <v>5</v>
      </c>
      <c r="IU12" s="20"/>
    </row>
    <row r="13" spans="1:255" hidden="1" outlineLevel="1" x14ac:dyDescent="0.2">
      <c r="A13" s="18" t="s">
        <v>631</v>
      </c>
      <c r="C13" s="235" t="s">
        <v>632</v>
      </c>
      <c r="D13" s="236"/>
      <c r="E13" s="236"/>
      <c r="F13" s="236"/>
      <c r="G13" s="236"/>
      <c r="I13" s="15" t="s">
        <v>633</v>
      </c>
      <c r="J13" s="233"/>
      <c r="K13" s="234"/>
      <c r="BS13" s="24" t="s">
        <v>632</v>
      </c>
      <c r="IU13" s="20"/>
    </row>
    <row r="14" spans="1:255" hidden="1" outlineLevel="1" x14ac:dyDescent="0.2">
      <c r="G14" s="221" t="s">
        <v>634</v>
      </c>
      <c r="H14" s="221"/>
      <c r="I14" s="25" t="s">
        <v>635</v>
      </c>
      <c r="J14" s="222"/>
      <c r="K14" s="223"/>
      <c r="BW14" s="27">
        <v>0</v>
      </c>
      <c r="IU14" s="20"/>
    </row>
    <row r="15" spans="1:255" hidden="1" outlineLevel="1" x14ac:dyDescent="0.2">
      <c r="I15" s="26" t="s">
        <v>636</v>
      </c>
      <c r="J15" s="224"/>
      <c r="K15" s="225"/>
    </row>
    <row r="16" spans="1:255" s="14" customFormat="1" ht="11.25" hidden="1" outlineLevel="1" x14ac:dyDescent="0.2">
      <c r="I16" s="15" t="s">
        <v>637</v>
      </c>
      <c r="J16" s="226"/>
      <c r="K16" s="227"/>
    </row>
    <row r="17" spans="1:255" hidden="1" outlineLevel="1" x14ac:dyDescent="0.2"/>
    <row r="18" spans="1:255" hidden="1" outlineLevel="1" x14ac:dyDescent="0.2">
      <c r="G18" s="228" t="s">
        <v>638</v>
      </c>
      <c r="H18" s="228" t="s">
        <v>639</v>
      </c>
      <c r="I18" s="230" t="s">
        <v>640</v>
      </c>
      <c r="J18" s="231"/>
    </row>
    <row r="19" spans="1:255" ht="13.5" hidden="1" outlineLevel="1" thickBot="1" x14ac:dyDescent="0.25">
      <c r="G19" s="229"/>
      <c r="H19" s="229"/>
      <c r="I19" s="30" t="s">
        <v>641</v>
      </c>
      <c r="J19" s="31" t="s">
        <v>642</v>
      </c>
    </row>
    <row r="20" spans="1:255" ht="19.5" hidden="1" outlineLevel="1" thickBot="1" x14ac:dyDescent="0.35">
      <c r="C20" s="211" t="s">
        <v>643</v>
      </c>
      <c r="D20" s="211"/>
      <c r="E20" s="211"/>
      <c r="F20" s="211"/>
      <c r="G20" s="33"/>
      <c r="H20" s="34"/>
      <c r="I20" s="35"/>
      <c r="J20" s="36"/>
      <c r="K20" s="37"/>
    </row>
    <row r="21" spans="1:255" ht="15.75" hidden="1" outlineLevel="1" x14ac:dyDescent="0.25">
      <c r="C21" s="215" t="s">
        <v>644</v>
      </c>
      <c r="D21" s="215"/>
      <c r="E21" s="215"/>
      <c r="F21" s="215"/>
    </row>
    <row r="22" spans="1:255" hidden="1" outlineLevel="1" x14ac:dyDescent="0.2">
      <c r="C22" s="216"/>
      <c r="D22" s="217"/>
      <c r="E22" s="217"/>
      <c r="F22" s="217"/>
    </row>
    <row r="23" spans="1:255" hidden="1" outlineLevel="1" x14ac:dyDescent="0.2">
      <c r="C23" s="218" t="s">
        <v>18</v>
      </c>
      <c r="D23" s="219"/>
      <c r="E23" s="219"/>
      <c r="F23" s="219"/>
      <c r="BU23" s="19">
        <v>0</v>
      </c>
      <c r="IU23" s="20"/>
    </row>
    <row r="24" spans="1:255" hidden="1" outlineLevel="1" x14ac:dyDescent="0.2">
      <c r="A24" s="14" t="s">
        <v>645</v>
      </c>
    </row>
    <row r="25" spans="1:255" hidden="1" outlineLevel="1" x14ac:dyDescent="0.2">
      <c r="A25" s="14" t="s">
        <v>646</v>
      </c>
    </row>
    <row r="26" spans="1:255" hidden="1" outlineLevel="1" x14ac:dyDescent="0.2">
      <c r="A26" s="14" t="s">
        <v>647</v>
      </c>
      <c r="B26" s="14"/>
      <c r="C26" s="14"/>
      <c r="D26" s="14"/>
      <c r="E26" s="220">
        <v>4206.6990150000001</v>
      </c>
      <c r="F26" s="220"/>
      <c r="G26" s="14" t="s">
        <v>648</v>
      </c>
      <c r="H26" s="14"/>
      <c r="I26" s="14"/>
      <c r="J26" s="14"/>
      <c r="K26" s="14"/>
    </row>
    <row r="27" spans="1:255" collapsed="1" x14ac:dyDescent="0.2"/>
    <row r="28" spans="1:255" outlineLevel="1" x14ac:dyDescent="0.2">
      <c r="K28" s="38" t="s">
        <v>649</v>
      </c>
    </row>
    <row r="29" spans="1:255" ht="24" outlineLevel="1" x14ac:dyDescent="0.2">
      <c r="A29" s="18" t="s">
        <v>629</v>
      </c>
      <c r="C29" s="209" t="s">
        <v>5</v>
      </c>
      <c r="D29" s="209"/>
      <c r="E29" s="209"/>
      <c r="F29" s="209"/>
      <c r="G29" s="209"/>
      <c r="H29" s="209"/>
      <c r="I29" s="209"/>
      <c r="J29" s="209"/>
      <c r="K29" s="209"/>
      <c r="BT29" s="39" t="s">
        <v>5</v>
      </c>
      <c r="IU29" s="20"/>
    </row>
    <row r="30" spans="1:255" ht="24" outlineLevel="1" x14ac:dyDescent="0.2">
      <c r="A30" s="18" t="s">
        <v>630</v>
      </c>
      <c r="C30" s="209" t="s">
        <v>5</v>
      </c>
      <c r="D30" s="209"/>
      <c r="E30" s="209"/>
      <c r="F30" s="209"/>
      <c r="G30" s="209"/>
      <c r="H30" s="209"/>
      <c r="I30" s="209"/>
      <c r="J30" s="209"/>
      <c r="K30" s="209"/>
      <c r="BT30" s="39" t="s">
        <v>5</v>
      </c>
      <c r="IU30" s="20"/>
    </row>
    <row r="31" spans="1:255" outlineLevel="1" x14ac:dyDescent="0.2">
      <c r="A31" s="18" t="s">
        <v>631</v>
      </c>
      <c r="C31" s="210" t="s">
        <v>650</v>
      </c>
      <c r="D31" s="209"/>
      <c r="E31" s="209"/>
      <c r="F31" s="209"/>
      <c r="G31" s="209"/>
      <c r="H31" s="209"/>
      <c r="I31" s="209"/>
      <c r="J31" s="209"/>
      <c r="K31" s="209"/>
      <c r="BT31" s="40" t="s">
        <v>650</v>
      </c>
      <c r="IU31" s="20"/>
    </row>
    <row r="32" spans="1:255" outlineLevel="1" x14ac:dyDescent="0.2"/>
    <row r="33" spans="1:255" ht="18.75" outlineLevel="1" x14ac:dyDescent="0.3">
      <c r="A33" s="211" t="s">
        <v>651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</row>
    <row r="34" spans="1:255" outlineLevel="1" x14ac:dyDescent="0.2">
      <c r="A34" s="212" t="s">
        <v>18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BV34" s="23" t="s">
        <v>18</v>
      </c>
      <c r="IU34" s="20"/>
    </row>
    <row r="35" spans="1:255" outlineLevel="1" x14ac:dyDescent="0.2">
      <c r="A35" s="18" t="s">
        <v>652</v>
      </c>
      <c r="C35" s="209" t="s">
        <v>9</v>
      </c>
      <c r="D35" s="209"/>
      <c r="E35" s="209"/>
      <c r="F35" s="209"/>
      <c r="G35" s="209"/>
      <c r="H35" s="209"/>
      <c r="I35" s="209"/>
      <c r="J35" s="209"/>
      <c r="K35" s="209"/>
      <c r="BT35" s="39" t="s">
        <v>9</v>
      </c>
      <c r="IU35" s="20"/>
    </row>
    <row r="36" spans="1:255" outlineLevel="1" x14ac:dyDescent="0.2">
      <c r="I36" s="41" t="s">
        <v>653</v>
      </c>
      <c r="J36" s="41" t="s">
        <v>654</v>
      </c>
    </row>
    <row r="37" spans="1:255" outlineLevel="1" x14ac:dyDescent="0.2">
      <c r="G37" s="32" t="s">
        <v>655</v>
      </c>
      <c r="H37" s="32"/>
      <c r="I37" s="42">
        <v>414.84848999999997</v>
      </c>
      <c r="J37" s="42">
        <v>4206.6990150000001</v>
      </c>
      <c r="K37" s="32" t="s">
        <v>656</v>
      </c>
    </row>
    <row r="38" spans="1:255" outlineLevel="1" x14ac:dyDescent="0.2">
      <c r="G38" s="14" t="s">
        <v>657</v>
      </c>
      <c r="H38" s="14"/>
      <c r="I38" s="43">
        <v>20.45684</v>
      </c>
      <c r="J38" s="43">
        <v>683.05466999999999</v>
      </c>
      <c r="K38" s="14" t="s">
        <v>656</v>
      </c>
    </row>
    <row r="39" spans="1:255" outlineLevel="1" x14ac:dyDescent="0.2">
      <c r="G39" s="14" t="s">
        <v>658</v>
      </c>
      <c r="H39" s="14"/>
      <c r="I39" s="43">
        <v>2328.0646200000001</v>
      </c>
      <c r="J39" s="43">
        <v>2328.0646200000001</v>
      </c>
      <c r="K39" s="14" t="s">
        <v>659</v>
      </c>
    </row>
    <row r="40" spans="1:255" outlineLevel="1" x14ac:dyDescent="0.2">
      <c r="A40" s="14" t="s">
        <v>660</v>
      </c>
    </row>
    <row r="41" spans="1:255" ht="13.5" outlineLevel="1" thickBot="1" x14ac:dyDescent="0.25">
      <c r="A41" s="14" t="s">
        <v>646</v>
      </c>
    </row>
    <row r="42" spans="1:255" x14ac:dyDescent="0.2">
      <c r="A42" s="213" t="s">
        <v>661</v>
      </c>
      <c r="B42" s="205" t="s">
        <v>662</v>
      </c>
      <c r="C42" s="205" t="s">
        <v>663</v>
      </c>
      <c r="D42" s="205" t="s">
        <v>664</v>
      </c>
      <c r="E42" s="205" t="s">
        <v>665</v>
      </c>
      <c r="F42" s="205" t="s">
        <v>666</v>
      </c>
      <c r="G42" s="205" t="s">
        <v>667</v>
      </c>
      <c r="H42" s="205" t="s">
        <v>668</v>
      </c>
      <c r="I42" s="205" t="s">
        <v>669</v>
      </c>
      <c r="J42" s="205" t="s">
        <v>670</v>
      </c>
      <c r="K42" s="207" t="s">
        <v>671</v>
      </c>
    </row>
    <row r="43" spans="1:255" x14ac:dyDescent="0.2">
      <c r="A43" s="214"/>
      <c r="B43" s="206"/>
      <c r="C43" s="206"/>
      <c r="D43" s="206"/>
      <c r="E43" s="206"/>
      <c r="F43" s="206"/>
      <c r="G43" s="206"/>
      <c r="H43" s="206"/>
      <c r="I43" s="206"/>
      <c r="J43" s="206"/>
      <c r="K43" s="208"/>
    </row>
    <row r="44" spans="1:255" x14ac:dyDescent="0.2">
      <c r="A44" s="214"/>
      <c r="B44" s="206"/>
      <c r="C44" s="206"/>
      <c r="D44" s="206"/>
      <c r="E44" s="206"/>
      <c r="F44" s="206"/>
      <c r="G44" s="206"/>
      <c r="H44" s="206"/>
      <c r="I44" s="206"/>
      <c r="J44" s="206"/>
      <c r="K44" s="208"/>
    </row>
    <row r="45" spans="1:255" ht="13.5" thickBot="1" x14ac:dyDescent="0.25">
      <c r="A45" s="214"/>
      <c r="B45" s="206"/>
      <c r="C45" s="206"/>
      <c r="D45" s="206"/>
      <c r="E45" s="206"/>
      <c r="F45" s="206"/>
      <c r="G45" s="206"/>
      <c r="H45" s="206"/>
      <c r="I45" s="206"/>
      <c r="J45" s="206"/>
      <c r="K45" s="208"/>
    </row>
    <row r="46" spans="1:255" ht="13.5" thickBot="1" x14ac:dyDescent="0.25">
      <c r="A46" s="44">
        <v>1</v>
      </c>
      <c r="B46" s="44">
        <v>2</v>
      </c>
      <c r="C46" s="44">
        <v>3</v>
      </c>
      <c r="D46" s="44">
        <v>4</v>
      </c>
      <c r="E46" s="44">
        <v>5</v>
      </c>
      <c r="F46" s="44">
        <v>6</v>
      </c>
      <c r="G46" s="44">
        <v>7</v>
      </c>
      <c r="H46" s="44">
        <v>8</v>
      </c>
      <c r="I46" s="44">
        <v>9</v>
      </c>
      <c r="J46" s="44">
        <v>10</v>
      </c>
      <c r="K46" s="44">
        <v>11</v>
      </c>
    </row>
    <row r="47" spans="1:255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255" x14ac:dyDescent="0.2">
      <c r="A48" s="200" t="s">
        <v>675</v>
      </c>
      <c r="B48" s="200"/>
      <c r="C48" s="201" t="s">
        <v>678</v>
      </c>
      <c r="D48" s="201"/>
      <c r="E48" s="201"/>
      <c r="F48" s="201"/>
      <c r="G48" s="201"/>
      <c r="H48" s="201"/>
      <c r="I48" s="201"/>
      <c r="J48" s="201"/>
      <c r="K48" s="201"/>
      <c r="BX48" s="46" t="s">
        <v>678</v>
      </c>
      <c r="IU48" s="20"/>
    </row>
    <row r="49" spans="1:255" ht="13.5" thickBot="1" x14ac:dyDescent="0.25"/>
    <row r="50" spans="1:255" ht="24" x14ac:dyDescent="0.2">
      <c r="A50" s="47">
        <v>1</v>
      </c>
      <c r="B50" s="55" t="s">
        <v>21</v>
      </c>
      <c r="C50" s="48" t="s">
        <v>679</v>
      </c>
      <c r="D50" s="49" t="s">
        <v>23</v>
      </c>
      <c r="E50" s="50">
        <v>3</v>
      </c>
      <c r="F50" s="51">
        <v>43.76</v>
      </c>
      <c r="G50" s="56" t="s">
        <v>6</v>
      </c>
      <c r="H50" s="51"/>
      <c r="I50" s="52">
        <v>348.59000000000003</v>
      </c>
      <c r="J50" s="53"/>
      <c r="K50" s="54">
        <v>11219.55</v>
      </c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</row>
    <row r="51" spans="1:255" x14ac:dyDescent="0.2">
      <c r="A51" s="60"/>
      <c r="B51" s="61"/>
      <c r="C51" s="61" t="s">
        <v>680</v>
      </c>
      <c r="D51" s="62"/>
      <c r="E51" s="63"/>
      <c r="F51" s="64">
        <v>35.11</v>
      </c>
      <c r="G51" s="65" t="s">
        <v>26</v>
      </c>
      <c r="H51" s="64">
        <v>36.869999999999997</v>
      </c>
      <c r="I51" s="64">
        <v>110.61</v>
      </c>
      <c r="J51" s="66">
        <v>33.39</v>
      </c>
      <c r="K51" s="67">
        <v>3693.27</v>
      </c>
      <c r="O51" s="20"/>
      <c r="P51" s="20"/>
      <c r="Q51" s="20"/>
      <c r="R51" s="20"/>
      <c r="S51" s="20"/>
      <c r="T51" s="20">
        <v>110.61</v>
      </c>
      <c r="U51" s="20">
        <v>3693.27</v>
      </c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>
        <v>1</v>
      </c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>
        <v>3693.27</v>
      </c>
      <c r="DH51" s="20">
        <v>1</v>
      </c>
      <c r="DI51" s="20"/>
      <c r="DJ51" s="20"/>
      <c r="DK51" s="20"/>
      <c r="DL51" s="20"/>
      <c r="DM51" s="20"/>
      <c r="DN51" s="20"/>
      <c r="DO51" s="20"/>
      <c r="DP51" s="20"/>
      <c r="DQ51" s="20">
        <v>110.61</v>
      </c>
      <c r="DR51" s="20"/>
      <c r="DS51" s="20">
        <v>3693.27</v>
      </c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>
        <v>110.61</v>
      </c>
      <c r="GK51" s="20">
        <v>110.61</v>
      </c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>
        <v>110.61</v>
      </c>
      <c r="HC51" s="20"/>
      <c r="HD51" s="20"/>
      <c r="HE51" s="20"/>
      <c r="HF51" s="20">
        <v>110.61</v>
      </c>
      <c r="HG51" s="20"/>
      <c r="HH51" s="20"/>
      <c r="HI51" s="20"/>
      <c r="HJ51" s="20"/>
      <c r="HK51" s="20"/>
      <c r="HL51" s="20">
        <v>110.61</v>
      </c>
      <c r="HM51" s="20"/>
      <c r="HN51" s="20">
        <v>110.61</v>
      </c>
      <c r="HO51" s="20"/>
      <c r="HP51" s="20"/>
      <c r="HQ51" s="20"/>
      <c r="HR51" s="20"/>
      <c r="HS51" s="20"/>
      <c r="HT51" s="20"/>
      <c r="HU51" s="20"/>
      <c r="HV51" s="20"/>
      <c r="HW51" s="20"/>
      <c r="HX51" s="20">
        <v>110.61</v>
      </c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</row>
    <row r="52" spans="1:255" x14ac:dyDescent="0.2">
      <c r="A52" s="71"/>
      <c r="B52" s="72"/>
      <c r="C52" s="72" t="s">
        <v>681</v>
      </c>
      <c r="D52" s="73"/>
      <c r="E52" s="74"/>
      <c r="F52" s="75">
        <v>6.62</v>
      </c>
      <c r="G52" s="76" t="s">
        <v>26</v>
      </c>
      <c r="H52" s="75">
        <v>6.95</v>
      </c>
      <c r="I52" s="75">
        <v>20.85</v>
      </c>
      <c r="J52" s="77">
        <v>13.26</v>
      </c>
      <c r="K52" s="78">
        <v>276.47000000000003</v>
      </c>
      <c r="O52" s="20"/>
      <c r="P52" s="20"/>
      <c r="Q52" s="20"/>
      <c r="R52" s="20"/>
      <c r="S52" s="20"/>
      <c r="T52" s="20">
        <v>20.85</v>
      </c>
      <c r="U52" s="20">
        <v>276.47000000000003</v>
      </c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>
        <v>1</v>
      </c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>
        <v>20.85</v>
      </c>
      <c r="DR52" s="20"/>
      <c r="DS52" s="20">
        <v>276.47000000000003</v>
      </c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>
        <v>20.85</v>
      </c>
      <c r="GK52" s="20"/>
      <c r="GL52" s="20">
        <v>20.85</v>
      </c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>
        <v>20.85</v>
      </c>
      <c r="HC52" s="20"/>
      <c r="HD52" s="20"/>
      <c r="HE52" s="20"/>
      <c r="HF52" s="20">
        <v>20.85</v>
      </c>
      <c r="HG52" s="20"/>
      <c r="HH52" s="20"/>
      <c r="HI52" s="20"/>
      <c r="HJ52" s="20"/>
      <c r="HK52" s="20"/>
      <c r="HL52" s="20">
        <v>20.85</v>
      </c>
      <c r="HM52" s="20"/>
      <c r="HN52" s="20">
        <v>20.85</v>
      </c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</row>
    <row r="53" spans="1:255" x14ac:dyDescent="0.2">
      <c r="A53" s="71"/>
      <c r="B53" s="72"/>
      <c r="C53" s="72" t="s">
        <v>682</v>
      </c>
      <c r="D53" s="73"/>
      <c r="E53" s="74"/>
      <c r="F53" s="75">
        <v>0.6</v>
      </c>
      <c r="G53" s="76" t="s">
        <v>26</v>
      </c>
      <c r="H53" s="75">
        <v>0.63</v>
      </c>
      <c r="I53" s="75">
        <v>1.89</v>
      </c>
      <c r="J53" s="77">
        <v>33.39</v>
      </c>
      <c r="K53" s="78">
        <v>63.11</v>
      </c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>
        <v>1.89</v>
      </c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>
        <v>1.89</v>
      </c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</row>
    <row r="54" spans="1:255" x14ac:dyDescent="0.2">
      <c r="A54" s="71"/>
      <c r="B54" s="72"/>
      <c r="C54" s="72" t="s">
        <v>683</v>
      </c>
      <c r="D54" s="73"/>
      <c r="E54" s="74"/>
      <c r="F54" s="75">
        <v>2.0299999999999998</v>
      </c>
      <c r="G54" s="76"/>
      <c r="H54" s="75">
        <v>2.0299999999999998</v>
      </c>
      <c r="I54" s="75">
        <v>6.09</v>
      </c>
      <c r="J54" s="77">
        <v>9.11</v>
      </c>
      <c r="K54" s="78">
        <v>55.48</v>
      </c>
      <c r="O54" s="20"/>
      <c r="P54" s="20"/>
      <c r="Q54" s="20"/>
      <c r="R54" s="20"/>
      <c r="S54" s="20"/>
      <c r="T54" s="20">
        <v>6.09</v>
      </c>
      <c r="U54" s="20">
        <v>55.48</v>
      </c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>
        <v>1</v>
      </c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>
        <v>6.09</v>
      </c>
      <c r="DL54" s="20"/>
      <c r="DM54" s="20">
        <v>55.48</v>
      </c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>
        <v>6.09</v>
      </c>
      <c r="GK54" s="20"/>
      <c r="GL54" s="20"/>
      <c r="GM54" s="20"/>
      <c r="GN54" s="20">
        <v>6.09</v>
      </c>
      <c r="GO54" s="20"/>
      <c r="GP54" s="20">
        <v>6.09</v>
      </c>
      <c r="GQ54" s="20">
        <v>6.09</v>
      </c>
      <c r="GR54" s="20"/>
      <c r="GS54" s="20">
        <v>6.09</v>
      </c>
      <c r="GT54" s="20"/>
      <c r="GU54" s="20"/>
      <c r="GV54" s="20"/>
      <c r="GW54" s="20">
        <v>0</v>
      </c>
      <c r="GX54" s="20">
        <v>0</v>
      </c>
      <c r="GY54" s="20"/>
      <c r="GZ54" s="20"/>
      <c r="HA54" s="20"/>
      <c r="HB54" s="20">
        <v>6.09</v>
      </c>
      <c r="HC54" s="20"/>
      <c r="HD54" s="20"/>
      <c r="HE54" s="20"/>
      <c r="HF54" s="20">
        <v>6.09</v>
      </c>
      <c r="HG54" s="20"/>
      <c r="HH54" s="20"/>
      <c r="HI54" s="20"/>
      <c r="HJ54" s="20"/>
      <c r="HK54" s="20"/>
      <c r="HL54" s="20">
        <v>6.09</v>
      </c>
      <c r="HM54" s="20"/>
      <c r="HN54" s="20">
        <v>6.09</v>
      </c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</row>
    <row r="55" spans="1:255" x14ac:dyDescent="0.2">
      <c r="A55" s="79"/>
      <c r="B55" s="80"/>
      <c r="C55" s="80" t="s">
        <v>684</v>
      </c>
      <c r="D55" s="81"/>
      <c r="E55" s="82">
        <v>121</v>
      </c>
      <c r="F55" s="83" t="s">
        <v>685</v>
      </c>
      <c r="G55" s="84"/>
      <c r="H55" s="85">
        <v>45.38</v>
      </c>
      <c r="I55" s="85">
        <v>136.13</v>
      </c>
      <c r="J55" s="87">
        <v>1.21</v>
      </c>
      <c r="K55" s="86">
        <v>4545.22</v>
      </c>
      <c r="O55" s="20"/>
      <c r="P55" s="20"/>
      <c r="Q55" s="20"/>
      <c r="R55" s="20"/>
      <c r="S55" s="20"/>
      <c r="T55" s="20">
        <v>136.13</v>
      </c>
      <c r="U55" s="20">
        <v>4545.22</v>
      </c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>
        <v>1</v>
      </c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>
        <v>136.13</v>
      </c>
      <c r="DR55" s="20"/>
      <c r="DS55" s="20">
        <v>4545.22</v>
      </c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>
        <v>136.13</v>
      </c>
      <c r="GZ55" s="20"/>
      <c r="HA55" s="20"/>
      <c r="HB55" s="20">
        <v>136.13</v>
      </c>
      <c r="HC55" s="20"/>
      <c r="HD55" s="20"/>
      <c r="HE55" s="20"/>
      <c r="HF55" s="20">
        <v>136.13</v>
      </c>
      <c r="HG55" s="20"/>
      <c r="HH55" s="20"/>
      <c r="HI55" s="20"/>
      <c r="HJ55" s="20"/>
      <c r="HK55" s="20"/>
      <c r="HL55" s="20">
        <v>136.13</v>
      </c>
      <c r="HM55" s="20"/>
      <c r="HN55" s="20">
        <v>136.13</v>
      </c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</row>
    <row r="56" spans="1:255" x14ac:dyDescent="0.2">
      <c r="A56" s="79"/>
      <c r="B56" s="80"/>
      <c r="C56" s="80" t="s">
        <v>686</v>
      </c>
      <c r="D56" s="81"/>
      <c r="E56" s="82">
        <v>72</v>
      </c>
      <c r="F56" s="83" t="s">
        <v>685</v>
      </c>
      <c r="G56" s="84"/>
      <c r="H56" s="85">
        <v>27</v>
      </c>
      <c r="I56" s="85">
        <v>81</v>
      </c>
      <c r="J56" s="87">
        <v>0.72</v>
      </c>
      <c r="K56" s="86">
        <v>2704.59</v>
      </c>
      <c r="O56" s="20"/>
      <c r="P56" s="20"/>
      <c r="Q56" s="20"/>
      <c r="R56" s="20"/>
      <c r="S56" s="20"/>
      <c r="T56" s="20">
        <v>81</v>
      </c>
      <c r="U56" s="20">
        <v>2704.59</v>
      </c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>
        <v>1</v>
      </c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>
        <v>81</v>
      </c>
      <c r="DR56" s="20"/>
      <c r="DS56" s="20">
        <v>2704.59</v>
      </c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>
        <v>81</v>
      </c>
      <c r="HA56" s="20"/>
      <c r="HB56" s="20">
        <v>81</v>
      </c>
      <c r="HC56" s="20"/>
      <c r="HD56" s="20"/>
      <c r="HE56" s="20"/>
      <c r="HF56" s="20">
        <v>81</v>
      </c>
      <c r="HG56" s="20"/>
      <c r="HH56" s="20"/>
      <c r="HI56" s="20"/>
      <c r="HJ56" s="20"/>
      <c r="HK56" s="20"/>
      <c r="HL56" s="20">
        <v>81</v>
      </c>
      <c r="HM56" s="20"/>
      <c r="HN56" s="20">
        <v>81</v>
      </c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</row>
    <row r="57" spans="1:255" x14ac:dyDescent="0.2">
      <c r="A57" s="71"/>
      <c r="B57" s="72"/>
      <c r="C57" s="72" t="s">
        <v>687</v>
      </c>
      <c r="D57" s="73" t="s">
        <v>688</v>
      </c>
      <c r="E57" s="74">
        <v>3.65</v>
      </c>
      <c r="F57" s="75"/>
      <c r="G57" s="76" t="s">
        <v>26</v>
      </c>
      <c r="H57" s="75">
        <v>3.83</v>
      </c>
      <c r="I57" s="88">
        <v>11.4975</v>
      </c>
      <c r="J57" s="77"/>
      <c r="K57" s="78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</row>
    <row r="58" spans="1:255" ht="24" x14ac:dyDescent="0.2">
      <c r="A58" s="91" t="s">
        <v>34</v>
      </c>
      <c r="B58" s="99" t="s">
        <v>35</v>
      </c>
      <c r="C58" s="92" t="s">
        <v>689</v>
      </c>
      <c r="D58" s="93" t="s">
        <v>37</v>
      </c>
      <c r="E58" s="94">
        <v>2</v>
      </c>
      <c r="F58" s="100">
        <v>12702.53</v>
      </c>
      <c r="G58" s="96"/>
      <c r="H58" s="100">
        <v>12702.53</v>
      </c>
      <c r="I58" s="95">
        <v>4144.38</v>
      </c>
      <c r="J58" s="97">
        <v>6.13</v>
      </c>
      <c r="K58" s="98">
        <v>25405.06</v>
      </c>
      <c r="L58" s="20"/>
      <c r="M58" s="20"/>
      <c r="N58" s="20"/>
      <c r="O58" s="20"/>
      <c r="P58" s="20"/>
      <c r="Q58" s="20"/>
      <c r="R58" s="20"/>
      <c r="S58" s="20"/>
      <c r="T58" s="20">
        <v>4144.38</v>
      </c>
      <c r="U58" s="20">
        <v>25405.06</v>
      </c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>
        <v>3</v>
      </c>
      <c r="CW58" s="20"/>
      <c r="CX58" s="20"/>
      <c r="CY58" s="20"/>
      <c r="CZ58" s="20"/>
      <c r="DA58" s="20"/>
      <c r="DB58" s="20"/>
      <c r="DC58" s="20"/>
      <c r="DD58" s="20"/>
      <c r="DE58" s="20"/>
      <c r="DF58" s="20">
        <v>25405.06</v>
      </c>
      <c r="DG58" s="20"/>
      <c r="DH58" s="20"/>
      <c r="DI58" s="20"/>
      <c r="DJ58" s="20"/>
      <c r="DK58" s="20"/>
      <c r="DL58" s="20"/>
      <c r="DM58" s="20"/>
      <c r="DN58" s="20">
        <v>4144.38</v>
      </c>
      <c r="DO58" s="20"/>
      <c r="DP58" s="20">
        <v>25405.06</v>
      </c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>
        <v>4144.38</v>
      </c>
      <c r="GO58" s="20"/>
      <c r="GP58" s="20">
        <v>4144.38</v>
      </c>
      <c r="GQ58" s="20"/>
      <c r="GR58" s="20"/>
      <c r="GS58" s="20"/>
      <c r="GT58" s="20">
        <v>4144.38</v>
      </c>
      <c r="GU58" s="20"/>
      <c r="GV58" s="20">
        <v>4144.38</v>
      </c>
      <c r="GW58" s="20"/>
      <c r="GX58" s="20"/>
      <c r="GY58" s="20"/>
      <c r="GZ58" s="20"/>
      <c r="HA58" s="20"/>
      <c r="HB58" s="20"/>
      <c r="HC58" s="20"/>
      <c r="HD58" s="20">
        <v>4144.38</v>
      </c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>
        <v>4144.38</v>
      </c>
      <c r="HS58" s="20"/>
      <c r="HT58" s="20"/>
      <c r="HU58" s="20"/>
      <c r="HV58" s="20"/>
      <c r="HW58" s="20"/>
      <c r="HX58" s="20"/>
      <c r="HY58" s="20"/>
      <c r="HZ58" s="20">
        <v>4144.38</v>
      </c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</row>
    <row r="59" spans="1:255" x14ac:dyDescent="0.2">
      <c r="A59" s="58"/>
      <c r="B59" s="101" t="s">
        <v>690</v>
      </c>
      <c r="C59" s="101" t="s">
        <v>691</v>
      </c>
      <c r="D59" s="57"/>
      <c r="E59" s="57"/>
      <c r="F59" s="57"/>
      <c r="G59" s="57"/>
      <c r="H59" s="57"/>
      <c r="I59" s="57"/>
      <c r="J59" s="57"/>
      <c r="K59" s="59"/>
    </row>
    <row r="60" spans="1:255" ht="24" x14ac:dyDescent="0.2">
      <c r="A60" s="91" t="s">
        <v>44</v>
      </c>
      <c r="B60" s="99" t="s">
        <v>35</v>
      </c>
      <c r="C60" s="92" t="s">
        <v>692</v>
      </c>
      <c r="D60" s="93" t="s">
        <v>37</v>
      </c>
      <c r="E60" s="94">
        <v>1</v>
      </c>
      <c r="F60" s="100">
        <v>8480.619999999999</v>
      </c>
      <c r="G60" s="96"/>
      <c r="H60" s="100">
        <v>8480.6200000000008</v>
      </c>
      <c r="I60" s="95">
        <v>1383.46</v>
      </c>
      <c r="J60" s="97">
        <v>6.13</v>
      </c>
      <c r="K60" s="98">
        <v>8480.6200000000008</v>
      </c>
      <c r="L60" s="20"/>
      <c r="M60" s="20"/>
      <c r="N60" s="20"/>
      <c r="O60" s="20"/>
      <c r="P60" s="20"/>
      <c r="Q60" s="20"/>
      <c r="R60" s="20"/>
      <c r="S60" s="20"/>
      <c r="T60" s="20">
        <v>1383.46</v>
      </c>
      <c r="U60" s="20">
        <v>8480.6200000000008</v>
      </c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>
        <v>3</v>
      </c>
      <c r="CW60" s="20"/>
      <c r="CX60" s="20"/>
      <c r="CY60" s="20"/>
      <c r="CZ60" s="20"/>
      <c r="DA60" s="20"/>
      <c r="DB60" s="20"/>
      <c r="DC60" s="20"/>
      <c r="DD60" s="20"/>
      <c r="DE60" s="20"/>
      <c r="DF60" s="20">
        <v>8480.6200000000008</v>
      </c>
      <c r="DG60" s="20"/>
      <c r="DH60" s="20"/>
      <c r="DI60" s="20"/>
      <c r="DJ60" s="20"/>
      <c r="DK60" s="20"/>
      <c r="DL60" s="20"/>
      <c r="DM60" s="20"/>
      <c r="DN60" s="20">
        <v>1383.46</v>
      </c>
      <c r="DO60" s="20"/>
      <c r="DP60" s="20">
        <v>8480.6200000000008</v>
      </c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>
        <v>1383.46</v>
      </c>
      <c r="GO60" s="20"/>
      <c r="GP60" s="20">
        <v>1383.46</v>
      </c>
      <c r="GQ60" s="20"/>
      <c r="GR60" s="20"/>
      <c r="GS60" s="20"/>
      <c r="GT60" s="20">
        <v>1383.46</v>
      </c>
      <c r="GU60" s="20"/>
      <c r="GV60" s="20">
        <v>1383.46</v>
      </c>
      <c r="GW60" s="20"/>
      <c r="GX60" s="20"/>
      <c r="GY60" s="20"/>
      <c r="GZ60" s="20"/>
      <c r="HA60" s="20"/>
      <c r="HB60" s="20"/>
      <c r="HC60" s="20"/>
      <c r="HD60" s="20">
        <v>1383.46</v>
      </c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>
        <v>1383.46</v>
      </c>
      <c r="HS60" s="20"/>
      <c r="HT60" s="20"/>
      <c r="HU60" s="20"/>
      <c r="HV60" s="20"/>
      <c r="HW60" s="20"/>
      <c r="HX60" s="20"/>
      <c r="HY60" s="20"/>
      <c r="HZ60" s="20">
        <v>1383.46</v>
      </c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</row>
    <row r="61" spans="1:255" x14ac:dyDescent="0.2">
      <c r="A61" s="58"/>
      <c r="B61" s="101" t="s">
        <v>690</v>
      </c>
      <c r="C61" s="101" t="s">
        <v>693</v>
      </c>
      <c r="D61" s="57"/>
      <c r="E61" s="57"/>
      <c r="F61" s="57"/>
      <c r="G61" s="57"/>
      <c r="H61" s="57"/>
      <c r="I61" s="57"/>
      <c r="J61" s="57"/>
      <c r="K61" s="59"/>
    </row>
    <row r="62" spans="1:255" x14ac:dyDescent="0.2">
      <c r="A62" s="102" t="s">
        <v>48</v>
      </c>
      <c r="B62" s="108" t="s">
        <v>35</v>
      </c>
      <c r="C62" s="103" t="s">
        <v>49</v>
      </c>
      <c r="D62" s="104" t="s">
        <v>23</v>
      </c>
      <c r="E62" s="105">
        <v>4</v>
      </c>
      <c r="F62" s="100">
        <v>776.01</v>
      </c>
      <c r="G62" s="96"/>
      <c r="H62" s="100">
        <v>776.01</v>
      </c>
      <c r="I62" s="106">
        <v>340.73</v>
      </c>
      <c r="J62" s="97">
        <v>9.11</v>
      </c>
      <c r="K62" s="107">
        <v>3104.04</v>
      </c>
      <c r="L62" s="20"/>
      <c r="M62" s="20"/>
      <c r="N62" s="20"/>
      <c r="O62" s="20"/>
      <c r="P62" s="20"/>
      <c r="Q62" s="20"/>
      <c r="R62" s="20"/>
      <c r="S62" s="20"/>
      <c r="T62" s="20">
        <v>340.73</v>
      </c>
      <c r="U62" s="20">
        <v>3104.04</v>
      </c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>
        <v>1</v>
      </c>
      <c r="CW62" s="20"/>
      <c r="CX62" s="20"/>
      <c r="CY62" s="20"/>
      <c r="CZ62" s="20"/>
      <c r="DA62" s="20"/>
      <c r="DB62" s="20"/>
      <c r="DC62" s="20"/>
      <c r="DD62" s="20"/>
      <c r="DE62" s="20">
        <v>3104.04</v>
      </c>
      <c r="DF62" s="20"/>
      <c r="DG62" s="20"/>
      <c r="DH62" s="20"/>
      <c r="DI62" s="20"/>
      <c r="DJ62" s="20"/>
      <c r="DK62" s="20">
        <v>340.73</v>
      </c>
      <c r="DL62" s="20"/>
      <c r="DM62" s="20">
        <v>3104.04</v>
      </c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>
        <v>340.73</v>
      </c>
      <c r="GK62" s="20"/>
      <c r="GL62" s="20"/>
      <c r="GM62" s="20"/>
      <c r="GN62" s="20">
        <v>340.73</v>
      </c>
      <c r="GO62" s="20"/>
      <c r="GP62" s="20">
        <v>340.73</v>
      </c>
      <c r="GQ62" s="20">
        <v>340.73</v>
      </c>
      <c r="GR62" s="20"/>
      <c r="GS62" s="20">
        <v>340.73</v>
      </c>
      <c r="GT62" s="20"/>
      <c r="GU62" s="20"/>
      <c r="GV62" s="20"/>
      <c r="GW62" s="20"/>
      <c r="GX62" s="20"/>
      <c r="GY62" s="20"/>
      <c r="GZ62" s="20"/>
      <c r="HA62" s="20"/>
      <c r="HB62" s="20">
        <v>340.73</v>
      </c>
      <c r="HC62" s="20"/>
      <c r="HD62" s="20"/>
      <c r="HE62" s="20"/>
      <c r="HF62" s="20">
        <v>340.73</v>
      </c>
      <c r="HG62" s="20"/>
      <c r="HH62" s="20"/>
      <c r="HI62" s="20"/>
      <c r="HJ62" s="20"/>
      <c r="HK62" s="20"/>
      <c r="HL62" s="20">
        <v>340.73</v>
      </c>
      <c r="HM62" s="20"/>
      <c r="HN62" s="20">
        <v>340.73</v>
      </c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>
        <v>340.73</v>
      </c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</row>
    <row r="63" spans="1:255" x14ac:dyDescent="0.2">
      <c r="A63" s="58"/>
      <c r="B63" s="101" t="s">
        <v>690</v>
      </c>
      <c r="C63" s="101" t="s">
        <v>694</v>
      </c>
      <c r="D63" s="57"/>
      <c r="E63" s="57"/>
      <c r="F63" s="57"/>
      <c r="G63" s="57"/>
      <c r="H63" s="57"/>
      <c r="I63" s="57"/>
      <c r="J63" s="57"/>
      <c r="K63" s="59"/>
    </row>
    <row r="64" spans="1:255" x14ac:dyDescent="0.2">
      <c r="A64" s="111" t="s">
        <v>56</v>
      </c>
      <c r="B64" s="112" t="s">
        <v>35</v>
      </c>
      <c r="C64" s="113" t="s">
        <v>57</v>
      </c>
      <c r="D64" s="114" t="s">
        <v>23</v>
      </c>
      <c r="E64" s="115">
        <v>2</v>
      </c>
      <c r="F64" s="116">
        <v>506.09000000000003</v>
      </c>
      <c r="G64" s="65"/>
      <c r="H64" s="116">
        <v>506.09</v>
      </c>
      <c r="I64" s="117">
        <v>111.11</v>
      </c>
      <c r="J64" s="66">
        <v>9.11</v>
      </c>
      <c r="K64" s="118">
        <v>1012.18</v>
      </c>
      <c r="L64" s="20"/>
      <c r="M64" s="20"/>
      <c r="N64" s="20"/>
      <c r="O64" s="20"/>
      <c r="P64" s="20"/>
      <c r="Q64" s="20"/>
      <c r="R64" s="20"/>
      <c r="S64" s="20"/>
      <c r="T64" s="20">
        <v>111.11</v>
      </c>
      <c r="U64" s="20">
        <v>1012.18</v>
      </c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>
        <v>1</v>
      </c>
      <c r="CW64" s="20"/>
      <c r="CX64" s="20"/>
      <c r="CY64" s="20"/>
      <c r="CZ64" s="20"/>
      <c r="DA64" s="20"/>
      <c r="DB64" s="20"/>
      <c r="DC64" s="20"/>
      <c r="DD64" s="20"/>
      <c r="DE64" s="20">
        <v>1012.18</v>
      </c>
      <c r="DF64" s="20"/>
      <c r="DG64" s="20"/>
      <c r="DH64" s="20"/>
      <c r="DI64" s="20"/>
      <c r="DJ64" s="20"/>
      <c r="DK64" s="20">
        <v>111.11</v>
      </c>
      <c r="DL64" s="20"/>
      <c r="DM64" s="20">
        <v>1012.18</v>
      </c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>
        <v>111.11</v>
      </c>
      <c r="GK64" s="20"/>
      <c r="GL64" s="20"/>
      <c r="GM64" s="20"/>
      <c r="GN64" s="20">
        <v>111.11</v>
      </c>
      <c r="GO64" s="20"/>
      <c r="GP64" s="20">
        <v>111.11</v>
      </c>
      <c r="GQ64" s="20">
        <v>111.11</v>
      </c>
      <c r="GR64" s="20"/>
      <c r="GS64" s="20">
        <v>111.11</v>
      </c>
      <c r="GT64" s="20"/>
      <c r="GU64" s="20"/>
      <c r="GV64" s="20"/>
      <c r="GW64" s="20"/>
      <c r="GX64" s="20"/>
      <c r="GY64" s="20"/>
      <c r="GZ64" s="20"/>
      <c r="HA64" s="20"/>
      <c r="HB64" s="20">
        <v>111.11</v>
      </c>
      <c r="HC64" s="20"/>
      <c r="HD64" s="20"/>
      <c r="HE64" s="20"/>
      <c r="HF64" s="20">
        <v>111.11</v>
      </c>
      <c r="HG64" s="20"/>
      <c r="HH64" s="20"/>
      <c r="HI64" s="20"/>
      <c r="HJ64" s="20"/>
      <c r="HK64" s="20"/>
      <c r="HL64" s="20">
        <v>111.11</v>
      </c>
      <c r="HM64" s="20"/>
      <c r="HN64" s="20">
        <v>111.11</v>
      </c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>
        <v>111.11</v>
      </c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</row>
    <row r="65" spans="1:255" x14ac:dyDescent="0.2">
      <c r="A65" s="58"/>
      <c r="B65" s="101" t="s">
        <v>690</v>
      </c>
      <c r="C65" s="101" t="s">
        <v>695</v>
      </c>
      <c r="D65" s="57"/>
      <c r="E65" s="57"/>
      <c r="F65" s="57"/>
      <c r="G65" s="57"/>
      <c r="H65" s="57"/>
      <c r="I65" s="57"/>
      <c r="J65" s="57"/>
      <c r="K65" s="59"/>
    </row>
    <row r="66" spans="1:255" x14ac:dyDescent="0.2">
      <c r="A66" s="120"/>
      <c r="B66" s="121"/>
      <c r="C66" s="121" t="s">
        <v>696</v>
      </c>
      <c r="D66" s="121"/>
      <c r="E66" s="121"/>
      <c r="F66" s="121"/>
      <c r="G66" s="121"/>
      <c r="H66" s="202">
        <v>457.93</v>
      </c>
      <c r="I66" s="203"/>
      <c r="J66" s="202">
        <v>4171.7</v>
      </c>
      <c r="K66" s="204"/>
      <c r="L66" s="109"/>
      <c r="M66" s="109"/>
      <c r="N66" s="109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</row>
    <row r="67" spans="1:255" ht="13.5" thickBot="1" x14ac:dyDescent="0.25">
      <c r="A67" s="124"/>
      <c r="B67" s="125"/>
      <c r="C67" s="125" t="s">
        <v>697</v>
      </c>
      <c r="D67" s="125"/>
      <c r="E67" s="125"/>
      <c r="F67" s="125"/>
      <c r="G67" s="125"/>
      <c r="H67" s="197">
        <v>5527.84</v>
      </c>
      <c r="I67" s="198"/>
      <c r="J67" s="197">
        <v>33885.68</v>
      </c>
      <c r="K67" s="199"/>
      <c r="L67" s="119"/>
      <c r="M67" s="119"/>
      <c r="N67" s="119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</row>
    <row r="68" spans="1:255" x14ac:dyDescent="0.2">
      <c r="A68" s="123"/>
      <c r="B68" s="122"/>
      <c r="C68" s="122" t="s">
        <v>698</v>
      </c>
      <c r="D68" s="122"/>
      <c r="E68" s="122"/>
      <c r="F68" s="122"/>
      <c r="G68" s="122"/>
      <c r="H68" s="191">
        <v>6334.36</v>
      </c>
      <c r="I68" s="192"/>
      <c r="J68" s="191">
        <v>49276.930000000008</v>
      </c>
      <c r="K68" s="193"/>
      <c r="O68" s="20"/>
      <c r="P68" s="20"/>
      <c r="Q68" s="20"/>
      <c r="R68" s="20">
        <v>6334.36</v>
      </c>
      <c r="S68" s="20">
        <v>49276.930000000008</v>
      </c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>
        <v>6334.36</v>
      </c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</row>
    <row r="69" spans="1:255" x14ac:dyDescent="0.2">
      <c r="A69" s="70"/>
      <c r="B69" s="69"/>
      <c r="C69" s="69"/>
      <c r="D69" s="69"/>
      <c r="E69" s="69"/>
      <c r="F69" s="69"/>
      <c r="G69" s="69"/>
      <c r="H69" s="194"/>
      <c r="I69" s="195"/>
      <c r="J69" s="194"/>
      <c r="K69" s="196"/>
    </row>
    <row r="70" spans="1:255" ht="24" x14ac:dyDescent="0.2">
      <c r="A70" s="126">
        <v>2</v>
      </c>
      <c r="B70" s="133" t="s">
        <v>60</v>
      </c>
      <c r="C70" s="127" t="s">
        <v>699</v>
      </c>
      <c r="D70" s="128" t="s">
        <v>23</v>
      </c>
      <c r="E70" s="129">
        <v>3</v>
      </c>
      <c r="F70" s="130">
        <v>18.090000000000003</v>
      </c>
      <c r="G70" s="134" t="s">
        <v>6</v>
      </c>
      <c r="H70" s="130"/>
      <c r="I70" s="131">
        <v>89.7</v>
      </c>
      <c r="J70" s="97"/>
      <c r="K70" s="132">
        <v>2901.4399999999996</v>
      </c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</row>
    <row r="71" spans="1:255" x14ac:dyDescent="0.2">
      <c r="A71" s="60"/>
      <c r="B71" s="61"/>
      <c r="C71" s="61" t="s">
        <v>680</v>
      </c>
      <c r="D71" s="62"/>
      <c r="E71" s="63"/>
      <c r="F71" s="64">
        <v>9.1300000000000008</v>
      </c>
      <c r="G71" s="65" t="s">
        <v>26</v>
      </c>
      <c r="H71" s="64">
        <v>9.59</v>
      </c>
      <c r="I71" s="64">
        <v>28.77</v>
      </c>
      <c r="J71" s="66">
        <v>33.39</v>
      </c>
      <c r="K71" s="67">
        <v>960.63</v>
      </c>
      <c r="O71" s="20"/>
      <c r="P71" s="20"/>
      <c r="Q71" s="20"/>
      <c r="R71" s="20"/>
      <c r="S71" s="20"/>
      <c r="T71" s="20">
        <v>28.77</v>
      </c>
      <c r="U71" s="20">
        <v>960.63</v>
      </c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>
        <v>1</v>
      </c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>
        <v>960.63</v>
      </c>
      <c r="DH71" s="20">
        <v>1</v>
      </c>
      <c r="DI71" s="20"/>
      <c r="DJ71" s="20"/>
      <c r="DK71" s="20"/>
      <c r="DL71" s="20"/>
      <c r="DM71" s="20"/>
      <c r="DN71" s="20"/>
      <c r="DO71" s="20"/>
      <c r="DP71" s="20"/>
      <c r="DQ71" s="20">
        <v>28.77</v>
      </c>
      <c r="DR71" s="20"/>
      <c r="DS71" s="20">
        <v>960.63</v>
      </c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>
        <v>28.77</v>
      </c>
      <c r="GK71" s="20">
        <v>28.77</v>
      </c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>
        <v>28.77</v>
      </c>
      <c r="HC71" s="20"/>
      <c r="HD71" s="20"/>
      <c r="HE71" s="20"/>
      <c r="HF71" s="20">
        <v>28.77</v>
      </c>
      <c r="HG71" s="20"/>
      <c r="HH71" s="20"/>
      <c r="HI71" s="20"/>
      <c r="HJ71" s="20"/>
      <c r="HK71" s="20"/>
      <c r="HL71" s="20">
        <v>28.77</v>
      </c>
      <c r="HM71" s="20"/>
      <c r="HN71" s="20">
        <v>28.77</v>
      </c>
      <c r="HO71" s="20"/>
      <c r="HP71" s="20"/>
      <c r="HQ71" s="20"/>
      <c r="HR71" s="20"/>
      <c r="HS71" s="20"/>
      <c r="HT71" s="20"/>
      <c r="HU71" s="20"/>
      <c r="HV71" s="20"/>
      <c r="HW71" s="20"/>
      <c r="HX71" s="20">
        <v>28.77</v>
      </c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</row>
    <row r="72" spans="1:255" x14ac:dyDescent="0.2">
      <c r="A72" s="71"/>
      <c r="B72" s="72"/>
      <c r="C72" s="72" t="s">
        <v>681</v>
      </c>
      <c r="D72" s="73"/>
      <c r="E72" s="74"/>
      <c r="F72" s="75">
        <v>1.47</v>
      </c>
      <c r="G72" s="76" t="s">
        <v>26</v>
      </c>
      <c r="H72" s="75">
        <v>1.55</v>
      </c>
      <c r="I72" s="75">
        <v>4.6500000000000004</v>
      </c>
      <c r="J72" s="77">
        <v>13.26</v>
      </c>
      <c r="K72" s="78">
        <v>61.66</v>
      </c>
      <c r="O72" s="20"/>
      <c r="P72" s="20"/>
      <c r="Q72" s="20"/>
      <c r="R72" s="20"/>
      <c r="S72" s="20"/>
      <c r="T72" s="20">
        <v>4.6500000000000004</v>
      </c>
      <c r="U72" s="20">
        <v>61.66</v>
      </c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>
        <v>1</v>
      </c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>
        <v>4.6500000000000004</v>
      </c>
      <c r="DR72" s="20"/>
      <c r="DS72" s="20">
        <v>61.66</v>
      </c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>
        <v>4.6500000000000004</v>
      </c>
      <c r="GK72" s="20"/>
      <c r="GL72" s="20">
        <v>4.6500000000000004</v>
      </c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>
        <v>4.6500000000000004</v>
      </c>
      <c r="HC72" s="20"/>
      <c r="HD72" s="20"/>
      <c r="HE72" s="20"/>
      <c r="HF72" s="20">
        <v>4.6500000000000004</v>
      </c>
      <c r="HG72" s="20"/>
      <c r="HH72" s="20"/>
      <c r="HI72" s="20"/>
      <c r="HJ72" s="20"/>
      <c r="HK72" s="20"/>
      <c r="HL72" s="20">
        <v>4.6500000000000004</v>
      </c>
      <c r="HM72" s="20"/>
      <c r="HN72" s="20">
        <v>4.6500000000000004</v>
      </c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</row>
    <row r="73" spans="1:255" x14ac:dyDescent="0.2">
      <c r="A73" s="71"/>
      <c r="B73" s="72"/>
      <c r="C73" s="72" t="s">
        <v>682</v>
      </c>
      <c r="D73" s="73"/>
      <c r="E73" s="74"/>
      <c r="F73" s="75">
        <v>0.12</v>
      </c>
      <c r="G73" s="76" t="s">
        <v>26</v>
      </c>
      <c r="H73" s="75">
        <v>0.13</v>
      </c>
      <c r="I73" s="75">
        <v>0.39</v>
      </c>
      <c r="J73" s="77">
        <v>33.39</v>
      </c>
      <c r="K73" s="78">
        <v>13.02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>
        <v>0.39</v>
      </c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>
        <v>0.39</v>
      </c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</row>
    <row r="74" spans="1:255" x14ac:dyDescent="0.2">
      <c r="A74" s="71"/>
      <c r="B74" s="72"/>
      <c r="C74" s="72" t="s">
        <v>683</v>
      </c>
      <c r="D74" s="73"/>
      <c r="E74" s="74"/>
      <c r="F74" s="75">
        <v>7.49</v>
      </c>
      <c r="G74" s="76"/>
      <c r="H74" s="75">
        <v>7.49</v>
      </c>
      <c r="I74" s="75">
        <v>22.47</v>
      </c>
      <c r="J74" s="77">
        <v>9.11</v>
      </c>
      <c r="K74" s="78">
        <v>204.7</v>
      </c>
      <c r="O74" s="20"/>
      <c r="P74" s="20"/>
      <c r="Q74" s="20"/>
      <c r="R74" s="20"/>
      <c r="S74" s="20"/>
      <c r="T74" s="20">
        <v>22.47</v>
      </c>
      <c r="U74" s="20">
        <v>204.7</v>
      </c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>
        <v>1</v>
      </c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>
        <v>22.47</v>
      </c>
      <c r="DL74" s="20"/>
      <c r="DM74" s="20">
        <v>204.7</v>
      </c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>
        <v>22.47</v>
      </c>
      <c r="GK74" s="20"/>
      <c r="GL74" s="20"/>
      <c r="GM74" s="20"/>
      <c r="GN74" s="20">
        <v>22.47</v>
      </c>
      <c r="GO74" s="20"/>
      <c r="GP74" s="20">
        <v>22.47</v>
      </c>
      <c r="GQ74" s="20">
        <v>22.47</v>
      </c>
      <c r="GR74" s="20"/>
      <c r="GS74" s="20">
        <v>22.47</v>
      </c>
      <c r="GT74" s="20"/>
      <c r="GU74" s="20"/>
      <c r="GV74" s="20"/>
      <c r="GW74" s="20">
        <v>0</v>
      </c>
      <c r="GX74" s="20">
        <v>0</v>
      </c>
      <c r="GY74" s="20"/>
      <c r="GZ74" s="20"/>
      <c r="HA74" s="20"/>
      <c r="HB74" s="20">
        <v>22.47</v>
      </c>
      <c r="HC74" s="20"/>
      <c r="HD74" s="20"/>
      <c r="HE74" s="20"/>
      <c r="HF74" s="20">
        <v>22.47</v>
      </c>
      <c r="HG74" s="20"/>
      <c r="HH74" s="20"/>
      <c r="HI74" s="20"/>
      <c r="HJ74" s="20"/>
      <c r="HK74" s="20"/>
      <c r="HL74" s="20">
        <v>22.47</v>
      </c>
      <c r="HM74" s="20"/>
      <c r="HN74" s="20">
        <v>22.47</v>
      </c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</row>
    <row r="75" spans="1:255" x14ac:dyDescent="0.2">
      <c r="A75" s="79"/>
      <c r="B75" s="80"/>
      <c r="C75" s="80" t="s">
        <v>684</v>
      </c>
      <c r="D75" s="81"/>
      <c r="E75" s="82">
        <v>121</v>
      </c>
      <c r="F75" s="83" t="s">
        <v>685</v>
      </c>
      <c r="G75" s="84"/>
      <c r="H75" s="85">
        <v>11.76</v>
      </c>
      <c r="I75" s="85">
        <v>35.28</v>
      </c>
      <c r="J75" s="87">
        <v>1.21</v>
      </c>
      <c r="K75" s="86">
        <v>1178.1199999999999</v>
      </c>
      <c r="O75" s="20"/>
      <c r="P75" s="20"/>
      <c r="Q75" s="20"/>
      <c r="R75" s="20"/>
      <c r="S75" s="20"/>
      <c r="T75" s="20">
        <v>35.28</v>
      </c>
      <c r="U75" s="20">
        <v>1178.1199999999999</v>
      </c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>
        <v>1</v>
      </c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>
        <v>35.28</v>
      </c>
      <c r="DR75" s="20"/>
      <c r="DS75" s="20">
        <v>1178.1199999999999</v>
      </c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>
        <v>35.28</v>
      </c>
      <c r="GZ75" s="20"/>
      <c r="HA75" s="20"/>
      <c r="HB75" s="20">
        <v>35.28</v>
      </c>
      <c r="HC75" s="20"/>
      <c r="HD75" s="20"/>
      <c r="HE75" s="20"/>
      <c r="HF75" s="20">
        <v>35.28</v>
      </c>
      <c r="HG75" s="20"/>
      <c r="HH75" s="20"/>
      <c r="HI75" s="20"/>
      <c r="HJ75" s="20"/>
      <c r="HK75" s="20"/>
      <c r="HL75" s="20">
        <v>35.28</v>
      </c>
      <c r="HM75" s="20"/>
      <c r="HN75" s="20">
        <v>35.28</v>
      </c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</row>
    <row r="76" spans="1:255" x14ac:dyDescent="0.2">
      <c r="A76" s="79"/>
      <c r="B76" s="80"/>
      <c r="C76" s="80" t="s">
        <v>686</v>
      </c>
      <c r="D76" s="81"/>
      <c r="E76" s="82">
        <v>72</v>
      </c>
      <c r="F76" s="83" t="s">
        <v>685</v>
      </c>
      <c r="G76" s="84"/>
      <c r="H76" s="85">
        <v>7</v>
      </c>
      <c r="I76" s="85">
        <v>21</v>
      </c>
      <c r="J76" s="87">
        <v>0.72</v>
      </c>
      <c r="K76" s="86">
        <v>701.03</v>
      </c>
      <c r="O76" s="20"/>
      <c r="P76" s="20"/>
      <c r="Q76" s="20"/>
      <c r="R76" s="20"/>
      <c r="S76" s="20"/>
      <c r="T76" s="20">
        <v>21</v>
      </c>
      <c r="U76" s="20">
        <v>701.03</v>
      </c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>
        <v>1</v>
      </c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>
        <v>21</v>
      </c>
      <c r="DR76" s="20"/>
      <c r="DS76" s="20">
        <v>701.03</v>
      </c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>
        <v>21</v>
      </c>
      <c r="HA76" s="20"/>
      <c r="HB76" s="20">
        <v>21</v>
      </c>
      <c r="HC76" s="20"/>
      <c r="HD76" s="20"/>
      <c r="HE76" s="20"/>
      <c r="HF76" s="20">
        <v>21</v>
      </c>
      <c r="HG76" s="20"/>
      <c r="HH76" s="20"/>
      <c r="HI76" s="20"/>
      <c r="HJ76" s="20"/>
      <c r="HK76" s="20"/>
      <c r="HL76" s="20">
        <v>21</v>
      </c>
      <c r="HM76" s="20"/>
      <c r="HN76" s="20">
        <v>21</v>
      </c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</row>
    <row r="77" spans="1:255" x14ac:dyDescent="0.2">
      <c r="A77" s="71"/>
      <c r="B77" s="72"/>
      <c r="C77" s="72" t="s">
        <v>687</v>
      </c>
      <c r="D77" s="73" t="s">
        <v>688</v>
      </c>
      <c r="E77" s="74">
        <v>1.03</v>
      </c>
      <c r="F77" s="75"/>
      <c r="G77" s="76" t="s">
        <v>26</v>
      </c>
      <c r="H77" s="75">
        <v>1.08</v>
      </c>
      <c r="I77" s="88">
        <v>3.2444999999999999</v>
      </c>
      <c r="J77" s="77"/>
      <c r="K77" s="78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</row>
    <row r="78" spans="1:255" x14ac:dyDescent="0.2">
      <c r="A78" s="102" t="s">
        <v>65</v>
      </c>
      <c r="B78" s="108" t="s">
        <v>35</v>
      </c>
      <c r="C78" s="103" t="s">
        <v>66</v>
      </c>
      <c r="D78" s="104" t="s">
        <v>23</v>
      </c>
      <c r="E78" s="105">
        <v>2</v>
      </c>
      <c r="F78" s="100">
        <v>2347.3100000000004</v>
      </c>
      <c r="G78" s="96"/>
      <c r="H78" s="100">
        <v>2347.31</v>
      </c>
      <c r="I78" s="106">
        <v>515.33000000000004</v>
      </c>
      <c r="J78" s="97">
        <v>9.11</v>
      </c>
      <c r="K78" s="107">
        <v>4694.62</v>
      </c>
      <c r="L78" s="20"/>
      <c r="M78" s="20"/>
      <c r="N78" s="20"/>
      <c r="O78" s="20"/>
      <c r="P78" s="20"/>
      <c r="Q78" s="20"/>
      <c r="R78" s="20"/>
      <c r="S78" s="20"/>
      <c r="T78" s="20">
        <v>515.33000000000004</v>
      </c>
      <c r="U78" s="20">
        <v>4694.62</v>
      </c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>
        <v>1</v>
      </c>
      <c r="CW78" s="20"/>
      <c r="CX78" s="20"/>
      <c r="CY78" s="20"/>
      <c r="CZ78" s="20"/>
      <c r="DA78" s="20"/>
      <c r="DB78" s="20"/>
      <c r="DC78" s="20"/>
      <c r="DD78" s="20"/>
      <c r="DE78" s="20">
        <v>4694.62</v>
      </c>
      <c r="DF78" s="20"/>
      <c r="DG78" s="20"/>
      <c r="DH78" s="20"/>
      <c r="DI78" s="20"/>
      <c r="DJ78" s="20"/>
      <c r="DK78" s="20">
        <v>515.33000000000004</v>
      </c>
      <c r="DL78" s="20"/>
      <c r="DM78" s="20">
        <v>4694.62</v>
      </c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>
        <v>515.33000000000004</v>
      </c>
      <c r="GK78" s="20"/>
      <c r="GL78" s="20"/>
      <c r="GM78" s="20"/>
      <c r="GN78" s="20">
        <v>515.33000000000004</v>
      </c>
      <c r="GO78" s="20"/>
      <c r="GP78" s="20">
        <v>515.33000000000004</v>
      </c>
      <c r="GQ78" s="20">
        <v>515.33000000000004</v>
      </c>
      <c r="GR78" s="20"/>
      <c r="GS78" s="20">
        <v>515.33000000000004</v>
      </c>
      <c r="GT78" s="20"/>
      <c r="GU78" s="20"/>
      <c r="GV78" s="20"/>
      <c r="GW78" s="20"/>
      <c r="GX78" s="20"/>
      <c r="GY78" s="20"/>
      <c r="GZ78" s="20"/>
      <c r="HA78" s="20"/>
      <c r="HB78" s="20">
        <v>515.33000000000004</v>
      </c>
      <c r="HC78" s="20"/>
      <c r="HD78" s="20"/>
      <c r="HE78" s="20"/>
      <c r="HF78" s="20">
        <v>515.33000000000004</v>
      </c>
      <c r="HG78" s="20"/>
      <c r="HH78" s="20"/>
      <c r="HI78" s="20"/>
      <c r="HJ78" s="20"/>
      <c r="HK78" s="20"/>
      <c r="HL78" s="20">
        <v>515.33000000000004</v>
      </c>
      <c r="HM78" s="20"/>
      <c r="HN78" s="20">
        <v>515.33000000000004</v>
      </c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>
        <v>515.33000000000004</v>
      </c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</row>
    <row r="79" spans="1:255" x14ac:dyDescent="0.2">
      <c r="A79" s="58"/>
      <c r="B79" s="101" t="s">
        <v>690</v>
      </c>
      <c r="C79" s="101" t="s">
        <v>700</v>
      </c>
      <c r="D79" s="57"/>
      <c r="E79" s="57"/>
      <c r="F79" s="57"/>
      <c r="G79" s="57"/>
      <c r="H79" s="57"/>
      <c r="I79" s="57"/>
      <c r="J79" s="57"/>
      <c r="K79" s="59"/>
    </row>
    <row r="80" spans="1:255" x14ac:dyDescent="0.2">
      <c r="A80" s="111" t="s">
        <v>69</v>
      </c>
      <c r="B80" s="112" t="s">
        <v>35</v>
      </c>
      <c r="C80" s="113" t="s">
        <v>70</v>
      </c>
      <c r="D80" s="114" t="s">
        <v>23</v>
      </c>
      <c r="E80" s="115">
        <v>1</v>
      </c>
      <c r="F80" s="116">
        <v>883.98</v>
      </c>
      <c r="G80" s="65"/>
      <c r="H80" s="116">
        <v>883.98</v>
      </c>
      <c r="I80" s="117">
        <v>97.03</v>
      </c>
      <c r="J80" s="66">
        <v>9.11</v>
      </c>
      <c r="K80" s="118">
        <v>883.98</v>
      </c>
      <c r="L80" s="20"/>
      <c r="M80" s="20"/>
      <c r="N80" s="20"/>
      <c r="O80" s="20"/>
      <c r="P80" s="20"/>
      <c r="Q80" s="20"/>
      <c r="R80" s="20"/>
      <c r="S80" s="20"/>
      <c r="T80" s="20">
        <v>97.03</v>
      </c>
      <c r="U80" s="20">
        <v>883.98</v>
      </c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>
        <v>1</v>
      </c>
      <c r="CW80" s="20"/>
      <c r="CX80" s="20"/>
      <c r="CY80" s="20"/>
      <c r="CZ80" s="20"/>
      <c r="DA80" s="20"/>
      <c r="DB80" s="20"/>
      <c r="DC80" s="20"/>
      <c r="DD80" s="20"/>
      <c r="DE80" s="20">
        <v>883.98</v>
      </c>
      <c r="DF80" s="20"/>
      <c r="DG80" s="20"/>
      <c r="DH80" s="20"/>
      <c r="DI80" s="20"/>
      <c r="DJ80" s="20"/>
      <c r="DK80" s="20">
        <v>97.03</v>
      </c>
      <c r="DL80" s="20"/>
      <c r="DM80" s="20">
        <v>883.98</v>
      </c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>
        <v>97.03</v>
      </c>
      <c r="GK80" s="20"/>
      <c r="GL80" s="20"/>
      <c r="GM80" s="20"/>
      <c r="GN80" s="20">
        <v>97.03</v>
      </c>
      <c r="GO80" s="20"/>
      <c r="GP80" s="20">
        <v>97.03</v>
      </c>
      <c r="GQ80" s="20">
        <v>97.03</v>
      </c>
      <c r="GR80" s="20"/>
      <c r="GS80" s="20">
        <v>97.03</v>
      </c>
      <c r="GT80" s="20"/>
      <c r="GU80" s="20"/>
      <c r="GV80" s="20"/>
      <c r="GW80" s="20"/>
      <c r="GX80" s="20"/>
      <c r="GY80" s="20"/>
      <c r="GZ80" s="20"/>
      <c r="HA80" s="20"/>
      <c r="HB80" s="20">
        <v>97.03</v>
      </c>
      <c r="HC80" s="20"/>
      <c r="HD80" s="20"/>
      <c r="HE80" s="20"/>
      <c r="HF80" s="20">
        <v>97.03</v>
      </c>
      <c r="HG80" s="20"/>
      <c r="HH80" s="20"/>
      <c r="HI80" s="20"/>
      <c r="HJ80" s="20"/>
      <c r="HK80" s="20"/>
      <c r="HL80" s="20">
        <v>97.03</v>
      </c>
      <c r="HM80" s="20"/>
      <c r="HN80" s="20">
        <v>97.03</v>
      </c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>
        <v>97.03</v>
      </c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</row>
    <row r="81" spans="1:255" x14ac:dyDescent="0.2">
      <c r="A81" s="89"/>
      <c r="B81" s="110" t="s">
        <v>690</v>
      </c>
      <c r="C81" s="110" t="s">
        <v>701</v>
      </c>
      <c r="D81" s="29"/>
      <c r="E81" s="29"/>
      <c r="F81" s="29"/>
      <c r="G81" s="29"/>
      <c r="H81" s="29"/>
      <c r="I81" s="29"/>
      <c r="J81" s="29"/>
      <c r="K81" s="90"/>
    </row>
    <row r="82" spans="1:255" ht="13.5" thickBot="1" x14ac:dyDescent="0.25">
      <c r="A82" s="135"/>
      <c r="B82" s="136"/>
      <c r="C82" s="136" t="s">
        <v>696</v>
      </c>
      <c r="D82" s="136"/>
      <c r="E82" s="136"/>
      <c r="F82" s="136"/>
      <c r="G82" s="136"/>
      <c r="H82" s="188">
        <v>634.83000000000004</v>
      </c>
      <c r="I82" s="189"/>
      <c r="J82" s="188">
        <v>5783.2999999999993</v>
      </c>
      <c r="K82" s="190"/>
      <c r="L82" s="109"/>
      <c r="M82" s="109"/>
      <c r="N82" s="109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</row>
    <row r="83" spans="1:255" x14ac:dyDescent="0.2">
      <c r="A83" s="123"/>
      <c r="B83" s="122"/>
      <c r="C83" s="122" t="s">
        <v>698</v>
      </c>
      <c r="D83" s="122"/>
      <c r="E83" s="122"/>
      <c r="F83" s="122"/>
      <c r="G83" s="122"/>
      <c r="H83" s="191">
        <v>724.53</v>
      </c>
      <c r="I83" s="192"/>
      <c r="J83" s="191">
        <v>8684.74</v>
      </c>
      <c r="K83" s="193"/>
      <c r="O83" s="20"/>
      <c r="P83" s="20"/>
      <c r="Q83" s="20"/>
      <c r="R83" s="20">
        <v>724.53</v>
      </c>
      <c r="S83" s="20">
        <v>8684.74</v>
      </c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>
        <v>724.53</v>
      </c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</row>
    <row r="84" spans="1:255" x14ac:dyDescent="0.2">
      <c r="A84" s="70"/>
      <c r="B84" s="69"/>
      <c r="C84" s="69"/>
      <c r="D84" s="69"/>
      <c r="E84" s="69"/>
      <c r="F84" s="69"/>
      <c r="G84" s="69"/>
      <c r="H84" s="194"/>
      <c r="I84" s="195"/>
      <c r="J84" s="194"/>
      <c r="K84" s="196"/>
    </row>
    <row r="85" spans="1:255" ht="47.25" x14ac:dyDescent="0.2">
      <c r="A85" s="126">
        <v>3</v>
      </c>
      <c r="B85" s="133" t="s">
        <v>74</v>
      </c>
      <c r="C85" s="127" t="s">
        <v>702</v>
      </c>
      <c r="D85" s="128" t="s">
        <v>23</v>
      </c>
      <c r="E85" s="129">
        <v>84</v>
      </c>
      <c r="F85" s="130">
        <v>25.72</v>
      </c>
      <c r="G85" s="134" t="s">
        <v>6</v>
      </c>
      <c r="H85" s="130"/>
      <c r="I85" s="131">
        <v>2610.0199999999995</v>
      </c>
      <c r="J85" s="97"/>
      <c r="K85" s="132">
        <v>84527.45</v>
      </c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</row>
    <row r="86" spans="1:255" x14ac:dyDescent="0.2">
      <c r="A86" s="60"/>
      <c r="B86" s="61"/>
      <c r="C86" s="61" t="s">
        <v>680</v>
      </c>
      <c r="D86" s="62"/>
      <c r="E86" s="63"/>
      <c r="F86" s="64">
        <v>9.51</v>
      </c>
      <c r="G86" s="65" t="s">
        <v>26</v>
      </c>
      <c r="H86" s="64">
        <v>9.99</v>
      </c>
      <c r="I86" s="64">
        <v>839.16</v>
      </c>
      <c r="J86" s="66">
        <v>33.39</v>
      </c>
      <c r="K86" s="67">
        <v>28019.55</v>
      </c>
      <c r="O86" s="20"/>
      <c r="P86" s="20"/>
      <c r="Q86" s="20"/>
      <c r="R86" s="20"/>
      <c r="S86" s="20"/>
      <c r="T86" s="20">
        <v>839.16</v>
      </c>
      <c r="U86" s="20">
        <v>28019.55</v>
      </c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>
        <v>1</v>
      </c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>
        <v>28019.55</v>
      </c>
      <c r="DH86" s="20">
        <v>1</v>
      </c>
      <c r="DI86" s="20"/>
      <c r="DJ86" s="20"/>
      <c r="DK86" s="20"/>
      <c r="DL86" s="20"/>
      <c r="DM86" s="20"/>
      <c r="DN86" s="20"/>
      <c r="DO86" s="20"/>
      <c r="DP86" s="20"/>
      <c r="DQ86" s="20">
        <v>839.16</v>
      </c>
      <c r="DR86" s="20"/>
      <c r="DS86" s="20">
        <v>28019.55</v>
      </c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>
        <v>839.16</v>
      </c>
      <c r="GK86" s="20">
        <v>839.16</v>
      </c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>
        <v>839.16</v>
      </c>
      <c r="HC86" s="20"/>
      <c r="HD86" s="20"/>
      <c r="HE86" s="20"/>
      <c r="HF86" s="20">
        <v>839.16</v>
      </c>
      <c r="HG86" s="20"/>
      <c r="HH86" s="20"/>
      <c r="HI86" s="20"/>
      <c r="HJ86" s="20"/>
      <c r="HK86" s="20"/>
      <c r="HL86" s="20">
        <v>839.16</v>
      </c>
      <c r="HM86" s="20"/>
      <c r="HN86" s="20">
        <v>839.16</v>
      </c>
      <c r="HO86" s="20"/>
      <c r="HP86" s="20"/>
      <c r="HQ86" s="20"/>
      <c r="HR86" s="20"/>
      <c r="HS86" s="20"/>
      <c r="HT86" s="20"/>
      <c r="HU86" s="20"/>
      <c r="HV86" s="20"/>
      <c r="HW86" s="20"/>
      <c r="HX86" s="20">
        <v>839.16</v>
      </c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</row>
    <row r="87" spans="1:255" x14ac:dyDescent="0.2">
      <c r="A87" s="71"/>
      <c r="B87" s="72"/>
      <c r="C87" s="72" t="s">
        <v>681</v>
      </c>
      <c r="D87" s="73"/>
      <c r="E87" s="74"/>
      <c r="F87" s="75">
        <v>1.47</v>
      </c>
      <c r="G87" s="76" t="s">
        <v>26</v>
      </c>
      <c r="H87" s="75">
        <v>1.55</v>
      </c>
      <c r="I87" s="75">
        <v>130.19999999999999</v>
      </c>
      <c r="J87" s="77">
        <v>13.26</v>
      </c>
      <c r="K87" s="78">
        <v>1726.45</v>
      </c>
      <c r="O87" s="20"/>
      <c r="P87" s="20"/>
      <c r="Q87" s="20"/>
      <c r="R87" s="20"/>
      <c r="S87" s="20"/>
      <c r="T87" s="20">
        <v>130.19999999999999</v>
      </c>
      <c r="U87" s="20">
        <v>1726.45</v>
      </c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>
        <v>1</v>
      </c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>
        <v>130.19999999999999</v>
      </c>
      <c r="DR87" s="20"/>
      <c r="DS87" s="20">
        <v>1726.45</v>
      </c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>
        <v>130.19999999999999</v>
      </c>
      <c r="GK87" s="20"/>
      <c r="GL87" s="20">
        <v>130.19999999999999</v>
      </c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>
        <v>130.19999999999999</v>
      </c>
      <c r="HC87" s="20"/>
      <c r="HD87" s="20"/>
      <c r="HE87" s="20"/>
      <c r="HF87" s="20">
        <v>130.19999999999999</v>
      </c>
      <c r="HG87" s="20"/>
      <c r="HH87" s="20"/>
      <c r="HI87" s="20"/>
      <c r="HJ87" s="20"/>
      <c r="HK87" s="20"/>
      <c r="HL87" s="20">
        <v>130.19999999999999</v>
      </c>
      <c r="HM87" s="20"/>
      <c r="HN87" s="20">
        <v>130.19999999999999</v>
      </c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</row>
    <row r="88" spans="1:255" x14ac:dyDescent="0.2">
      <c r="A88" s="71"/>
      <c r="B88" s="72"/>
      <c r="C88" s="72" t="s">
        <v>682</v>
      </c>
      <c r="D88" s="73"/>
      <c r="E88" s="74"/>
      <c r="F88" s="75">
        <v>0.12</v>
      </c>
      <c r="G88" s="76" t="s">
        <v>26</v>
      </c>
      <c r="H88" s="75">
        <v>0.13</v>
      </c>
      <c r="I88" s="75">
        <v>10.92</v>
      </c>
      <c r="J88" s="77">
        <v>33.39</v>
      </c>
      <c r="K88" s="78">
        <v>364.62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>
        <v>10.92</v>
      </c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>
        <v>10.92</v>
      </c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</row>
    <row r="89" spans="1:255" x14ac:dyDescent="0.2">
      <c r="A89" s="71"/>
      <c r="B89" s="72"/>
      <c r="C89" s="72" t="s">
        <v>683</v>
      </c>
      <c r="D89" s="73"/>
      <c r="E89" s="74"/>
      <c r="F89" s="75">
        <v>14.74</v>
      </c>
      <c r="G89" s="76"/>
      <c r="H89" s="75">
        <v>14.74</v>
      </c>
      <c r="I89" s="75">
        <v>1238.1600000000001</v>
      </c>
      <c r="J89" s="77">
        <v>9.11</v>
      </c>
      <c r="K89" s="78">
        <v>11279.64</v>
      </c>
      <c r="O89" s="20"/>
      <c r="P89" s="20"/>
      <c r="Q89" s="20"/>
      <c r="R89" s="20"/>
      <c r="S89" s="20"/>
      <c r="T89" s="20">
        <v>1238.1600000000001</v>
      </c>
      <c r="U89" s="20">
        <v>11279.64</v>
      </c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>
        <v>1</v>
      </c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>
        <v>1238.1600000000001</v>
      </c>
      <c r="DL89" s="20"/>
      <c r="DM89" s="20">
        <v>11279.64</v>
      </c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>
        <v>1238.1600000000001</v>
      </c>
      <c r="GK89" s="20"/>
      <c r="GL89" s="20"/>
      <c r="GM89" s="20"/>
      <c r="GN89" s="20">
        <v>1238.1600000000001</v>
      </c>
      <c r="GO89" s="20"/>
      <c r="GP89" s="20">
        <v>1238.1600000000001</v>
      </c>
      <c r="GQ89" s="20">
        <v>1238.1600000000001</v>
      </c>
      <c r="GR89" s="20"/>
      <c r="GS89" s="20">
        <v>1238.1600000000001</v>
      </c>
      <c r="GT89" s="20"/>
      <c r="GU89" s="20"/>
      <c r="GV89" s="20"/>
      <c r="GW89" s="20">
        <v>0</v>
      </c>
      <c r="GX89" s="20">
        <v>0</v>
      </c>
      <c r="GY89" s="20"/>
      <c r="GZ89" s="20"/>
      <c r="HA89" s="20"/>
      <c r="HB89" s="20">
        <v>1238.1600000000001</v>
      </c>
      <c r="HC89" s="20"/>
      <c r="HD89" s="20"/>
      <c r="HE89" s="20"/>
      <c r="HF89" s="20">
        <v>1238.1600000000001</v>
      </c>
      <c r="HG89" s="20"/>
      <c r="HH89" s="20"/>
      <c r="HI89" s="20"/>
      <c r="HJ89" s="20"/>
      <c r="HK89" s="20"/>
      <c r="HL89" s="20">
        <v>1238.1600000000001</v>
      </c>
      <c r="HM89" s="20"/>
      <c r="HN89" s="20">
        <v>1238.1600000000001</v>
      </c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</row>
    <row r="90" spans="1:255" x14ac:dyDescent="0.2">
      <c r="A90" s="79"/>
      <c r="B90" s="80"/>
      <c r="C90" s="80" t="s">
        <v>684</v>
      </c>
      <c r="D90" s="81"/>
      <c r="E90" s="82">
        <v>121</v>
      </c>
      <c r="F90" s="83" t="s">
        <v>685</v>
      </c>
      <c r="G90" s="84"/>
      <c r="H90" s="85">
        <v>12.25</v>
      </c>
      <c r="I90" s="85">
        <v>1028.5999999999999</v>
      </c>
      <c r="J90" s="87">
        <v>1.21</v>
      </c>
      <c r="K90" s="86">
        <v>34344.85</v>
      </c>
      <c r="O90" s="20"/>
      <c r="P90" s="20"/>
      <c r="Q90" s="20"/>
      <c r="R90" s="20"/>
      <c r="S90" s="20"/>
      <c r="T90" s="20">
        <v>1028.5999999999999</v>
      </c>
      <c r="U90" s="20">
        <v>34344.85</v>
      </c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>
        <v>1</v>
      </c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>
        <v>1028.5999999999999</v>
      </c>
      <c r="DR90" s="20"/>
      <c r="DS90" s="20">
        <v>34344.85</v>
      </c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>
        <v>1028.5999999999999</v>
      </c>
      <c r="GZ90" s="20"/>
      <c r="HA90" s="20"/>
      <c r="HB90" s="20">
        <v>1028.5999999999999</v>
      </c>
      <c r="HC90" s="20"/>
      <c r="HD90" s="20"/>
      <c r="HE90" s="20"/>
      <c r="HF90" s="20">
        <v>1028.5999999999999</v>
      </c>
      <c r="HG90" s="20"/>
      <c r="HH90" s="20"/>
      <c r="HI90" s="20"/>
      <c r="HJ90" s="20"/>
      <c r="HK90" s="20"/>
      <c r="HL90" s="20">
        <v>1028.5999999999999</v>
      </c>
      <c r="HM90" s="20"/>
      <c r="HN90" s="20">
        <v>1028.5999999999999</v>
      </c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</row>
    <row r="91" spans="1:255" x14ac:dyDescent="0.2">
      <c r="A91" s="79"/>
      <c r="B91" s="80"/>
      <c r="C91" s="80" t="s">
        <v>686</v>
      </c>
      <c r="D91" s="81"/>
      <c r="E91" s="82">
        <v>72</v>
      </c>
      <c r="F91" s="83" t="s">
        <v>685</v>
      </c>
      <c r="G91" s="84"/>
      <c r="H91" s="85">
        <v>7.29</v>
      </c>
      <c r="I91" s="85">
        <v>612.05999999999995</v>
      </c>
      <c r="J91" s="87">
        <v>0.72</v>
      </c>
      <c r="K91" s="86">
        <v>20436.599999999999</v>
      </c>
      <c r="O91" s="20"/>
      <c r="P91" s="20"/>
      <c r="Q91" s="20"/>
      <c r="R91" s="20"/>
      <c r="S91" s="20"/>
      <c r="T91" s="20">
        <v>612.05999999999995</v>
      </c>
      <c r="U91" s="20">
        <v>20436.599999999999</v>
      </c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>
        <v>1</v>
      </c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>
        <v>612.05999999999995</v>
      </c>
      <c r="DR91" s="20"/>
      <c r="DS91" s="20">
        <v>20436.599999999999</v>
      </c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>
        <v>612.05999999999995</v>
      </c>
      <c r="HA91" s="20"/>
      <c r="HB91" s="20">
        <v>612.05999999999995</v>
      </c>
      <c r="HC91" s="20"/>
      <c r="HD91" s="20"/>
      <c r="HE91" s="20"/>
      <c r="HF91" s="20">
        <v>612.05999999999995</v>
      </c>
      <c r="HG91" s="20"/>
      <c r="HH91" s="20"/>
      <c r="HI91" s="20"/>
      <c r="HJ91" s="20"/>
      <c r="HK91" s="20"/>
      <c r="HL91" s="20">
        <v>612.05999999999995</v>
      </c>
      <c r="HM91" s="20"/>
      <c r="HN91" s="20">
        <v>612.05999999999995</v>
      </c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</row>
    <row r="92" spans="1:255" x14ac:dyDescent="0.2">
      <c r="A92" s="71"/>
      <c r="B92" s="72"/>
      <c r="C92" s="72" t="s">
        <v>687</v>
      </c>
      <c r="D92" s="73" t="s">
        <v>688</v>
      </c>
      <c r="E92" s="74">
        <v>1.06</v>
      </c>
      <c r="F92" s="75"/>
      <c r="G92" s="76" t="s">
        <v>26</v>
      </c>
      <c r="H92" s="75">
        <v>1.1100000000000001</v>
      </c>
      <c r="I92" s="88">
        <v>93.492000000000004</v>
      </c>
      <c r="J92" s="77"/>
      <c r="K92" s="78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</row>
    <row r="93" spans="1:255" ht="36" x14ac:dyDescent="0.2">
      <c r="A93" s="91" t="s">
        <v>43</v>
      </c>
      <c r="B93" s="99" t="s">
        <v>35</v>
      </c>
      <c r="C93" s="92" t="s">
        <v>703</v>
      </c>
      <c r="D93" s="93" t="s">
        <v>23</v>
      </c>
      <c r="E93" s="94">
        <v>42</v>
      </c>
      <c r="F93" s="100">
        <v>6817.39</v>
      </c>
      <c r="G93" s="96"/>
      <c r="H93" s="100">
        <v>6817.39</v>
      </c>
      <c r="I93" s="95">
        <v>46709.69</v>
      </c>
      <c r="J93" s="97">
        <v>6.13</v>
      </c>
      <c r="K93" s="98">
        <v>286330.38</v>
      </c>
      <c r="L93" s="20"/>
      <c r="M93" s="20"/>
      <c r="N93" s="20"/>
      <c r="O93" s="20"/>
      <c r="P93" s="20"/>
      <c r="Q93" s="20"/>
      <c r="R93" s="20"/>
      <c r="S93" s="20"/>
      <c r="T93" s="20">
        <v>46709.69</v>
      </c>
      <c r="U93" s="20">
        <v>286330.38</v>
      </c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>
        <v>3</v>
      </c>
      <c r="CW93" s="20"/>
      <c r="CX93" s="20"/>
      <c r="CY93" s="20"/>
      <c r="CZ93" s="20"/>
      <c r="DA93" s="20"/>
      <c r="DB93" s="20"/>
      <c r="DC93" s="20"/>
      <c r="DD93" s="20"/>
      <c r="DE93" s="20"/>
      <c r="DF93" s="20">
        <v>286330.38</v>
      </c>
      <c r="DG93" s="20"/>
      <c r="DH93" s="20"/>
      <c r="DI93" s="20"/>
      <c r="DJ93" s="20"/>
      <c r="DK93" s="20"/>
      <c r="DL93" s="20"/>
      <c r="DM93" s="20"/>
      <c r="DN93" s="20">
        <v>46709.69</v>
      </c>
      <c r="DO93" s="20"/>
      <c r="DP93" s="20">
        <v>286330.38</v>
      </c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>
        <v>46709.69</v>
      </c>
      <c r="GO93" s="20"/>
      <c r="GP93" s="20">
        <v>46709.69</v>
      </c>
      <c r="GQ93" s="20"/>
      <c r="GR93" s="20"/>
      <c r="GS93" s="20"/>
      <c r="GT93" s="20">
        <v>46709.69</v>
      </c>
      <c r="GU93" s="20"/>
      <c r="GV93" s="20">
        <v>46709.69</v>
      </c>
      <c r="GW93" s="20"/>
      <c r="GX93" s="20"/>
      <c r="GY93" s="20"/>
      <c r="GZ93" s="20"/>
      <c r="HA93" s="20"/>
      <c r="HB93" s="20"/>
      <c r="HC93" s="20"/>
      <c r="HD93" s="20">
        <v>46709.69</v>
      </c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>
        <v>46709.69</v>
      </c>
      <c r="HS93" s="20"/>
      <c r="HT93" s="20"/>
      <c r="HU93" s="20"/>
      <c r="HV93" s="20"/>
      <c r="HW93" s="20"/>
      <c r="HX93" s="20"/>
      <c r="HY93" s="20"/>
      <c r="HZ93" s="20">
        <v>46709.69</v>
      </c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</row>
    <row r="94" spans="1:255" x14ac:dyDescent="0.2">
      <c r="A94" s="58"/>
      <c r="B94" s="101" t="s">
        <v>690</v>
      </c>
      <c r="C94" s="101" t="s">
        <v>704</v>
      </c>
      <c r="D94" s="57"/>
      <c r="E94" s="57"/>
      <c r="F94" s="57"/>
      <c r="G94" s="57"/>
      <c r="H94" s="57"/>
      <c r="I94" s="57"/>
      <c r="J94" s="57"/>
      <c r="K94" s="59"/>
    </row>
    <row r="95" spans="1:255" x14ac:dyDescent="0.2">
      <c r="A95" s="111" t="s">
        <v>80</v>
      </c>
      <c r="B95" s="112" t="s">
        <v>35</v>
      </c>
      <c r="C95" s="113" t="s">
        <v>81</v>
      </c>
      <c r="D95" s="114" t="s">
        <v>23</v>
      </c>
      <c r="E95" s="115">
        <v>42</v>
      </c>
      <c r="F95" s="116">
        <v>2398.5700000000002</v>
      </c>
      <c r="G95" s="65"/>
      <c r="H95" s="116">
        <v>2398.5700000000002</v>
      </c>
      <c r="I95" s="117">
        <v>11058.17</v>
      </c>
      <c r="J95" s="66">
        <v>9.11</v>
      </c>
      <c r="K95" s="118">
        <v>100739.94</v>
      </c>
      <c r="L95" s="20"/>
      <c r="M95" s="20"/>
      <c r="N95" s="20"/>
      <c r="O95" s="20"/>
      <c r="P95" s="20"/>
      <c r="Q95" s="20"/>
      <c r="R95" s="20"/>
      <c r="S95" s="20"/>
      <c r="T95" s="20">
        <v>11058.17</v>
      </c>
      <c r="U95" s="20">
        <v>100739.94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>
        <v>1</v>
      </c>
      <c r="CW95" s="20"/>
      <c r="CX95" s="20"/>
      <c r="CY95" s="20"/>
      <c r="CZ95" s="20"/>
      <c r="DA95" s="20"/>
      <c r="DB95" s="20"/>
      <c r="DC95" s="20"/>
      <c r="DD95" s="20"/>
      <c r="DE95" s="20">
        <v>100739.94</v>
      </c>
      <c r="DF95" s="20"/>
      <c r="DG95" s="20"/>
      <c r="DH95" s="20"/>
      <c r="DI95" s="20"/>
      <c r="DJ95" s="20"/>
      <c r="DK95" s="20">
        <v>11058.17</v>
      </c>
      <c r="DL95" s="20"/>
      <c r="DM95" s="20">
        <v>100739.94</v>
      </c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>
        <v>11058.17</v>
      </c>
      <c r="GK95" s="20"/>
      <c r="GL95" s="20"/>
      <c r="GM95" s="20"/>
      <c r="GN95" s="20">
        <v>11058.17</v>
      </c>
      <c r="GO95" s="20"/>
      <c r="GP95" s="20">
        <v>11058.17</v>
      </c>
      <c r="GQ95" s="20">
        <v>11058.17</v>
      </c>
      <c r="GR95" s="20"/>
      <c r="GS95" s="20">
        <v>11058.17</v>
      </c>
      <c r="GT95" s="20"/>
      <c r="GU95" s="20"/>
      <c r="GV95" s="20"/>
      <c r="GW95" s="20"/>
      <c r="GX95" s="20"/>
      <c r="GY95" s="20"/>
      <c r="GZ95" s="20"/>
      <c r="HA95" s="20"/>
      <c r="HB95" s="20">
        <v>11058.17</v>
      </c>
      <c r="HC95" s="20"/>
      <c r="HD95" s="20"/>
      <c r="HE95" s="20"/>
      <c r="HF95" s="20">
        <v>11058.17</v>
      </c>
      <c r="HG95" s="20"/>
      <c r="HH95" s="20"/>
      <c r="HI95" s="20"/>
      <c r="HJ95" s="20"/>
      <c r="HK95" s="20"/>
      <c r="HL95" s="20">
        <v>11058.17</v>
      </c>
      <c r="HM95" s="20"/>
      <c r="HN95" s="20">
        <v>11058.17</v>
      </c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>
        <v>11058.17</v>
      </c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</row>
    <row r="96" spans="1:255" x14ac:dyDescent="0.2">
      <c r="A96" s="58"/>
      <c r="B96" s="101" t="s">
        <v>690</v>
      </c>
      <c r="C96" s="101" t="s">
        <v>705</v>
      </c>
      <c r="D96" s="57"/>
      <c r="E96" s="57"/>
      <c r="F96" s="57"/>
      <c r="G96" s="57"/>
      <c r="H96" s="57"/>
      <c r="I96" s="57"/>
      <c r="J96" s="57"/>
      <c r="K96" s="59"/>
    </row>
    <row r="97" spans="1:255" x14ac:dyDescent="0.2">
      <c r="A97" s="120"/>
      <c r="B97" s="121"/>
      <c r="C97" s="121" t="s">
        <v>696</v>
      </c>
      <c r="D97" s="121"/>
      <c r="E97" s="121"/>
      <c r="F97" s="121"/>
      <c r="G97" s="121"/>
      <c r="H97" s="202">
        <v>12296.33</v>
      </c>
      <c r="I97" s="203"/>
      <c r="J97" s="202">
        <v>112019.58</v>
      </c>
      <c r="K97" s="204"/>
      <c r="L97" s="109"/>
      <c r="M97" s="109"/>
      <c r="N97" s="109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</row>
    <row r="98" spans="1:255" ht="13.5" thickBot="1" x14ac:dyDescent="0.25">
      <c r="A98" s="124"/>
      <c r="B98" s="125"/>
      <c r="C98" s="125" t="s">
        <v>697</v>
      </c>
      <c r="D98" s="125"/>
      <c r="E98" s="125"/>
      <c r="F98" s="125"/>
      <c r="G98" s="125"/>
      <c r="H98" s="197">
        <v>46709.69</v>
      </c>
      <c r="I98" s="198"/>
      <c r="J98" s="197">
        <v>286330.38</v>
      </c>
      <c r="K98" s="199"/>
      <c r="L98" s="119"/>
      <c r="M98" s="119"/>
      <c r="N98" s="119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</row>
    <row r="99" spans="1:255" x14ac:dyDescent="0.2">
      <c r="A99" s="123"/>
      <c r="B99" s="122"/>
      <c r="C99" s="122" t="s">
        <v>698</v>
      </c>
      <c r="D99" s="122"/>
      <c r="E99" s="122"/>
      <c r="F99" s="122"/>
      <c r="G99" s="122"/>
      <c r="H99" s="191">
        <v>61616.04</v>
      </c>
      <c r="I99" s="192"/>
      <c r="J99" s="191">
        <v>482877.41</v>
      </c>
      <c r="K99" s="193"/>
      <c r="O99" s="20"/>
      <c r="P99" s="20"/>
      <c r="Q99" s="20"/>
      <c r="R99" s="20">
        <v>61616.04</v>
      </c>
      <c r="S99" s="20">
        <v>482877.41</v>
      </c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>
        <v>61616.04</v>
      </c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</row>
    <row r="100" spans="1:255" x14ac:dyDescent="0.2">
      <c r="A100" s="70"/>
      <c r="B100" s="69"/>
      <c r="C100" s="69"/>
      <c r="D100" s="69"/>
      <c r="E100" s="69"/>
      <c r="F100" s="69"/>
      <c r="G100" s="69"/>
      <c r="H100" s="194"/>
      <c r="I100" s="195"/>
      <c r="J100" s="194"/>
      <c r="K100" s="196"/>
    </row>
    <row r="101" spans="1:255" ht="47.25" x14ac:dyDescent="0.2">
      <c r="A101" s="126">
        <v>4</v>
      </c>
      <c r="B101" s="133" t="s">
        <v>85</v>
      </c>
      <c r="C101" s="127" t="s">
        <v>706</v>
      </c>
      <c r="D101" s="128" t="s">
        <v>23</v>
      </c>
      <c r="E101" s="129">
        <v>1</v>
      </c>
      <c r="F101" s="130">
        <v>25.75</v>
      </c>
      <c r="G101" s="134" t="s">
        <v>6</v>
      </c>
      <c r="H101" s="130"/>
      <c r="I101" s="131">
        <v>31.11</v>
      </c>
      <c r="J101" s="97"/>
      <c r="K101" s="132">
        <v>1006.69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</row>
    <row r="102" spans="1:255" x14ac:dyDescent="0.2">
      <c r="A102" s="60"/>
      <c r="B102" s="61"/>
      <c r="C102" s="61" t="s">
        <v>680</v>
      </c>
      <c r="D102" s="62"/>
      <c r="E102" s="63"/>
      <c r="F102" s="64">
        <v>9.51</v>
      </c>
      <c r="G102" s="65" t="s">
        <v>26</v>
      </c>
      <c r="H102" s="64">
        <v>9.99</v>
      </c>
      <c r="I102" s="64">
        <v>9.99</v>
      </c>
      <c r="J102" s="66">
        <v>33.39</v>
      </c>
      <c r="K102" s="67">
        <v>333.57</v>
      </c>
      <c r="O102" s="20"/>
      <c r="P102" s="20"/>
      <c r="Q102" s="20"/>
      <c r="R102" s="20"/>
      <c r="S102" s="20"/>
      <c r="T102" s="20">
        <v>9.99</v>
      </c>
      <c r="U102" s="20">
        <v>333.57</v>
      </c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>
        <v>1</v>
      </c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>
        <v>333.57</v>
      </c>
      <c r="DH102" s="20">
        <v>1</v>
      </c>
      <c r="DI102" s="20"/>
      <c r="DJ102" s="20"/>
      <c r="DK102" s="20"/>
      <c r="DL102" s="20"/>
      <c r="DM102" s="20"/>
      <c r="DN102" s="20"/>
      <c r="DO102" s="20"/>
      <c r="DP102" s="20"/>
      <c r="DQ102" s="20">
        <v>9.99</v>
      </c>
      <c r="DR102" s="20"/>
      <c r="DS102" s="20">
        <v>333.57</v>
      </c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>
        <v>9.99</v>
      </c>
      <c r="GK102" s="20">
        <v>9.99</v>
      </c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>
        <v>9.99</v>
      </c>
      <c r="HC102" s="20"/>
      <c r="HD102" s="20"/>
      <c r="HE102" s="20"/>
      <c r="HF102" s="20">
        <v>9.99</v>
      </c>
      <c r="HG102" s="20"/>
      <c r="HH102" s="20"/>
      <c r="HI102" s="20"/>
      <c r="HJ102" s="20"/>
      <c r="HK102" s="20"/>
      <c r="HL102" s="20">
        <v>9.99</v>
      </c>
      <c r="HM102" s="20"/>
      <c r="HN102" s="20">
        <v>9.99</v>
      </c>
      <c r="HO102" s="20"/>
      <c r="HP102" s="20"/>
      <c r="HQ102" s="20"/>
      <c r="HR102" s="20"/>
      <c r="HS102" s="20"/>
      <c r="HT102" s="20"/>
      <c r="HU102" s="20"/>
      <c r="HV102" s="20"/>
      <c r="HW102" s="20"/>
      <c r="HX102" s="20">
        <v>9.99</v>
      </c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</row>
    <row r="103" spans="1:255" x14ac:dyDescent="0.2">
      <c r="A103" s="71"/>
      <c r="B103" s="72"/>
      <c r="C103" s="72" t="s">
        <v>681</v>
      </c>
      <c r="D103" s="73"/>
      <c r="E103" s="74"/>
      <c r="F103" s="75">
        <v>1.5</v>
      </c>
      <c r="G103" s="76" t="s">
        <v>26</v>
      </c>
      <c r="H103" s="75">
        <v>1.58</v>
      </c>
      <c r="I103" s="75">
        <v>1.58</v>
      </c>
      <c r="J103" s="77">
        <v>13.26</v>
      </c>
      <c r="K103" s="78">
        <v>20.95</v>
      </c>
      <c r="O103" s="20"/>
      <c r="P103" s="20"/>
      <c r="Q103" s="20"/>
      <c r="R103" s="20"/>
      <c r="S103" s="20"/>
      <c r="T103" s="20">
        <v>1.58</v>
      </c>
      <c r="U103" s="20">
        <v>20.95</v>
      </c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>
        <v>1</v>
      </c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>
        <v>1.58</v>
      </c>
      <c r="DR103" s="20"/>
      <c r="DS103" s="20">
        <v>20.95</v>
      </c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>
        <v>1.58</v>
      </c>
      <c r="GK103" s="20"/>
      <c r="GL103" s="20">
        <v>1.58</v>
      </c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>
        <v>1.58</v>
      </c>
      <c r="HC103" s="20"/>
      <c r="HD103" s="20"/>
      <c r="HE103" s="20"/>
      <c r="HF103" s="20">
        <v>1.58</v>
      </c>
      <c r="HG103" s="20"/>
      <c r="HH103" s="20"/>
      <c r="HI103" s="20"/>
      <c r="HJ103" s="20"/>
      <c r="HK103" s="20"/>
      <c r="HL103" s="20">
        <v>1.58</v>
      </c>
      <c r="HM103" s="20"/>
      <c r="HN103" s="20">
        <v>1.58</v>
      </c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</row>
    <row r="104" spans="1:255" x14ac:dyDescent="0.2">
      <c r="A104" s="71"/>
      <c r="B104" s="72"/>
      <c r="C104" s="72" t="s">
        <v>682</v>
      </c>
      <c r="D104" s="73"/>
      <c r="E104" s="74"/>
      <c r="F104" s="75">
        <v>0.12</v>
      </c>
      <c r="G104" s="76" t="s">
        <v>26</v>
      </c>
      <c r="H104" s="75">
        <v>0.13</v>
      </c>
      <c r="I104" s="75">
        <v>0.13</v>
      </c>
      <c r="J104" s="77">
        <v>33.39</v>
      </c>
      <c r="K104" s="78">
        <v>4.34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>
        <v>0.13</v>
      </c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>
        <v>0.13</v>
      </c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</row>
    <row r="105" spans="1:255" x14ac:dyDescent="0.2">
      <c r="A105" s="71"/>
      <c r="B105" s="72"/>
      <c r="C105" s="72" t="s">
        <v>683</v>
      </c>
      <c r="D105" s="73"/>
      <c r="E105" s="74"/>
      <c r="F105" s="75">
        <v>14.74</v>
      </c>
      <c r="G105" s="76"/>
      <c r="H105" s="75">
        <v>14.74</v>
      </c>
      <c r="I105" s="75">
        <v>14.74</v>
      </c>
      <c r="J105" s="77">
        <v>9.11</v>
      </c>
      <c r="K105" s="78">
        <v>134.28</v>
      </c>
      <c r="O105" s="20"/>
      <c r="P105" s="20"/>
      <c r="Q105" s="20"/>
      <c r="R105" s="20"/>
      <c r="S105" s="20"/>
      <c r="T105" s="20">
        <v>14.74</v>
      </c>
      <c r="U105" s="20">
        <v>134.28</v>
      </c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>
        <v>1</v>
      </c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>
        <v>14.74</v>
      </c>
      <c r="DL105" s="20"/>
      <c r="DM105" s="20">
        <v>134.28</v>
      </c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>
        <v>14.74</v>
      </c>
      <c r="GK105" s="20"/>
      <c r="GL105" s="20"/>
      <c r="GM105" s="20"/>
      <c r="GN105" s="20">
        <v>14.74</v>
      </c>
      <c r="GO105" s="20"/>
      <c r="GP105" s="20">
        <v>14.74</v>
      </c>
      <c r="GQ105" s="20">
        <v>14.74</v>
      </c>
      <c r="GR105" s="20"/>
      <c r="GS105" s="20">
        <v>14.74</v>
      </c>
      <c r="GT105" s="20"/>
      <c r="GU105" s="20"/>
      <c r="GV105" s="20"/>
      <c r="GW105" s="20">
        <v>0</v>
      </c>
      <c r="GX105" s="20">
        <v>0</v>
      </c>
      <c r="GY105" s="20"/>
      <c r="GZ105" s="20"/>
      <c r="HA105" s="20"/>
      <c r="HB105" s="20">
        <v>14.74</v>
      </c>
      <c r="HC105" s="20"/>
      <c r="HD105" s="20"/>
      <c r="HE105" s="20"/>
      <c r="HF105" s="20">
        <v>14.74</v>
      </c>
      <c r="HG105" s="20"/>
      <c r="HH105" s="20"/>
      <c r="HI105" s="20"/>
      <c r="HJ105" s="20"/>
      <c r="HK105" s="20"/>
      <c r="HL105" s="20">
        <v>14.74</v>
      </c>
      <c r="HM105" s="20"/>
      <c r="HN105" s="20">
        <v>14.74</v>
      </c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</row>
    <row r="106" spans="1:255" x14ac:dyDescent="0.2">
      <c r="A106" s="79"/>
      <c r="B106" s="80"/>
      <c r="C106" s="80" t="s">
        <v>684</v>
      </c>
      <c r="D106" s="81"/>
      <c r="E106" s="82">
        <v>121</v>
      </c>
      <c r="F106" s="83" t="s">
        <v>685</v>
      </c>
      <c r="G106" s="84"/>
      <c r="H106" s="85">
        <v>12.25</v>
      </c>
      <c r="I106" s="85">
        <v>12.25</v>
      </c>
      <c r="J106" s="87">
        <v>1.21</v>
      </c>
      <c r="K106" s="86">
        <v>408.87</v>
      </c>
      <c r="O106" s="20"/>
      <c r="P106" s="20"/>
      <c r="Q106" s="20"/>
      <c r="R106" s="20"/>
      <c r="S106" s="20"/>
      <c r="T106" s="20">
        <v>12.25</v>
      </c>
      <c r="U106" s="20">
        <v>408.87</v>
      </c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>
        <v>1</v>
      </c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>
        <v>12.25</v>
      </c>
      <c r="DR106" s="20"/>
      <c r="DS106" s="20">
        <v>408.87</v>
      </c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>
        <v>12.25</v>
      </c>
      <c r="GZ106" s="20"/>
      <c r="HA106" s="20"/>
      <c r="HB106" s="20">
        <v>12.25</v>
      </c>
      <c r="HC106" s="20"/>
      <c r="HD106" s="20"/>
      <c r="HE106" s="20"/>
      <c r="HF106" s="20">
        <v>12.25</v>
      </c>
      <c r="HG106" s="20"/>
      <c r="HH106" s="20"/>
      <c r="HI106" s="20"/>
      <c r="HJ106" s="20"/>
      <c r="HK106" s="20"/>
      <c r="HL106" s="20">
        <v>12.25</v>
      </c>
      <c r="HM106" s="20"/>
      <c r="HN106" s="20">
        <v>12.25</v>
      </c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</row>
    <row r="107" spans="1:255" x14ac:dyDescent="0.2">
      <c r="A107" s="79"/>
      <c r="B107" s="80"/>
      <c r="C107" s="80" t="s">
        <v>686</v>
      </c>
      <c r="D107" s="81"/>
      <c r="E107" s="82">
        <v>72</v>
      </c>
      <c r="F107" s="83" t="s">
        <v>685</v>
      </c>
      <c r="G107" s="84"/>
      <c r="H107" s="85">
        <v>7.29</v>
      </c>
      <c r="I107" s="85">
        <v>7.29</v>
      </c>
      <c r="J107" s="87">
        <v>0.72</v>
      </c>
      <c r="K107" s="86">
        <v>243.3</v>
      </c>
      <c r="O107" s="20"/>
      <c r="P107" s="20"/>
      <c r="Q107" s="20"/>
      <c r="R107" s="20"/>
      <c r="S107" s="20"/>
      <c r="T107" s="20">
        <v>7.29</v>
      </c>
      <c r="U107" s="20">
        <v>243.3</v>
      </c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>
        <v>1</v>
      </c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>
        <v>7.29</v>
      </c>
      <c r="DR107" s="20"/>
      <c r="DS107" s="20">
        <v>243.3</v>
      </c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>
        <v>7.29</v>
      </c>
      <c r="HA107" s="20"/>
      <c r="HB107" s="20">
        <v>7.29</v>
      </c>
      <c r="HC107" s="20"/>
      <c r="HD107" s="20"/>
      <c r="HE107" s="20"/>
      <c r="HF107" s="20">
        <v>7.29</v>
      </c>
      <c r="HG107" s="20"/>
      <c r="HH107" s="20"/>
      <c r="HI107" s="20"/>
      <c r="HJ107" s="20"/>
      <c r="HK107" s="20"/>
      <c r="HL107" s="20">
        <v>7.29</v>
      </c>
      <c r="HM107" s="20"/>
      <c r="HN107" s="20">
        <v>7.29</v>
      </c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</row>
    <row r="108" spans="1:255" x14ac:dyDescent="0.2">
      <c r="A108" s="71"/>
      <c r="B108" s="72"/>
      <c r="C108" s="72" t="s">
        <v>687</v>
      </c>
      <c r="D108" s="73" t="s">
        <v>688</v>
      </c>
      <c r="E108" s="74">
        <v>1.06</v>
      </c>
      <c r="F108" s="75"/>
      <c r="G108" s="76" t="s">
        <v>26</v>
      </c>
      <c r="H108" s="75">
        <v>1.1100000000000001</v>
      </c>
      <c r="I108" s="88">
        <v>1.113</v>
      </c>
      <c r="J108" s="77"/>
      <c r="K108" s="78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</row>
    <row r="109" spans="1:255" ht="24" x14ac:dyDescent="0.2">
      <c r="A109" s="137" t="s">
        <v>88</v>
      </c>
      <c r="B109" s="138" t="s">
        <v>35</v>
      </c>
      <c r="C109" s="139" t="s">
        <v>707</v>
      </c>
      <c r="D109" s="140" t="s">
        <v>23</v>
      </c>
      <c r="E109" s="141">
        <v>1</v>
      </c>
      <c r="F109" s="116">
        <v>7976.58</v>
      </c>
      <c r="G109" s="65"/>
      <c r="H109" s="116">
        <v>7976.58</v>
      </c>
      <c r="I109" s="142">
        <v>1301.24</v>
      </c>
      <c r="J109" s="66">
        <v>6.13</v>
      </c>
      <c r="K109" s="143">
        <v>7976.58</v>
      </c>
      <c r="L109" s="20"/>
      <c r="M109" s="20"/>
      <c r="N109" s="20"/>
      <c r="O109" s="20"/>
      <c r="P109" s="20"/>
      <c r="Q109" s="20"/>
      <c r="R109" s="20"/>
      <c r="S109" s="20"/>
      <c r="T109" s="20">
        <v>1301.24</v>
      </c>
      <c r="U109" s="20">
        <v>7976.58</v>
      </c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>
        <v>3</v>
      </c>
      <c r="CW109" s="20"/>
      <c r="CX109" s="20"/>
      <c r="CY109" s="20"/>
      <c r="CZ109" s="20"/>
      <c r="DA109" s="20"/>
      <c r="DB109" s="20"/>
      <c r="DC109" s="20"/>
      <c r="DD109" s="20"/>
      <c r="DE109" s="20"/>
      <c r="DF109" s="20">
        <v>7976.58</v>
      </c>
      <c r="DG109" s="20"/>
      <c r="DH109" s="20"/>
      <c r="DI109" s="20"/>
      <c r="DJ109" s="20"/>
      <c r="DK109" s="20"/>
      <c r="DL109" s="20"/>
      <c r="DM109" s="20"/>
      <c r="DN109" s="20">
        <v>1301.24</v>
      </c>
      <c r="DO109" s="20"/>
      <c r="DP109" s="20">
        <v>7976.58</v>
      </c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>
        <v>1301.24</v>
      </c>
      <c r="GO109" s="20"/>
      <c r="GP109" s="20">
        <v>1301.24</v>
      </c>
      <c r="GQ109" s="20"/>
      <c r="GR109" s="20"/>
      <c r="GS109" s="20"/>
      <c r="GT109" s="20">
        <v>1301.24</v>
      </c>
      <c r="GU109" s="20"/>
      <c r="GV109" s="20">
        <v>1301.24</v>
      </c>
      <c r="GW109" s="20"/>
      <c r="GX109" s="20"/>
      <c r="GY109" s="20"/>
      <c r="GZ109" s="20"/>
      <c r="HA109" s="20"/>
      <c r="HB109" s="20"/>
      <c r="HC109" s="20"/>
      <c r="HD109" s="20">
        <v>1301.24</v>
      </c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>
        <v>1301.24</v>
      </c>
      <c r="HS109" s="20"/>
      <c r="HT109" s="20"/>
      <c r="HU109" s="20"/>
      <c r="HV109" s="20"/>
      <c r="HW109" s="20"/>
      <c r="HX109" s="20"/>
      <c r="HY109" s="20"/>
      <c r="HZ109" s="20">
        <v>1301.24</v>
      </c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</row>
    <row r="110" spans="1:255" x14ac:dyDescent="0.2">
      <c r="A110" s="89"/>
      <c r="B110" s="110" t="s">
        <v>690</v>
      </c>
      <c r="C110" s="110" t="s">
        <v>708</v>
      </c>
      <c r="D110" s="29"/>
      <c r="E110" s="29"/>
      <c r="F110" s="29"/>
      <c r="G110" s="29"/>
      <c r="H110" s="29"/>
      <c r="I110" s="29"/>
      <c r="J110" s="29"/>
      <c r="K110" s="90"/>
    </row>
    <row r="111" spans="1:255" ht="13.5" thickBot="1" x14ac:dyDescent="0.25">
      <c r="A111" s="124"/>
      <c r="B111" s="125"/>
      <c r="C111" s="125" t="s">
        <v>697</v>
      </c>
      <c r="D111" s="125"/>
      <c r="E111" s="125"/>
      <c r="F111" s="125"/>
      <c r="G111" s="125"/>
      <c r="H111" s="197">
        <v>1301.24</v>
      </c>
      <c r="I111" s="198"/>
      <c r="J111" s="197">
        <v>7976.58</v>
      </c>
      <c r="K111" s="199"/>
      <c r="L111" s="119"/>
      <c r="M111" s="119"/>
      <c r="N111" s="119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</row>
    <row r="112" spans="1:255" x14ac:dyDescent="0.2">
      <c r="A112" s="123"/>
      <c r="B112" s="122"/>
      <c r="C112" s="122" t="s">
        <v>698</v>
      </c>
      <c r="D112" s="122"/>
      <c r="E112" s="122"/>
      <c r="F112" s="122"/>
      <c r="G112" s="122"/>
      <c r="H112" s="191">
        <v>1347.09</v>
      </c>
      <c r="I112" s="192"/>
      <c r="J112" s="191">
        <v>9117.5499999999993</v>
      </c>
      <c r="K112" s="193"/>
      <c r="O112" s="20"/>
      <c r="P112" s="20"/>
      <c r="Q112" s="20"/>
      <c r="R112" s="20">
        <v>1347.09</v>
      </c>
      <c r="S112" s="20">
        <v>9117.5499999999993</v>
      </c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>
        <v>1347.09</v>
      </c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</row>
    <row r="113" spans="1:255" x14ac:dyDescent="0.2">
      <c r="A113" s="70"/>
      <c r="B113" s="69"/>
      <c r="C113" s="69"/>
      <c r="D113" s="69"/>
      <c r="E113" s="69"/>
      <c r="F113" s="69"/>
      <c r="G113" s="69"/>
      <c r="H113" s="194"/>
      <c r="I113" s="195"/>
      <c r="J113" s="194"/>
      <c r="K113" s="196"/>
    </row>
    <row r="114" spans="1:255" ht="47.25" x14ac:dyDescent="0.2">
      <c r="A114" s="126">
        <v>5</v>
      </c>
      <c r="B114" s="133" t="s">
        <v>92</v>
      </c>
      <c r="C114" s="127" t="s">
        <v>709</v>
      </c>
      <c r="D114" s="128" t="s">
        <v>23</v>
      </c>
      <c r="E114" s="129">
        <v>1</v>
      </c>
      <c r="F114" s="130">
        <v>30.82</v>
      </c>
      <c r="G114" s="134" t="s">
        <v>6</v>
      </c>
      <c r="H114" s="130"/>
      <c r="I114" s="131">
        <v>34.480000000000004</v>
      </c>
      <c r="J114" s="97"/>
      <c r="K114" s="132">
        <v>1117.5700000000002</v>
      </c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</row>
    <row r="115" spans="1:255" x14ac:dyDescent="0.2">
      <c r="A115" s="60"/>
      <c r="B115" s="61"/>
      <c r="C115" s="61" t="s">
        <v>680</v>
      </c>
      <c r="D115" s="62"/>
      <c r="E115" s="63"/>
      <c r="F115" s="64">
        <v>10.58</v>
      </c>
      <c r="G115" s="65" t="s">
        <v>26</v>
      </c>
      <c r="H115" s="64">
        <v>11.11</v>
      </c>
      <c r="I115" s="64">
        <v>11.11</v>
      </c>
      <c r="J115" s="66">
        <v>33.39</v>
      </c>
      <c r="K115" s="67">
        <v>370.96</v>
      </c>
      <c r="O115" s="20"/>
      <c r="P115" s="20"/>
      <c r="Q115" s="20"/>
      <c r="R115" s="20"/>
      <c r="S115" s="20"/>
      <c r="T115" s="20">
        <v>11.11</v>
      </c>
      <c r="U115" s="20">
        <v>370.96</v>
      </c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>
        <v>1</v>
      </c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>
        <v>370.96</v>
      </c>
      <c r="DH115" s="20">
        <v>1</v>
      </c>
      <c r="DI115" s="20"/>
      <c r="DJ115" s="20"/>
      <c r="DK115" s="20"/>
      <c r="DL115" s="20"/>
      <c r="DM115" s="20"/>
      <c r="DN115" s="20"/>
      <c r="DO115" s="20"/>
      <c r="DP115" s="20"/>
      <c r="DQ115" s="20">
        <v>11.11</v>
      </c>
      <c r="DR115" s="20"/>
      <c r="DS115" s="20">
        <v>370.96</v>
      </c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>
        <v>11.11</v>
      </c>
      <c r="GK115" s="20">
        <v>11.11</v>
      </c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>
        <v>11.11</v>
      </c>
      <c r="HC115" s="20"/>
      <c r="HD115" s="20"/>
      <c r="HE115" s="20"/>
      <c r="HF115" s="20">
        <v>11.11</v>
      </c>
      <c r="HG115" s="20"/>
      <c r="HH115" s="20"/>
      <c r="HI115" s="20"/>
      <c r="HJ115" s="20"/>
      <c r="HK115" s="20"/>
      <c r="HL115" s="20">
        <v>11.11</v>
      </c>
      <c r="HM115" s="20"/>
      <c r="HN115" s="20">
        <v>11.11</v>
      </c>
      <c r="HO115" s="20"/>
      <c r="HP115" s="20"/>
      <c r="HQ115" s="20"/>
      <c r="HR115" s="20"/>
      <c r="HS115" s="20"/>
      <c r="HT115" s="20"/>
      <c r="HU115" s="20"/>
      <c r="HV115" s="20"/>
      <c r="HW115" s="20"/>
      <c r="HX115" s="20">
        <v>11.11</v>
      </c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</row>
    <row r="116" spans="1:255" x14ac:dyDescent="0.2">
      <c r="A116" s="71"/>
      <c r="B116" s="72"/>
      <c r="C116" s="72" t="s">
        <v>681</v>
      </c>
      <c r="D116" s="73"/>
      <c r="E116" s="74"/>
      <c r="F116" s="75">
        <v>1.6</v>
      </c>
      <c r="G116" s="76" t="s">
        <v>26</v>
      </c>
      <c r="H116" s="75">
        <v>1.68</v>
      </c>
      <c r="I116" s="75">
        <v>1.68</v>
      </c>
      <c r="J116" s="77">
        <v>13.26</v>
      </c>
      <c r="K116" s="78">
        <v>22.28</v>
      </c>
      <c r="O116" s="20"/>
      <c r="P116" s="20"/>
      <c r="Q116" s="20"/>
      <c r="R116" s="20"/>
      <c r="S116" s="20"/>
      <c r="T116" s="20">
        <v>1.68</v>
      </c>
      <c r="U116" s="20">
        <v>22.28</v>
      </c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>
        <v>1</v>
      </c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>
        <v>1.68</v>
      </c>
      <c r="DR116" s="20"/>
      <c r="DS116" s="20">
        <v>22.28</v>
      </c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>
        <v>1.68</v>
      </c>
      <c r="GK116" s="20"/>
      <c r="GL116" s="20">
        <v>1.68</v>
      </c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>
        <v>1.68</v>
      </c>
      <c r="HC116" s="20"/>
      <c r="HD116" s="20"/>
      <c r="HE116" s="20"/>
      <c r="HF116" s="20">
        <v>1.68</v>
      </c>
      <c r="HG116" s="20"/>
      <c r="HH116" s="20"/>
      <c r="HI116" s="20"/>
      <c r="HJ116" s="20"/>
      <c r="HK116" s="20"/>
      <c r="HL116" s="20">
        <v>1.68</v>
      </c>
      <c r="HM116" s="20"/>
      <c r="HN116" s="20">
        <v>1.68</v>
      </c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</row>
    <row r="117" spans="1:255" x14ac:dyDescent="0.2">
      <c r="A117" s="71"/>
      <c r="B117" s="72"/>
      <c r="C117" s="72" t="s">
        <v>682</v>
      </c>
      <c r="D117" s="73"/>
      <c r="E117" s="74"/>
      <c r="F117" s="75">
        <v>0.12</v>
      </c>
      <c r="G117" s="76" t="s">
        <v>26</v>
      </c>
      <c r="H117" s="75">
        <v>0.13</v>
      </c>
      <c r="I117" s="75">
        <v>0.13</v>
      </c>
      <c r="J117" s="77">
        <v>33.39</v>
      </c>
      <c r="K117" s="78">
        <v>4.34</v>
      </c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>
        <v>0.13</v>
      </c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>
        <v>0.13</v>
      </c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</row>
    <row r="118" spans="1:255" x14ac:dyDescent="0.2">
      <c r="A118" s="71"/>
      <c r="B118" s="72"/>
      <c r="C118" s="72" t="s">
        <v>683</v>
      </c>
      <c r="D118" s="73"/>
      <c r="E118" s="74"/>
      <c r="F118" s="75">
        <v>18.64</v>
      </c>
      <c r="G118" s="76"/>
      <c r="H118" s="75">
        <v>18.64</v>
      </c>
      <c r="I118" s="75">
        <v>18.64</v>
      </c>
      <c r="J118" s="77">
        <v>9.11</v>
      </c>
      <c r="K118" s="78">
        <v>169.81</v>
      </c>
      <c r="O118" s="20"/>
      <c r="P118" s="20"/>
      <c r="Q118" s="20"/>
      <c r="R118" s="20"/>
      <c r="S118" s="20"/>
      <c r="T118" s="20">
        <v>18.64</v>
      </c>
      <c r="U118" s="20">
        <v>169.81</v>
      </c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>
        <v>1</v>
      </c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>
        <v>18.64</v>
      </c>
      <c r="DL118" s="20"/>
      <c r="DM118" s="20">
        <v>169.81</v>
      </c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>
        <v>18.64</v>
      </c>
      <c r="GK118" s="20"/>
      <c r="GL118" s="20"/>
      <c r="GM118" s="20"/>
      <c r="GN118" s="20">
        <v>18.64</v>
      </c>
      <c r="GO118" s="20"/>
      <c r="GP118" s="20">
        <v>18.64</v>
      </c>
      <c r="GQ118" s="20">
        <v>18.64</v>
      </c>
      <c r="GR118" s="20"/>
      <c r="GS118" s="20">
        <v>18.64</v>
      </c>
      <c r="GT118" s="20"/>
      <c r="GU118" s="20"/>
      <c r="GV118" s="20"/>
      <c r="GW118" s="20">
        <v>0</v>
      </c>
      <c r="GX118" s="20">
        <v>0</v>
      </c>
      <c r="GY118" s="20"/>
      <c r="GZ118" s="20"/>
      <c r="HA118" s="20"/>
      <c r="HB118" s="20">
        <v>18.64</v>
      </c>
      <c r="HC118" s="20"/>
      <c r="HD118" s="20"/>
      <c r="HE118" s="20"/>
      <c r="HF118" s="20">
        <v>18.64</v>
      </c>
      <c r="HG118" s="20"/>
      <c r="HH118" s="20"/>
      <c r="HI118" s="20"/>
      <c r="HJ118" s="20"/>
      <c r="HK118" s="20"/>
      <c r="HL118" s="20">
        <v>18.64</v>
      </c>
      <c r="HM118" s="20"/>
      <c r="HN118" s="20">
        <v>18.64</v>
      </c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</row>
    <row r="119" spans="1:255" x14ac:dyDescent="0.2">
      <c r="A119" s="79"/>
      <c r="B119" s="80"/>
      <c r="C119" s="80" t="s">
        <v>684</v>
      </c>
      <c r="D119" s="81"/>
      <c r="E119" s="82">
        <v>121</v>
      </c>
      <c r="F119" s="83" t="s">
        <v>685</v>
      </c>
      <c r="G119" s="84"/>
      <c r="H119" s="85">
        <v>13.6</v>
      </c>
      <c r="I119" s="85">
        <v>13.6</v>
      </c>
      <c r="J119" s="87">
        <v>1.21</v>
      </c>
      <c r="K119" s="86">
        <v>454.11</v>
      </c>
      <c r="O119" s="20"/>
      <c r="P119" s="20"/>
      <c r="Q119" s="20"/>
      <c r="R119" s="20"/>
      <c r="S119" s="20"/>
      <c r="T119" s="20">
        <v>13.6</v>
      </c>
      <c r="U119" s="20">
        <v>454.11</v>
      </c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>
        <v>1</v>
      </c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>
        <v>13.6</v>
      </c>
      <c r="DR119" s="20"/>
      <c r="DS119" s="20">
        <v>454.11</v>
      </c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>
        <v>13.6</v>
      </c>
      <c r="GZ119" s="20"/>
      <c r="HA119" s="20"/>
      <c r="HB119" s="20">
        <v>13.6</v>
      </c>
      <c r="HC119" s="20"/>
      <c r="HD119" s="20"/>
      <c r="HE119" s="20"/>
      <c r="HF119" s="20">
        <v>13.6</v>
      </c>
      <c r="HG119" s="20"/>
      <c r="HH119" s="20"/>
      <c r="HI119" s="20"/>
      <c r="HJ119" s="20"/>
      <c r="HK119" s="20"/>
      <c r="HL119" s="20">
        <v>13.6</v>
      </c>
      <c r="HM119" s="20"/>
      <c r="HN119" s="20">
        <v>13.6</v>
      </c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</row>
    <row r="120" spans="1:255" x14ac:dyDescent="0.2">
      <c r="A120" s="79"/>
      <c r="B120" s="80"/>
      <c r="C120" s="80" t="s">
        <v>686</v>
      </c>
      <c r="D120" s="81"/>
      <c r="E120" s="82">
        <v>72</v>
      </c>
      <c r="F120" s="83" t="s">
        <v>685</v>
      </c>
      <c r="G120" s="84"/>
      <c r="H120" s="85">
        <v>8.09</v>
      </c>
      <c r="I120" s="85">
        <v>8.09</v>
      </c>
      <c r="J120" s="87">
        <v>0.72</v>
      </c>
      <c r="K120" s="86">
        <v>270.22000000000003</v>
      </c>
      <c r="O120" s="20"/>
      <c r="P120" s="20"/>
      <c r="Q120" s="20"/>
      <c r="R120" s="20"/>
      <c r="S120" s="20"/>
      <c r="T120" s="20">
        <v>8.09</v>
      </c>
      <c r="U120" s="20">
        <v>270.22000000000003</v>
      </c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>
        <v>1</v>
      </c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>
        <v>8.09</v>
      </c>
      <c r="DR120" s="20"/>
      <c r="DS120" s="20">
        <v>270.22000000000003</v>
      </c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>
        <v>8.09</v>
      </c>
      <c r="HA120" s="20"/>
      <c r="HB120" s="20">
        <v>8.09</v>
      </c>
      <c r="HC120" s="20"/>
      <c r="HD120" s="20"/>
      <c r="HE120" s="20"/>
      <c r="HF120" s="20">
        <v>8.09</v>
      </c>
      <c r="HG120" s="20"/>
      <c r="HH120" s="20"/>
      <c r="HI120" s="20"/>
      <c r="HJ120" s="20"/>
      <c r="HK120" s="20"/>
      <c r="HL120" s="20">
        <v>8.09</v>
      </c>
      <c r="HM120" s="20"/>
      <c r="HN120" s="20">
        <v>8.09</v>
      </c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</row>
    <row r="121" spans="1:255" x14ac:dyDescent="0.2">
      <c r="A121" s="71"/>
      <c r="B121" s="72"/>
      <c r="C121" s="72" t="s">
        <v>687</v>
      </c>
      <c r="D121" s="73" t="s">
        <v>688</v>
      </c>
      <c r="E121" s="74">
        <v>1.18</v>
      </c>
      <c r="F121" s="75"/>
      <c r="G121" s="76" t="s">
        <v>26</v>
      </c>
      <c r="H121" s="75">
        <v>1.24</v>
      </c>
      <c r="I121" s="88">
        <v>1.2390000000000001</v>
      </c>
      <c r="J121" s="77"/>
      <c r="K121" s="78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</row>
    <row r="122" spans="1:255" ht="24" x14ac:dyDescent="0.2">
      <c r="A122" s="137" t="s">
        <v>95</v>
      </c>
      <c r="B122" s="138" t="s">
        <v>35</v>
      </c>
      <c r="C122" s="139" t="s">
        <v>710</v>
      </c>
      <c r="D122" s="140" t="s">
        <v>23</v>
      </c>
      <c r="E122" s="141">
        <v>1</v>
      </c>
      <c r="F122" s="116">
        <v>10926.189999999999</v>
      </c>
      <c r="G122" s="65"/>
      <c r="H122" s="116">
        <v>10926.19</v>
      </c>
      <c r="I122" s="142">
        <v>1782.41</v>
      </c>
      <c r="J122" s="66">
        <v>6.13</v>
      </c>
      <c r="K122" s="143">
        <v>10926.19</v>
      </c>
      <c r="L122" s="20"/>
      <c r="M122" s="20"/>
      <c r="N122" s="20"/>
      <c r="O122" s="20"/>
      <c r="P122" s="20"/>
      <c r="Q122" s="20"/>
      <c r="R122" s="20"/>
      <c r="S122" s="20"/>
      <c r="T122" s="20">
        <v>1782.41</v>
      </c>
      <c r="U122" s="20">
        <v>10926.19</v>
      </c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>
        <v>3</v>
      </c>
      <c r="CW122" s="20"/>
      <c r="CX122" s="20"/>
      <c r="CY122" s="20"/>
      <c r="CZ122" s="20"/>
      <c r="DA122" s="20"/>
      <c r="DB122" s="20"/>
      <c r="DC122" s="20"/>
      <c r="DD122" s="20"/>
      <c r="DE122" s="20"/>
      <c r="DF122" s="20">
        <v>10926.19</v>
      </c>
      <c r="DG122" s="20"/>
      <c r="DH122" s="20"/>
      <c r="DI122" s="20"/>
      <c r="DJ122" s="20"/>
      <c r="DK122" s="20"/>
      <c r="DL122" s="20"/>
      <c r="DM122" s="20"/>
      <c r="DN122" s="20">
        <v>1782.41</v>
      </c>
      <c r="DO122" s="20"/>
      <c r="DP122" s="20">
        <v>10926.19</v>
      </c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>
        <v>1782.41</v>
      </c>
      <c r="GO122" s="20"/>
      <c r="GP122" s="20">
        <v>1782.41</v>
      </c>
      <c r="GQ122" s="20"/>
      <c r="GR122" s="20"/>
      <c r="GS122" s="20"/>
      <c r="GT122" s="20">
        <v>1782.41</v>
      </c>
      <c r="GU122" s="20"/>
      <c r="GV122" s="20">
        <v>1782.41</v>
      </c>
      <c r="GW122" s="20"/>
      <c r="GX122" s="20"/>
      <c r="GY122" s="20"/>
      <c r="GZ122" s="20"/>
      <c r="HA122" s="20"/>
      <c r="HB122" s="20"/>
      <c r="HC122" s="20"/>
      <c r="HD122" s="20">
        <v>1782.41</v>
      </c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>
        <v>1782.41</v>
      </c>
      <c r="HS122" s="20"/>
      <c r="HT122" s="20"/>
      <c r="HU122" s="20"/>
      <c r="HV122" s="20"/>
      <c r="HW122" s="20"/>
      <c r="HX122" s="20"/>
      <c r="HY122" s="20"/>
      <c r="HZ122" s="20">
        <v>1782.41</v>
      </c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</row>
    <row r="123" spans="1:255" x14ac:dyDescent="0.2">
      <c r="A123" s="89"/>
      <c r="B123" s="110" t="s">
        <v>690</v>
      </c>
      <c r="C123" s="110" t="s">
        <v>711</v>
      </c>
      <c r="D123" s="29"/>
      <c r="E123" s="29"/>
      <c r="F123" s="29"/>
      <c r="G123" s="29"/>
      <c r="H123" s="29"/>
      <c r="I123" s="29"/>
      <c r="J123" s="29"/>
      <c r="K123" s="90"/>
    </row>
    <row r="124" spans="1:255" ht="13.5" thickBot="1" x14ac:dyDescent="0.25">
      <c r="A124" s="124"/>
      <c r="B124" s="125"/>
      <c r="C124" s="125" t="s">
        <v>697</v>
      </c>
      <c r="D124" s="125"/>
      <c r="E124" s="125"/>
      <c r="F124" s="125"/>
      <c r="G124" s="125"/>
      <c r="H124" s="197">
        <v>1782.41</v>
      </c>
      <c r="I124" s="198"/>
      <c r="J124" s="197">
        <v>10926.19</v>
      </c>
      <c r="K124" s="199"/>
      <c r="L124" s="119"/>
      <c r="M124" s="119"/>
      <c r="N124" s="119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</row>
    <row r="125" spans="1:255" x14ac:dyDescent="0.2">
      <c r="A125" s="123"/>
      <c r="B125" s="122"/>
      <c r="C125" s="122" t="s">
        <v>698</v>
      </c>
      <c r="D125" s="122"/>
      <c r="E125" s="122"/>
      <c r="F125" s="122"/>
      <c r="G125" s="122"/>
      <c r="H125" s="191">
        <v>1835.5300000000002</v>
      </c>
      <c r="I125" s="192"/>
      <c r="J125" s="191">
        <v>12213.57</v>
      </c>
      <c r="K125" s="193"/>
      <c r="O125" s="20"/>
      <c r="P125" s="20"/>
      <c r="Q125" s="20"/>
      <c r="R125" s="20">
        <v>1835.5300000000002</v>
      </c>
      <c r="S125" s="20">
        <v>12213.57</v>
      </c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>
        <v>1835.5300000000002</v>
      </c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</row>
    <row r="126" spans="1:255" x14ac:dyDescent="0.2">
      <c r="A126" s="70"/>
      <c r="B126" s="69"/>
      <c r="C126" s="69"/>
      <c r="D126" s="69"/>
      <c r="E126" s="69"/>
      <c r="F126" s="69"/>
      <c r="G126" s="69"/>
      <c r="H126" s="194"/>
      <c r="I126" s="195"/>
      <c r="J126" s="194"/>
      <c r="K126" s="196"/>
    </row>
    <row r="127" spans="1:255" ht="48" x14ac:dyDescent="0.2">
      <c r="A127" s="126">
        <v>6</v>
      </c>
      <c r="B127" s="133" t="s">
        <v>99</v>
      </c>
      <c r="C127" s="127" t="s">
        <v>712</v>
      </c>
      <c r="D127" s="128" t="s">
        <v>101</v>
      </c>
      <c r="E127" s="129">
        <v>0.1032</v>
      </c>
      <c r="F127" s="130">
        <v>1898.04</v>
      </c>
      <c r="G127" s="134" t="s">
        <v>6</v>
      </c>
      <c r="H127" s="130"/>
      <c r="I127" s="131">
        <v>443.17</v>
      </c>
      <c r="J127" s="97"/>
      <c r="K127" s="132">
        <v>14541.02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</row>
    <row r="128" spans="1:255" x14ac:dyDescent="0.2">
      <c r="A128" s="60"/>
      <c r="B128" s="61"/>
      <c r="C128" s="61" t="s">
        <v>680</v>
      </c>
      <c r="D128" s="62"/>
      <c r="E128" s="63"/>
      <c r="F128" s="64">
        <v>1345.96</v>
      </c>
      <c r="G128" s="65" t="s">
        <v>26</v>
      </c>
      <c r="H128" s="64">
        <v>1413.26</v>
      </c>
      <c r="I128" s="64">
        <v>145.85</v>
      </c>
      <c r="J128" s="66">
        <v>33.39</v>
      </c>
      <c r="K128" s="67">
        <v>4869.88</v>
      </c>
      <c r="O128" s="20"/>
      <c r="P128" s="20"/>
      <c r="Q128" s="20"/>
      <c r="R128" s="20"/>
      <c r="S128" s="20"/>
      <c r="T128" s="20">
        <v>145.85</v>
      </c>
      <c r="U128" s="20">
        <v>4869.88</v>
      </c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>
        <v>1</v>
      </c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>
        <v>4869.88</v>
      </c>
      <c r="DH128" s="20">
        <v>1</v>
      </c>
      <c r="DI128" s="20"/>
      <c r="DJ128" s="20"/>
      <c r="DK128" s="20"/>
      <c r="DL128" s="20"/>
      <c r="DM128" s="20"/>
      <c r="DN128" s="20"/>
      <c r="DO128" s="20"/>
      <c r="DP128" s="20"/>
      <c r="DQ128" s="20">
        <v>145.85</v>
      </c>
      <c r="DR128" s="20"/>
      <c r="DS128" s="20">
        <v>4869.88</v>
      </c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>
        <v>145.85</v>
      </c>
      <c r="GK128" s="20">
        <v>145.85</v>
      </c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>
        <v>145.85</v>
      </c>
      <c r="HC128" s="20"/>
      <c r="HD128" s="20"/>
      <c r="HE128" s="20"/>
      <c r="HF128" s="20">
        <v>145.85</v>
      </c>
      <c r="HG128" s="20"/>
      <c r="HH128" s="20"/>
      <c r="HI128" s="20"/>
      <c r="HJ128" s="20"/>
      <c r="HK128" s="20"/>
      <c r="HL128" s="20">
        <v>145.85</v>
      </c>
      <c r="HM128" s="20"/>
      <c r="HN128" s="20">
        <v>145.85</v>
      </c>
      <c r="HO128" s="20"/>
      <c r="HP128" s="20"/>
      <c r="HQ128" s="20"/>
      <c r="HR128" s="20"/>
      <c r="HS128" s="20"/>
      <c r="HT128" s="20"/>
      <c r="HU128" s="20"/>
      <c r="HV128" s="20"/>
      <c r="HW128" s="20"/>
      <c r="HX128" s="20">
        <v>145.85</v>
      </c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</row>
    <row r="129" spans="1:255" x14ac:dyDescent="0.2">
      <c r="A129" s="71"/>
      <c r="B129" s="72"/>
      <c r="C129" s="72" t="s">
        <v>681</v>
      </c>
      <c r="D129" s="73"/>
      <c r="E129" s="74"/>
      <c r="F129" s="75">
        <v>117.43</v>
      </c>
      <c r="G129" s="76" t="s">
        <v>26</v>
      </c>
      <c r="H129" s="75">
        <v>123.3</v>
      </c>
      <c r="I129" s="75">
        <v>12.72</v>
      </c>
      <c r="J129" s="77">
        <v>13.26</v>
      </c>
      <c r="K129" s="78">
        <v>168.73</v>
      </c>
      <c r="O129" s="20"/>
      <c r="P129" s="20"/>
      <c r="Q129" s="20"/>
      <c r="R129" s="20"/>
      <c r="S129" s="20"/>
      <c r="T129" s="20">
        <v>12.72</v>
      </c>
      <c r="U129" s="20">
        <v>168.73</v>
      </c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>
        <v>1</v>
      </c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>
        <v>12.72</v>
      </c>
      <c r="DR129" s="20"/>
      <c r="DS129" s="20">
        <v>168.73</v>
      </c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>
        <v>12.72</v>
      </c>
      <c r="GK129" s="20"/>
      <c r="GL129" s="20">
        <v>12.72</v>
      </c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>
        <v>12.72</v>
      </c>
      <c r="HC129" s="20"/>
      <c r="HD129" s="20"/>
      <c r="HE129" s="20"/>
      <c r="HF129" s="20">
        <v>12.72</v>
      </c>
      <c r="HG129" s="20"/>
      <c r="HH129" s="20"/>
      <c r="HI129" s="20"/>
      <c r="HJ129" s="20"/>
      <c r="HK129" s="20"/>
      <c r="HL129" s="20">
        <v>12.72</v>
      </c>
      <c r="HM129" s="20"/>
      <c r="HN129" s="20">
        <v>12.72</v>
      </c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</row>
    <row r="130" spans="1:255" x14ac:dyDescent="0.2">
      <c r="A130" s="71"/>
      <c r="B130" s="72"/>
      <c r="C130" s="72" t="s">
        <v>682</v>
      </c>
      <c r="D130" s="73"/>
      <c r="E130" s="74"/>
      <c r="F130" s="75">
        <v>14.83</v>
      </c>
      <c r="G130" s="76" t="s">
        <v>26</v>
      </c>
      <c r="H130" s="75">
        <v>15.57</v>
      </c>
      <c r="I130" s="75">
        <v>1.61</v>
      </c>
      <c r="J130" s="77">
        <v>33.39</v>
      </c>
      <c r="K130" s="78">
        <v>53.65</v>
      </c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>
        <v>1.61</v>
      </c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>
        <v>1.61</v>
      </c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</row>
    <row r="131" spans="1:255" x14ac:dyDescent="0.2">
      <c r="A131" s="71"/>
      <c r="B131" s="72"/>
      <c r="C131" s="72" t="s">
        <v>683</v>
      </c>
      <c r="D131" s="73"/>
      <c r="E131" s="74"/>
      <c r="F131" s="75">
        <v>434.65</v>
      </c>
      <c r="G131" s="76"/>
      <c r="H131" s="75">
        <v>434.65</v>
      </c>
      <c r="I131" s="75">
        <v>44.86</v>
      </c>
      <c r="J131" s="77">
        <v>9.11</v>
      </c>
      <c r="K131" s="78">
        <v>408.64</v>
      </c>
      <c r="O131" s="20"/>
      <c r="P131" s="20"/>
      <c r="Q131" s="20"/>
      <c r="R131" s="20"/>
      <c r="S131" s="20"/>
      <c r="T131" s="20">
        <v>44.86</v>
      </c>
      <c r="U131" s="20">
        <v>408.64</v>
      </c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>
        <v>1</v>
      </c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>
        <v>44.86</v>
      </c>
      <c r="DL131" s="20"/>
      <c r="DM131" s="20">
        <v>408.64</v>
      </c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>
        <v>44.86</v>
      </c>
      <c r="GK131" s="20"/>
      <c r="GL131" s="20"/>
      <c r="GM131" s="20"/>
      <c r="GN131" s="20">
        <v>44.86</v>
      </c>
      <c r="GO131" s="20"/>
      <c r="GP131" s="20">
        <v>44.86</v>
      </c>
      <c r="GQ131" s="20">
        <v>44.86</v>
      </c>
      <c r="GR131" s="20"/>
      <c r="GS131" s="20">
        <v>44.86</v>
      </c>
      <c r="GT131" s="20"/>
      <c r="GU131" s="20"/>
      <c r="GV131" s="20"/>
      <c r="GW131" s="20">
        <v>0</v>
      </c>
      <c r="GX131" s="20">
        <v>0</v>
      </c>
      <c r="GY131" s="20"/>
      <c r="GZ131" s="20"/>
      <c r="HA131" s="20"/>
      <c r="HB131" s="20">
        <v>44.86</v>
      </c>
      <c r="HC131" s="20"/>
      <c r="HD131" s="20"/>
      <c r="HE131" s="20"/>
      <c r="HF131" s="20">
        <v>44.86</v>
      </c>
      <c r="HG131" s="20"/>
      <c r="HH131" s="20"/>
      <c r="HI131" s="20"/>
      <c r="HJ131" s="20"/>
      <c r="HK131" s="20"/>
      <c r="HL131" s="20">
        <v>44.86</v>
      </c>
      <c r="HM131" s="20"/>
      <c r="HN131" s="20">
        <v>44.86</v>
      </c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</row>
    <row r="132" spans="1:255" x14ac:dyDescent="0.2">
      <c r="A132" s="79"/>
      <c r="B132" s="80"/>
      <c r="C132" s="80" t="s">
        <v>684</v>
      </c>
      <c r="D132" s="81"/>
      <c r="E132" s="82">
        <v>121</v>
      </c>
      <c r="F132" s="83" t="s">
        <v>685</v>
      </c>
      <c r="G132" s="84"/>
      <c r="H132" s="85">
        <v>1728.88</v>
      </c>
      <c r="I132" s="85">
        <v>178.43</v>
      </c>
      <c r="J132" s="87">
        <v>1.21</v>
      </c>
      <c r="K132" s="86">
        <v>5957.47</v>
      </c>
      <c r="O132" s="20"/>
      <c r="P132" s="20"/>
      <c r="Q132" s="20"/>
      <c r="R132" s="20"/>
      <c r="S132" s="20"/>
      <c r="T132" s="20">
        <v>178.43</v>
      </c>
      <c r="U132" s="20">
        <v>5957.47</v>
      </c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>
        <v>1</v>
      </c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>
        <v>178.43</v>
      </c>
      <c r="DR132" s="20"/>
      <c r="DS132" s="20">
        <v>5957.47</v>
      </c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>
        <v>178.43</v>
      </c>
      <c r="GZ132" s="20"/>
      <c r="HA132" s="20"/>
      <c r="HB132" s="20">
        <v>178.43</v>
      </c>
      <c r="HC132" s="20"/>
      <c r="HD132" s="20"/>
      <c r="HE132" s="20"/>
      <c r="HF132" s="20">
        <v>178.43</v>
      </c>
      <c r="HG132" s="20"/>
      <c r="HH132" s="20"/>
      <c r="HI132" s="20"/>
      <c r="HJ132" s="20"/>
      <c r="HK132" s="20"/>
      <c r="HL132" s="20">
        <v>178.43</v>
      </c>
      <c r="HM132" s="20"/>
      <c r="HN132" s="20">
        <v>178.43</v>
      </c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</row>
    <row r="133" spans="1:255" x14ac:dyDescent="0.2">
      <c r="A133" s="79"/>
      <c r="B133" s="80"/>
      <c r="C133" s="80" t="s">
        <v>686</v>
      </c>
      <c r="D133" s="81"/>
      <c r="E133" s="82">
        <v>72</v>
      </c>
      <c r="F133" s="83" t="s">
        <v>685</v>
      </c>
      <c r="G133" s="84"/>
      <c r="H133" s="85">
        <v>1028.76</v>
      </c>
      <c r="I133" s="85">
        <v>106.17</v>
      </c>
      <c r="J133" s="87">
        <v>0.72</v>
      </c>
      <c r="K133" s="86">
        <v>3544.94</v>
      </c>
      <c r="O133" s="20"/>
      <c r="P133" s="20"/>
      <c r="Q133" s="20"/>
      <c r="R133" s="20"/>
      <c r="S133" s="20"/>
      <c r="T133" s="20">
        <v>106.17</v>
      </c>
      <c r="U133" s="20">
        <v>3544.94</v>
      </c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>
        <v>1</v>
      </c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>
        <v>106.17</v>
      </c>
      <c r="DR133" s="20"/>
      <c r="DS133" s="20">
        <v>3544.94</v>
      </c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>
        <v>106.17</v>
      </c>
      <c r="HA133" s="20"/>
      <c r="HB133" s="20">
        <v>106.17</v>
      </c>
      <c r="HC133" s="20"/>
      <c r="HD133" s="20"/>
      <c r="HE133" s="20"/>
      <c r="HF133" s="20">
        <v>106.17</v>
      </c>
      <c r="HG133" s="20"/>
      <c r="HH133" s="20"/>
      <c r="HI133" s="20"/>
      <c r="HJ133" s="20"/>
      <c r="HK133" s="20"/>
      <c r="HL133" s="20">
        <v>106.17</v>
      </c>
      <c r="HM133" s="20"/>
      <c r="HN133" s="20">
        <v>106.17</v>
      </c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</row>
    <row r="134" spans="1:255" x14ac:dyDescent="0.2">
      <c r="A134" s="71"/>
      <c r="B134" s="72"/>
      <c r="C134" s="72" t="s">
        <v>687</v>
      </c>
      <c r="D134" s="73" t="s">
        <v>688</v>
      </c>
      <c r="E134" s="74">
        <v>154</v>
      </c>
      <c r="F134" s="75"/>
      <c r="G134" s="76" t="s">
        <v>26</v>
      </c>
      <c r="H134" s="75">
        <v>161.69999999999999</v>
      </c>
      <c r="I134" s="88">
        <v>16.687439999999999</v>
      </c>
      <c r="J134" s="77"/>
      <c r="K134" s="78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</row>
    <row r="135" spans="1:255" ht="24" x14ac:dyDescent="0.2">
      <c r="A135" s="102" t="s">
        <v>103</v>
      </c>
      <c r="B135" s="108" t="s">
        <v>35</v>
      </c>
      <c r="C135" s="103" t="s">
        <v>104</v>
      </c>
      <c r="D135" s="104" t="s">
        <v>105</v>
      </c>
      <c r="E135" s="105">
        <v>9.82</v>
      </c>
      <c r="F135" s="100">
        <v>703.43</v>
      </c>
      <c r="G135" s="96"/>
      <c r="H135" s="100">
        <v>703.43</v>
      </c>
      <c r="I135" s="106">
        <v>758.25</v>
      </c>
      <c r="J135" s="97">
        <v>9.11</v>
      </c>
      <c r="K135" s="107">
        <v>6907.68</v>
      </c>
      <c r="L135" s="20"/>
      <c r="M135" s="20"/>
      <c r="N135" s="20"/>
      <c r="O135" s="20"/>
      <c r="P135" s="20"/>
      <c r="Q135" s="20"/>
      <c r="R135" s="20"/>
      <c r="S135" s="20"/>
      <c r="T135" s="20">
        <v>758.25</v>
      </c>
      <c r="U135" s="20">
        <v>6907.68</v>
      </c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>
        <v>1</v>
      </c>
      <c r="CW135" s="20"/>
      <c r="CX135" s="20"/>
      <c r="CY135" s="20"/>
      <c r="CZ135" s="20"/>
      <c r="DA135" s="20"/>
      <c r="DB135" s="20"/>
      <c r="DC135" s="20"/>
      <c r="DD135" s="20"/>
      <c r="DE135" s="20">
        <v>6907.68</v>
      </c>
      <c r="DF135" s="20"/>
      <c r="DG135" s="20"/>
      <c r="DH135" s="20"/>
      <c r="DI135" s="20"/>
      <c r="DJ135" s="20"/>
      <c r="DK135" s="20">
        <v>758.25</v>
      </c>
      <c r="DL135" s="20"/>
      <c r="DM135" s="20">
        <v>6907.68</v>
      </c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>
        <v>758.25</v>
      </c>
      <c r="GK135" s="20"/>
      <c r="GL135" s="20"/>
      <c r="GM135" s="20"/>
      <c r="GN135" s="20">
        <v>758.25</v>
      </c>
      <c r="GO135" s="20"/>
      <c r="GP135" s="20">
        <v>758.25</v>
      </c>
      <c r="GQ135" s="20">
        <v>758.25</v>
      </c>
      <c r="GR135" s="20"/>
      <c r="GS135" s="20">
        <v>758.25</v>
      </c>
      <c r="GT135" s="20"/>
      <c r="GU135" s="20"/>
      <c r="GV135" s="20"/>
      <c r="GW135" s="20"/>
      <c r="GX135" s="20"/>
      <c r="GY135" s="20"/>
      <c r="GZ135" s="20"/>
      <c r="HA135" s="20"/>
      <c r="HB135" s="20">
        <v>758.25</v>
      </c>
      <c r="HC135" s="20"/>
      <c r="HD135" s="20"/>
      <c r="HE135" s="20"/>
      <c r="HF135" s="20">
        <v>758.25</v>
      </c>
      <c r="HG135" s="20"/>
      <c r="HH135" s="20"/>
      <c r="HI135" s="20"/>
      <c r="HJ135" s="20"/>
      <c r="HK135" s="20"/>
      <c r="HL135" s="20">
        <v>758.25</v>
      </c>
      <c r="HM135" s="20"/>
      <c r="HN135" s="20">
        <v>758.25</v>
      </c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>
        <v>758.25</v>
      </c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</row>
    <row r="136" spans="1:255" x14ac:dyDescent="0.2">
      <c r="A136" s="58"/>
      <c r="B136" s="101" t="s">
        <v>690</v>
      </c>
      <c r="C136" s="101" t="s">
        <v>713</v>
      </c>
      <c r="D136" s="57"/>
      <c r="E136" s="57"/>
      <c r="F136" s="57"/>
      <c r="G136" s="57"/>
      <c r="H136" s="57"/>
      <c r="I136" s="57"/>
      <c r="J136" s="57"/>
      <c r="K136" s="59"/>
    </row>
    <row r="137" spans="1:255" ht="24" x14ac:dyDescent="0.2">
      <c r="A137" s="111" t="s">
        <v>108</v>
      </c>
      <c r="B137" s="112" t="s">
        <v>35</v>
      </c>
      <c r="C137" s="113" t="s">
        <v>109</v>
      </c>
      <c r="D137" s="114" t="s">
        <v>105</v>
      </c>
      <c r="E137" s="115">
        <v>0.49999999999999994</v>
      </c>
      <c r="F137" s="116">
        <v>699.75</v>
      </c>
      <c r="G137" s="65"/>
      <c r="H137" s="116">
        <v>699.75</v>
      </c>
      <c r="I137" s="117">
        <v>38.409999999999997</v>
      </c>
      <c r="J137" s="66">
        <v>9.11</v>
      </c>
      <c r="K137" s="118">
        <v>349.88</v>
      </c>
      <c r="L137" s="20"/>
      <c r="M137" s="20"/>
      <c r="N137" s="20"/>
      <c r="O137" s="20"/>
      <c r="P137" s="20"/>
      <c r="Q137" s="20"/>
      <c r="R137" s="20"/>
      <c r="S137" s="20"/>
      <c r="T137" s="20">
        <v>38.409999999999997</v>
      </c>
      <c r="U137" s="20">
        <v>349.88</v>
      </c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>
        <v>1</v>
      </c>
      <c r="CW137" s="20"/>
      <c r="CX137" s="20"/>
      <c r="CY137" s="20"/>
      <c r="CZ137" s="20"/>
      <c r="DA137" s="20"/>
      <c r="DB137" s="20"/>
      <c r="DC137" s="20"/>
      <c r="DD137" s="20"/>
      <c r="DE137" s="20">
        <v>349.88</v>
      </c>
      <c r="DF137" s="20"/>
      <c r="DG137" s="20"/>
      <c r="DH137" s="20"/>
      <c r="DI137" s="20"/>
      <c r="DJ137" s="20"/>
      <c r="DK137" s="20">
        <v>38.409999999999997</v>
      </c>
      <c r="DL137" s="20"/>
      <c r="DM137" s="20">
        <v>349.88</v>
      </c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>
        <v>38.409999999999997</v>
      </c>
      <c r="GK137" s="20"/>
      <c r="GL137" s="20"/>
      <c r="GM137" s="20"/>
      <c r="GN137" s="20">
        <v>38.409999999999997</v>
      </c>
      <c r="GO137" s="20"/>
      <c r="GP137" s="20">
        <v>38.409999999999997</v>
      </c>
      <c r="GQ137" s="20">
        <v>38.409999999999997</v>
      </c>
      <c r="GR137" s="20"/>
      <c r="GS137" s="20">
        <v>38.409999999999997</v>
      </c>
      <c r="GT137" s="20"/>
      <c r="GU137" s="20"/>
      <c r="GV137" s="20"/>
      <c r="GW137" s="20"/>
      <c r="GX137" s="20"/>
      <c r="GY137" s="20"/>
      <c r="GZ137" s="20"/>
      <c r="HA137" s="20"/>
      <c r="HB137" s="20">
        <v>38.409999999999997</v>
      </c>
      <c r="HC137" s="20"/>
      <c r="HD137" s="20"/>
      <c r="HE137" s="20"/>
      <c r="HF137" s="20">
        <v>38.409999999999997</v>
      </c>
      <c r="HG137" s="20"/>
      <c r="HH137" s="20"/>
      <c r="HI137" s="20"/>
      <c r="HJ137" s="20"/>
      <c r="HK137" s="20"/>
      <c r="HL137" s="20">
        <v>38.409999999999997</v>
      </c>
      <c r="HM137" s="20"/>
      <c r="HN137" s="20">
        <v>38.409999999999997</v>
      </c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>
        <v>38.409999999999997</v>
      </c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</row>
    <row r="138" spans="1:255" x14ac:dyDescent="0.2">
      <c r="A138" s="89"/>
      <c r="B138" s="110" t="s">
        <v>690</v>
      </c>
      <c r="C138" s="110" t="s">
        <v>714</v>
      </c>
      <c r="D138" s="29"/>
      <c r="E138" s="29"/>
      <c r="F138" s="29"/>
      <c r="G138" s="29"/>
      <c r="H138" s="29"/>
      <c r="I138" s="29"/>
      <c r="J138" s="29"/>
      <c r="K138" s="90"/>
    </row>
    <row r="139" spans="1:255" ht="13.5" thickBot="1" x14ac:dyDescent="0.25">
      <c r="A139" s="135"/>
      <c r="B139" s="136"/>
      <c r="C139" s="136" t="s">
        <v>696</v>
      </c>
      <c r="D139" s="136"/>
      <c r="E139" s="136"/>
      <c r="F139" s="136"/>
      <c r="G139" s="136"/>
      <c r="H139" s="188">
        <v>841.52</v>
      </c>
      <c r="I139" s="189"/>
      <c r="J139" s="188">
        <v>7666.2000000000007</v>
      </c>
      <c r="K139" s="190"/>
      <c r="L139" s="109"/>
      <c r="M139" s="109"/>
      <c r="N139" s="109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</row>
    <row r="140" spans="1:255" x14ac:dyDescent="0.2">
      <c r="A140" s="123"/>
      <c r="B140" s="122"/>
      <c r="C140" s="122" t="s">
        <v>698</v>
      </c>
      <c r="D140" s="122"/>
      <c r="E140" s="122"/>
      <c r="F140" s="122"/>
      <c r="G140" s="122"/>
      <c r="H140" s="191">
        <v>1284.69</v>
      </c>
      <c r="I140" s="192"/>
      <c r="J140" s="191">
        <v>22207.220000000005</v>
      </c>
      <c r="K140" s="193"/>
      <c r="O140" s="20"/>
      <c r="P140" s="20"/>
      <c r="Q140" s="20"/>
      <c r="R140" s="20">
        <v>1284.69</v>
      </c>
      <c r="S140" s="20">
        <v>22207.220000000005</v>
      </c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>
        <v>1284.69</v>
      </c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</row>
    <row r="141" spans="1:255" x14ac:dyDescent="0.2">
      <c r="A141" s="70"/>
      <c r="B141" s="69"/>
      <c r="C141" s="69"/>
      <c r="D141" s="69"/>
      <c r="E141" s="69"/>
      <c r="F141" s="69"/>
      <c r="G141" s="69"/>
      <c r="H141" s="194"/>
      <c r="I141" s="195"/>
      <c r="J141" s="194"/>
      <c r="K141" s="196"/>
    </row>
    <row r="142" spans="1:255" ht="59.25" x14ac:dyDescent="0.2">
      <c r="A142" s="126">
        <v>7</v>
      </c>
      <c r="B142" s="133" t="s">
        <v>112</v>
      </c>
      <c r="C142" s="127" t="s">
        <v>715</v>
      </c>
      <c r="D142" s="128" t="s">
        <v>101</v>
      </c>
      <c r="E142" s="129">
        <v>0.30270000000000002</v>
      </c>
      <c r="F142" s="130">
        <v>1577.04</v>
      </c>
      <c r="G142" s="134" t="s">
        <v>6</v>
      </c>
      <c r="H142" s="130"/>
      <c r="I142" s="131">
        <v>1036.56</v>
      </c>
      <c r="J142" s="97"/>
      <c r="K142" s="132">
        <v>33830.980000000003</v>
      </c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</row>
    <row r="143" spans="1:255" x14ac:dyDescent="0.2">
      <c r="A143" s="60"/>
      <c r="B143" s="61"/>
      <c r="C143" s="61" t="s">
        <v>680</v>
      </c>
      <c r="D143" s="62"/>
      <c r="E143" s="63"/>
      <c r="F143" s="64">
        <v>1066.28</v>
      </c>
      <c r="G143" s="65" t="s">
        <v>26</v>
      </c>
      <c r="H143" s="64">
        <v>1119.5899999999999</v>
      </c>
      <c r="I143" s="64">
        <v>338.9</v>
      </c>
      <c r="J143" s="66">
        <v>33.39</v>
      </c>
      <c r="K143" s="67">
        <v>11315.87</v>
      </c>
      <c r="O143" s="20"/>
      <c r="P143" s="20"/>
      <c r="Q143" s="20"/>
      <c r="R143" s="20"/>
      <c r="S143" s="20"/>
      <c r="T143" s="20">
        <v>338.9</v>
      </c>
      <c r="U143" s="20">
        <v>11315.87</v>
      </c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>
        <v>1</v>
      </c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>
        <v>11315.87</v>
      </c>
      <c r="DH143" s="20">
        <v>1</v>
      </c>
      <c r="DI143" s="20"/>
      <c r="DJ143" s="20"/>
      <c r="DK143" s="20"/>
      <c r="DL143" s="20"/>
      <c r="DM143" s="20"/>
      <c r="DN143" s="20"/>
      <c r="DO143" s="20"/>
      <c r="DP143" s="20"/>
      <c r="DQ143" s="20">
        <v>338.9</v>
      </c>
      <c r="DR143" s="20"/>
      <c r="DS143" s="20">
        <v>11315.87</v>
      </c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>
        <v>338.9</v>
      </c>
      <c r="GK143" s="20">
        <v>338.9</v>
      </c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>
        <v>338.9</v>
      </c>
      <c r="HC143" s="20"/>
      <c r="HD143" s="20"/>
      <c r="HE143" s="20"/>
      <c r="HF143" s="20">
        <v>338.9</v>
      </c>
      <c r="HG143" s="20"/>
      <c r="HH143" s="20"/>
      <c r="HI143" s="20"/>
      <c r="HJ143" s="20"/>
      <c r="HK143" s="20"/>
      <c r="HL143" s="20">
        <v>338.9</v>
      </c>
      <c r="HM143" s="20"/>
      <c r="HN143" s="20">
        <v>338.9</v>
      </c>
      <c r="HO143" s="20"/>
      <c r="HP143" s="20"/>
      <c r="HQ143" s="20"/>
      <c r="HR143" s="20"/>
      <c r="HS143" s="20"/>
      <c r="HT143" s="20"/>
      <c r="HU143" s="20"/>
      <c r="HV143" s="20"/>
      <c r="HW143" s="20"/>
      <c r="HX143" s="20">
        <v>338.9</v>
      </c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</row>
    <row r="144" spans="1:255" x14ac:dyDescent="0.2">
      <c r="A144" s="71"/>
      <c r="B144" s="72"/>
      <c r="C144" s="72" t="s">
        <v>681</v>
      </c>
      <c r="D144" s="73"/>
      <c r="E144" s="74"/>
      <c r="F144" s="75">
        <v>121.85</v>
      </c>
      <c r="G144" s="76" t="s">
        <v>26</v>
      </c>
      <c r="H144" s="75">
        <v>127.95</v>
      </c>
      <c r="I144" s="75">
        <v>38.729999999999997</v>
      </c>
      <c r="J144" s="77">
        <v>13.26</v>
      </c>
      <c r="K144" s="78">
        <v>513.57000000000005</v>
      </c>
      <c r="O144" s="20"/>
      <c r="P144" s="20"/>
      <c r="Q144" s="20"/>
      <c r="R144" s="20"/>
      <c r="S144" s="20"/>
      <c r="T144" s="20">
        <v>38.729999999999997</v>
      </c>
      <c r="U144" s="20">
        <v>513.57000000000005</v>
      </c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>
        <v>1</v>
      </c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>
        <v>38.729999999999997</v>
      </c>
      <c r="DR144" s="20"/>
      <c r="DS144" s="20">
        <v>513.57000000000005</v>
      </c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>
        <v>38.729999999999997</v>
      </c>
      <c r="GK144" s="20"/>
      <c r="GL144" s="20">
        <v>38.729999999999997</v>
      </c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>
        <v>38.729999999999997</v>
      </c>
      <c r="HC144" s="20"/>
      <c r="HD144" s="20"/>
      <c r="HE144" s="20"/>
      <c r="HF144" s="20">
        <v>38.729999999999997</v>
      </c>
      <c r="HG144" s="20"/>
      <c r="HH144" s="20"/>
      <c r="HI144" s="20"/>
      <c r="HJ144" s="20"/>
      <c r="HK144" s="20"/>
      <c r="HL144" s="20">
        <v>38.729999999999997</v>
      </c>
      <c r="HM144" s="20"/>
      <c r="HN144" s="20">
        <v>38.729999999999997</v>
      </c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</row>
    <row r="145" spans="1:255" x14ac:dyDescent="0.2">
      <c r="A145" s="71"/>
      <c r="B145" s="72"/>
      <c r="C145" s="72" t="s">
        <v>682</v>
      </c>
      <c r="D145" s="73"/>
      <c r="E145" s="74"/>
      <c r="F145" s="75">
        <v>7.9</v>
      </c>
      <c r="G145" s="76" t="s">
        <v>26</v>
      </c>
      <c r="H145" s="75">
        <v>8.3000000000000007</v>
      </c>
      <c r="I145" s="75">
        <v>2.5099999999999998</v>
      </c>
      <c r="J145" s="77">
        <v>33.39</v>
      </c>
      <c r="K145" s="78">
        <v>83.89</v>
      </c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>
        <v>2.5099999999999998</v>
      </c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>
        <v>2.5099999999999998</v>
      </c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</row>
    <row r="146" spans="1:255" x14ac:dyDescent="0.2">
      <c r="A146" s="71"/>
      <c r="B146" s="72"/>
      <c r="C146" s="72" t="s">
        <v>683</v>
      </c>
      <c r="D146" s="73"/>
      <c r="E146" s="74"/>
      <c r="F146" s="75">
        <v>388.91</v>
      </c>
      <c r="G146" s="76"/>
      <c r="H146" s="75">
        <v>388.91</v>
      </c>
      <c r="I146" s="75">
        <v>117.72</v>
      </c>
      <c r="J146" s="77">
        <v>9.11</v>
      </c>
      <c r="K146" s="78">
        <v>1072.46</v>
      </c>
      <c r="O146" s="20"/>
      <c r="P146" s="20"/>
      <c r="Q146" s="20"/>
      <c r="R146" s="20"/>
      <c r="S146" s="20"/>
      <c r="T146" s="20">
        <v>117.72</v>
      </c>
      <c r="U146" s="20">
        <v>1072.46</v>
      </c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>
        <v>1</v>
      </c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>
        <v>117.72</v>
      </c>
      <c r="DL146" s="20"/>
      <c r="DM146" s="20">
        <v>1072.46</v>
      </c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>
        <v>117.72</v>
      </c>
      <c r="GK146" s="20"/>
      <c r="GL146" s="20"/>
      <c r="GM146" s="20"/>
      <c r="GN146" s="20">
        <v>117.72</v>
      </c>
      <c r="GO146" s="20"/>
      <c r="GP146" s="20">
        <v>117.72</v>
      </c>
      <c r="GQ146" s="20">
        <v>117.72</v>
      </c>
      <c r="GR146" s="20"/>
      <c r="GS146" s="20">
        <v>117.72</v>
      </c>
      <c r="GT146" s="20"/>
      <c r="GU146" s="20"/>
      <c r="GV146" s="20"/>
      <c r="GW146" s="20">
        <v>0</v>
      </c>
      <c r="GX146" s="20">
        <v>0</v>
      </c>
      <c r="GY146" s="20"/>
      <c r="GZ146" s="20"/>
      <c r="HA146" s="20"/>
      <c r="HB146" s="20">
        <v>117.72</v>
      </c>
      <c r="HC146" s="20"/>
      <c r="HD146" s="20"/>
      <c r="HE146" s="20"/>
      <c r="HF146" s="20">
        <v>117.72</v>
      </c>
      <c r="HG146" s="20"/>
      <c r="HH146" s="20"/>
      <c r="HI146" s="20"/>
      <c r="HJ146" s="20"/>
      <c r="HK146" s="20"/>
      <c r="HL146" s="20">
        <v>117.72</v>
      </c>
      <c r="HM146" s="20"/>
      <c r="HN146" s="20">
        <v>117.72</v>
      </c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</row>
    <row r="147" spans="1:255" x14ac:dyDescent="0.2">
      <c r="A147" s="79"/>
      <c r="B147" s="80"/>
      <c r="C147" s="80" t="s">
        <v>684</v>
      </c>
      <c r="D147" s="81"/>
      <c r="E147" s="82">
        <v>121</v>
      </c>
      <c r="F147" s="83" t="s">
        <v>685</v>
      </c>
      <c r="G147" s="84"/>
      <c r="H147" s="85">
        <v>1364.75</v>
      </c>
      <c r="I147" s="85">
        <v>413.11</v>
      </c>
      <c r="J147" s="87">
        <v>1.21</v>
      </c>
      <c r="K147" s="86">
        <v>13793.71</v>
      </c>
      <c r="O147" s="20"/>
      <c r="P147" s="20"/>
      <c r="Q147" s="20"/>
      <c r="R147" s="20"/>
      <c r="S147" s="20"/>
      <c r="T147" s="20">
        <v>413.11</v>
      </c>
      <c r="U147" s="20">
        <v>13793.71</v>
      </c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>
        <v>1</v>
      </c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>
        <v>413.11</v>
      </c>
      <c r="DR147" s="20"/>
      <c r="DS147" s="20">
        <v>13793.71</v>
      </c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>
        <v>413.11</v>
      </c>
      <c r="GZ147" s="20"/>
      <c r="HA147" s="20"/>
      <c r="HB147" s="20">
        <v>413.11</v>
      </c>
      <c r="HC147" s="20"/>
      <c r="HD147" s="20"/>
      <c r="HE147" s="20"/>
      <c r="HF147" s="20">
        <v>413.11</v>
      </c>
      <c r="HG147" s="20"/>
      <c r="HH147" s="20"/>
      <c r="HI147" s="20"/>
      <c r="HJ147" s="20"/>
      <c r="HK147" s="20"/>
      <c r="HL147" s="20">
        <v>413.11</v>
      </c>
      <c r="HM147" s="20"/>
      <c r="HN147" s="20">
        <v>413.11</v>
      </c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</row>
    <row r="148" spans="1:255" x14ac:dyDescent="0.2">
      <c r="A148" s="79"/>
      <c r="B148" s="80"/>
      <c r="C148" s="80" t="s">
        <v>686</v>
      </c>
      <c r="D148" s="81"/>
      <c r="E148" s="82">
        <v>72</v>
      </c>
      <c r="F148" s="83" t="s">
        <v>685</v>
      </c>
      <c r="G148" s="84"/>
      <c r="H148" s="85">
        <v>812.08</v>
      </c>
      <c r="I148" s="85">
        <v>245.82</v>
      </c>
      <c r="J148" s="87">
        <v>0.72</v>
      </c>
      <c r="K148" s="86">
        <v>8207.83</v>
      </c>
      <c r="O148" s="20"/>
      <c r="P148" s="20"/>
      <c r="Q148" s="20"/>
      <c r="R148" s="20"/>
      <c r="S148" s="20"/>
      <c r="T148" s="20">
        <v>245.82</v>
      </c>
      <c r="U148" s="20">
        <v>8207.83</v>
      </c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>
        <v>1</v>
      </c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>
        <v>245.82</v>
      </c>
      <c r="DR148" s="20"/>
      <c r="DS148" s="20">
        <v>8207.83</v>
      </c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>
        <v>245.82</v>
      </c>
      <c r="HA148" s="20"/>
      <c r="HB148" s="20">
        <v>245.82</v>
      </c>
      <c r="HC148" s="20"/>
      <c r="HD148" s="20"/>
      <c r="HE148" s="20"/>
      <c r="HF148" s="20">
        <v>245.82</v>
      </c>
      <c r="HG148" s="20"/>
      <c r="HH148" s="20"/>
      <c r="HI148" s="20"/>
      <c r="HJ148" s="20"/>
      <c r="HK148" s="20"/>
      <c r="HL148" s="20">
        <v>245.82</v>
      </c>
      <c r="HM148" s="20"/>
      <c r="HN148" s="20">
        <v>245.82</v>
      </c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</row>
    <row r="149" spans="1:255" x14ac:dyDescent="0.2">
      <c r="A149" s="71"/>
      <c r="B149" s="72"/>
      <c r="C149" s="72" t="s">
        <v>687</v>
      </c>
      <c r="D149" s="73" t="s">
        <v>688</v>
      </c>
      <c r="E149" s="74">
        <v>122</v>
      </c>
      <c r="F149" s="75"/>
      <c r="G149" s="76" t="s">
        <v>26</v>
      </c>
      <c r="H149" s="75">
        <v>128.1</v>
      </c>
      <c r="I149" s="88">
        <v>38.775869999999998</v>
      </c>
      <c r="J149" s="77"/>
      <c r="K149" s="78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</row>
    <row r="150" spans="1:255" ht="24" x14ac:dyDescent="0.2">
      <c r="A150" s="102" t="s">
        <v>115</v>
      </c>
      <c r="B150" s="108" t="s">
        <v>35</v>
      </c>
      <c r="C150" s="103" t="s">
        <v>116</v>
      </c>
      <c r="D150" s="104" t="s">
        <v>105</v>
      </c>
      <c r="E150" s="105">
        <v>3.96</v>
      </c>
      <c r="F150" s="100">
        <v>911.85</v>
      </c>
      <c r="G150" s="96"/>
      <c r="H150" s="100">
        <v>911.85</v>
      </c>
      <c r="I150" s="106">
        <v>396.37</v>
      </c>
      <c r="J150" s="97">
        <v>9.11</v>
      </c>
      <c r="K150" s="107">
        <v>3610.93</v>
      </c>
      <c r="L150" s="20"/>
      <c r="M150" s="20"/>
      <c r="N150" s="20"/>
      <c r="O150" s="20"/>
      <c r="P150" s="20"/>
      <c r="Q150" s="20"/>
      <c r="R150" s="20"/>
      <c r="S150" s="20"/>
      <c r="T150" s="20">
        <v>396.37</v>
      </c>
      <c r="U150" s="20">
        <v>3610.93</v>
      </c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>
        <v>1</v>
      </c>
      <c r="CW150" s="20"/>
      <c r="CX150" s="20"/>
      <c r="CY150" s="20"/>
      <c r="CZ150" s="20"/>
      <c r="DA150" s="20"/>
      <c r="DB150" s="20"/>
      <c r="DC150" s="20"/>
      <c r="DD150" s="20"/>
      <c r="DE150" s="20">
        <v>3610.93</v>
      </c>
      <c r="DF150" s="20"/>
      <c r="DG150" s="20"/>
      <c r="DH150" s="20"/>
      <c r="DI150" s="20"/>
      <c r="DJ150" s="20"/>
      <c r="DK150" s="20">
        <v>396.37</v>
      </c>
      <c r="DL150" s="20"/>
      <c r="DM150" s="20">
        <v>3610.93</v>
      </c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>
        <v>396.37</v>
      </c>
      <c r="GK150" s="20"/>
      <c r="GL150" s="20"/>
      <c r="GM150" s="20"/>
      <c r="GN150" s="20">
        <v>396.37</v>
      </c>
      <c r="GO150" s="20"/>
      <c r="GP150" s="20">
        <v>396.37</v>
      </c>
      <c r="GQ150" s="20">
        <v>396.37</v>
      </c>
      <c r="GR150" s="20"/>
      <c r="GS150" s="20">
        <v>396.37</v>
      </c>
      <c r="GT150" s="20"/>
      <c r="GU150" s="20"/>
      <c r="GV150" s="20"/>
      <c r="GW150" s="20"/>
      <c r="GX150" s="20"/>
      <c r="GY150" s="20"/>
      <c r="GZ150" s="20"/>
      <c r="HA150" s="20"/>
      <c r="HB150" s="20">
        <v>396.37</v>
      </c>
      <c r="HC150" s="20"/>
      <c r="HD150" s="20"/>
      <c r="HE150" s="20"/>
      <c r="HF150" s="20">
        <v>396.37</v>
      </c>
      <c r="HG150" s="20"/>
      <c r="HH150" s="20"/>
      <c r="HI150" s="20"/>
      <c r="HJ150" s="20"/>
      <c r="HK150" s="20"/>
      <c r="HL150" s="20">
        <v>396.37</v>
      </c>
      <c r="HM150" s="20"/>
      <c r="HN150" s="20">
        <v>396.37</v>
      </c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>
        <v>396.37</v>
      </c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</row>
    <row r="151" spans="1:255" x14ac:dyDescent="0.2">
      <c r="A151" s="58"/>
      <c r="B151" s="101" t="s">
        <v>690</v>
      </c>
      <c r="C151" s="101" t="s">
        <v>716</v>
      </c>
      <c r="D151" s="57"/>
      <c r="E151" s="57"/>
      <c r="F151" s="57"/>
      <c r="G151" s="57"/>
      <c r="H151" s="57"/>
      <c r="I151" s="57"/>
      <c r="J151" s="57"/>
      <c r="K151" s="59"/>
    </row>
    <row r="152" spans="1:255" ht="24" x14ac:dyDescent="0.2">
      <c r="A152" s="111" t="s">
        <v>119</v>
      </c>
      <c r="B152" s="112" t="s">
        <v>35</v>
      </c>
      <c r="C152" s="113" t="s">
        <v>120</v>
      </c>
      <c r="D152" s="114" t="s">
        <v>105</v>
      </c>
      <c r="E152" s="115">
        <v>26.31</v>
      </c>
      <c r="F152" s="116">
        <v>1027.3</v>
      </c>
      <c r="G152" s="65"/>
      <c r="H152" s="116">
        <v>1027.3</v>
      </c>
      <c r="I152" s="117">
        <v>2966.88</v>
      </c>
      <c r="J152" s="66">
        <v>9.11</v>
      </c>
      <c r="K152" s="118">
        <v>27028.26</v>
      </c>
      <c r="L152" s="20"/>
      <c r="M152" s="20"/>
      <c r="N152" s="20"/>
      <c r="O152" s="20"/>
      <c r="P152" s="20"/>
      <c r="Q152" s="20"/>
      <c r="R152" s="20"/>
      <c r="S152" s="20"/>
      <c r="T152" s="20">
        <v>2966.88</v>
      </c>
      <c r="U152" s="20">
        <v>27028.26</v>
      </c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>
        <v>1</v>
      </c>
      <c r="CW152" s="20"/>
      <c r="CX152" s="20"/>
      <c r="CY152" s="20"/>
      <c r="CZ152" s="20"/>
      <c r="DA152" s="20"/>
      <c r="DB152" s="20"/>
      <c r="DC152" s="20"/>
      <c r="DD152" s="20"/>
      <c r="DE152" s="20">
        <v>27028.26</v>
      </c>
      <c r="DF152" s="20"/>
      <c r="DG152" s="20"/>
      <c r="DH152" s="20"/>
      <c r="DI152" s="20"/>
      <c r="DJ152" s="20"/>
      <c r="DK152" s="20">
        <v>2966.88</v>
      </c>
      <c r="DL152" s="20"/>
      <c r="DM152" s="20">
        <v>27028.26</v>
      </c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>
        <v>2966.88</v>
      </c>
      <c r="GK152" s="20"/>
      <c r="GL152" s="20"/>
      <c r="GM152" s="20"/>
      <c r="GN152" s="20">
        <v>2966.88</v>
      </c>
      <c r="GO152" s="20"/>
      <c r="GP152" s="20">
        <v>2966.88</v>
      </c>
      <c r="GQ152" s="20">
        <v>2966.88</v>
      </c>
      <c r="GR152" s="20"/>
      <c r="GS152" s="20">
        <v>2966.88</v>
      </c>
      <c r="GT152" s="20"/>
      <c r="GU152" s="20"/>
      <c r="GV152" s="20"/>
      <c r="GW152" s="20"/>
      <c r="GX152" s="20"/>
      <c r="GY152" s="20"/>
      <c r="GZ152" s="20"/>
      <c r="HA152" s="20"/>
      <c r="HB152" s="20">
        <v>2966.88</v>
      </c>
      <c r="HC152" s="20"/>
      <c r="HD152" s="20"/>
      <c r="HE152" s="20"/>
      <c r="HF152" s="20">
        <v>2966.88</v>
      </c>
      <c r="HG152" s="20"/>
      <c r="HH152" s="20"/>
      <c r="HI152" s="20"/>
      <c r="HJ152" s="20"/>
      <c r="HK152" s="20"/>
      <c r="HL152" s="20">
        <v>2966.88</v>
      </c>
      <c r="HM152" s="20"/>
      <c r="HN152" s="20">
        <v>2966.88</v>
      </c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>
        <v>2966.88</v>
      </c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</row>
    <row r="153" spans="1:255" x14ac:dyDescent="0.2">
      <c r="A153" s="89"/>
      <c r="B153" s="110" t="s">
        <v>690</v>
      </c>
      <c r="C153" s="110" t="s">
        <v>717</v>
      </c>
      <c r="D153" s="29"/>
      <c r="E153" s="29"/>
      <c r="F153" s="29"/>
      <c r="G153" s="29"/>
      <c r="H153" s="29"/>
      <c r="I153" s="29"/>
      <c r="J153" s="29"/>
      <c r="K153" s="90"/>
    </row>
    <row r="154" spans="1:255" ht="13.5" thickBot="1" x14ac:dyDescent="0.25">
      <c r="A154" s="135"/>
      <c r="B154" s="136"/>
      <c r="C154" s="136" t="s">
        <v>696</v>
      </c>
      <c r="D154" s="136"/>
      <c r="E154" s="136"/>
      <c r="F154" s="136"/>
      <c r="G154" s="136"/>
      <c r="H154" s="188">
        <v>3480.9700000000003</v>
      </c>
      <c r="I154" s="189"/>
      <c r="J154" s="188">
        <v>31711.649999999998</v>
      </c>
      <c r="K154" s="190"/>
      <c r="L154" s="109"/>
      <c r="M154" s="109"/>
      <c r="N154" s="109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</row>
    <row r="155" spans="1:255" x14ac:dyDescent="0.2">
      <c r="A155" s="123"/>
      <c r="B155" s="122"/>
      <c r="C155" s="122" t="s">
        <v>698</v>
      </c>
      <c r="D155" s="122"/>
      <c r="E155" s="122"/>
      <c r="F155" s="122"/>
      <c r="G155" s="122"/>
      <c r="H155" s="191">
        <v>4517.5300000000007</v>
      </c>
      <c r="I155" s="192"/>
      <c r="J155" s="191">
        <v>65542.63</v>
      </c>
      <c r="K155" s="193"/>
      <c r="O155" s="20"/>
      <c r="P155" s="20"/>
      <c r="Q155" s="20"/>
      <c r="R155" s="20">
        <v>4517.5300000000007</v>
      </c>
      <c r="S155" s="20">
        <v>65542.63</v>
      </c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>
        <v>4517.5300000000007</v>
      </c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</row>
    <row r="156" spans="1:255" x14ac:dyDescent="0.2">
      <c r="A156" s="70"/>
      <c r="B156" s="69"/>
      <c r="C156" s="69"/>
      <c r="D156" s="69"/>
      <c r="E156" s="69"/>
      <c r="F156" s="69"/>
      <c r="G156" s="69"/>
      <c r="H156" s="194"/>
      <c r="I156" s="195"/>
      <c r="J156" s="194"/>
      <c r="K156" s="196"/>
    </row>
    <row r="157" spans="1:255" ht="59.25" x14ac:dyDescent="0.2">
      <c r="A157" s="126">
        <v>8</v>
      </c>
      <c r="B157" s="133" t="s">
        <v>123</v>
      </c>
      <c r="C157" s="127" t="s">
        <v>718</v>
      </c>
      <c r="D157" s="128" t="s">
        <v>101</v>
      </c>
      <c r="E157" s="129">
        <v>0.77700000000000002</v>
      </c>
      <c r="F157" s="130">
        <v>1898.04</v>
      </c>
      <c r="G157" s="134" t="s">
        <v>6</v>
      </c>
      <c r="H157" s="130"/>
      <c r="I157" s="131">
        <v>3336.58</v>
      </c>
      <c r="J157" s="97"/>
      <c r="K157" s="132">
        <v>109480.37</v>
      </c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</row>
    <row r="158" spans="1:255" x14ac:dyDescent="0.2">
      <c r="A158" s="60"/>
      <c r="B158" s="61"/>
      <c r="C158" s="61" t="s">
        <v>680</v>
      </c>
      <c r="D158" s="62"/>
      <c r="E158" s="63"/>
      <c r="F158" s="64">
        <v>1345.96</v>
      </c>
      <c r="G158" s="65" t="s">
        <v>26</v>
      </c>
      <c r="H158" s="64">
        <v>1413.26</v>
      </c>
      <c r="I158" s="64">
        <v>1098.0999999999999</v>
      </c>
      <c r="J158" s="66">
        <v>33.39</v>
      </c>
      <c r="K158" s="67">
        <v>36665.660000000003</v>
      </c>
      <c r="O158" s="20"/>
      <c r="P158" s="20"/>
      <c r="Q158" s="20"/>
      <c r="R158" s="20"/>
      <c r="S158" s="20"/>
      <c r="T158" s="20">
        <v>1098.0999999999999</v>
      </c>
      <c r="U158" s="20">
        <v>36665.660000000003</v>
      </c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>
        <v>1</v>
      </c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>
        <v>36665.660000000003</v>
      </c>
      <c r="DH158" s="20">
        <v>1</v>
      </c>
      <c r="DI158" s="20"/>
      <c r="DJ158" s="20"/>
      <c r="DK158" s="20"/>
      <c r="DL158" s="20"/>
      <c r="DM158" s="20"/>
      <c r="DN158" s="20"/>
      <c r="DO158" s="20"/>
      <c r="DP158" s="20"/>
      <c r="DQ158" s="20">
        <v>1098.0999999999999</v>
      </c>
      <c r="DR158" s="20"/>
      <c r="DS158" s="20">
        <v>36665.660000000003</v>
      </c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>
        <v>1098.0999999999999</v>
      </c>
      <c r="GK158" s="20">
        <v>1098.0999999999999</v>
      </c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>
        <v>1098.0999999999999</v>
      </c>
      <c r="HC158" s="20"/>
      <c r="HD158" s="20"/>
      <c r="HE158" s="20"/>
      <c r="HF158" s="20">
        <v>1098.0999999999999</v>
      </c>
      <c r="HG158" s="20"/>
      <c r="HH158" s="20"/>
      <c r="HI158" s="20"/>
      <c r="HJ158" s="20"/>
      <c r="HK158" s="20"/>
      <c r="HL158" s="20">
        <v>1098.0999999999999</v>
      </c>
      <c r="HM158" s="20"/>
      <c r="HN158" s="20">
        <v>1098.0999999999999</v>
      </c>
      <c r="HO158" s="20"/>
      <c r="HP158" s="20"/>
      <c r="HQ158" s="20"/>
      <c r="HR158" s="20"/>
      <c r="HS158" s="20"/>
      <c r="HT158" s="20"/>
      <c r="HU158" s="20"/>
      <c r="HV158" s="20"/>
      <c r="HW158" s="20"/>
      <c r="HX158" s="20">
        <v>1098.0999999999999</v>
      </c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</row>
    <row r="159" spans="1:255" x14ac:dyDescent="0.2">
      <c r="A159" s="71"/>
      <c r="B159" s="72"/>
      <c r="C159" s="72" t="s">
        <v>681</v>
      </c>
      <c r="D159" s="73"/>
      <c r="E159" s="74"/>
      <c r="F159" s="75">
        <v>117.43</v>
      </c>
      <c r="G159" s="76" t="s">
        <v>26</v>
      </c>
      <c r="H159" s="75">
        <v>123.3</v>
      </c>
      <c r="I159" s="75">
        <v>95.8</v>
      </c>
      <c r="J159" s="77">
        <v>13.26</v>
      </c>
      <c r="K159" s="78">
        <v>1270.3599999999999</v>
      </c>
      <c r="O159" s="20"/>
      <c r="P159" s="20"/>
      <c r="Q159" s="20"/>
      <c r="R159" s="20"/>
      <c r="S159" s="20"/>
      <c r="T159" s="20">
        <v>95.8</v>
      </c>
      <c r="U159" s="20">
        <v>1270.3599999999999</v>
      </c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>
        <v>1</v>
      </c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>
        <v>95.8</v>
      </c>
      <c r="DR159" s="20"/>
      <c r="DS159" s="20">
        <v>1270.3599999999999</v>
      </c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>
        <v>95.8</v>
      </c>
      <c r="GK159" s="20"/>
      <c r="GL159" s="20">
        <v>95.8</v>
      </c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>
        <v>95.8</v>
      </c>
      <c r="HC159" s="20"/>
      <c r="HD159" s="20"/>
      <c r="HE159" s="20"/>
      <c r="HF159" s="20">
        <v>95.8</v>
      </c>
      <c r="HG159" s="20"/>
      <c r="HH159" s="20"/>
      <c r="HI159" s="20"/>
      <c r="HJ159" s="20"/>
      <c r="HK159" s="20"/>
      <c r="HL159" s="20">
        <v>95.8</v>
      </c>
      <c r="HM159" s="20"/>
      <c r="HN159" s="20">
        <v>95.8</v>
      </c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</row>
    <row r="160" spans="1:255" x14ac:dyDescent="0.2">
      <c r="A160" s="71"/>
      <c r="B160" s="72"/>
      <c r="C160" s="72" t="s">
        <v>682</v>
      </c>
      <c r="D160" s="73"/>
      <c r="E160" s="74"/>
      <c r="F160" s="75">
        <v>14.83</v>
      </c>
      <c r="G160" s="76" t="s">
        <v>26</v>
      </c>
      <c r="H160" s="75">
        <v>15.57</v>
      </c>
      <c r="I160" s="75">
        <v>12.1</v>
      </c>
      <c r="J160" s="77">
        <v>33.39</v>
      </c>
      <c r="K160" s="78">
        <v>403.95</v>
      </c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>
        <v>12.1</v>
      </c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>
        <v>12.1</v>
      </c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</row>
    <row r="161" spans="1:255" x14ac:dyDescent="0.2">
      <c r="A161" s="71"/>
      <c r="B161" s="72"/>
      <c r="C161" s="72" t="s">
        <v>683</v>
      </c>
      <c r="D161" s="73"/>
      <c r="E161" s="74"/>
      <c r="F161" s="75">
        <v>434.65</v>
      </c>
      <c r="G161" s="76"/>
      <c r="H161" s="75">
        <v>434.65</v>
      </c>
      <c r="I161" s="75">
        <v>337.72</v>
      </c>
      <c r="J161" s="77">
        <v>9.11</v>
      </c>
      <c r="K161" s="78">
        <v>3076.66</v>
      </c>
      <c r="O161" s="20"/>
      <c r="P161" s="20"/>
      <c r="Q161" s="20"/>
      <c r="R161" s="20"/>
      <c r="S161" s="20"/>
      <c r="T161" s="20">
        <v>337.72</v>
      </c>
      <c r="U161" s="20">
        <v>3076.66</v>
      </c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>
        <v>1</v>
      </c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>
        <v>337.72</v>
      </c>
      <c r="DL161" s="20"/>
      <c r="DM161" s="20">
        <v>3076.66</v>
      </c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>
        <v>337.72</v>
      </c>
      <c r="GK161" s="20"/>
      <c r="GL161" s="20"/>
      <c r="GM161" s="20"/>
      <c r="GN161" s="20">
        <v>337.72</v>
      </c>
      <c r="GO161" s="20"/>
      <c r="GP161" s="20">
        <v>337.72</v>
      </c>
      <c r="GQ161" s="20">
        <v>337.72</v>
      </c>
      <c r="GR161" s="20"/>
      <c r="GS161" s="20">
        <v>337.72</v>
      </c>
      <c r="GT161" s="20"/>
      <c r="GU161" s="20"/>
      <c r="GV161" s="20"/>
      <c r="GW161" s="20">
        <v>0</v>
      </c>
      <c r="GX161" s="20">
        <v>0</v>
      </c>
      <c r="GY161" s="20"/>
      <c r="GZ161" s="20"/>
      <c r="HA161" s="20"/>
      <c r="HB161" s="20">
        <v>337.72</v>
      </c>
      <c r="HC161" s="20"/>
      <c r="HD161" s="20"/>
      <c r="HE161" s="20"/>
      <c r="HF161" s="20">
        <v>337.72</v>
      </c>
      <c r="HG161" s="20"/>
      <c r="HH161" s="20"/>
      <c r="HI161" s="20"/>
      <c r="HJ161" s="20"/>
      <c r="HK161" s="20"/>
      <c r="HL161" s="20">
        <v>337.72</v>
      </c>
      <c r="HM161" s="20"/>
      <c r="HN161" s="20">
        <v>337.72</v>
      </c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</row>
    <row r="162" spans="1:255" x14ac:dyDescent="0.2">
      <c r="A162" s="79"/>
      <c r="B162" s="80"/>
      <c r="C162" s="80" t="s">
        <v>684</v>
      </c>
      <c r="D162" s="81"/>
      <c r="E162" s="82">
        <v>121</v>
      </c>
      <c r="F162" s="83" t="s">
        <v>685</v>
      </c>
      <c r="G162" s="84"/>
      <c r="H162" s="85">
        <v>1728.88</v>
      </c>
      <c r="I162" s="85">
        <v>1343.34</v>
      </c>
      <c r="J162" s="87">
        <v>1.21</v>
      </c>
      <c r="K162" s="86">
        <v>44854.23</v>
      </c>
      <c r="O162" s="20"/>
      <c r="P162" s="20"/>
      <c r="Q162" s="20"/>
      <c r="R162" s="20"/>
      <c r="S162" s="20"/>
      <c r="T162" s="20">
        <v>1343.34</v>
      </c>
      <c r="U162" s="20">
        <v>44854.23</v>
      </c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>
        <v>1</v>
      </c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>
        <v>1343.34</v>
      </c>
      <c r="DR162" s="20"/>
      <c r="DS162" s="20">
        <v>44854.23</v>
      </c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>
        <v>1343.34</v>
      </c>
      <c r="GZ162" s="20"/>
      <c r="HA162" s="20"/>
      <c r="HB162" s="20">
        <v>1343.34</v>
      </c>
      <c r="HC162" s="20"/>
      <c r="HD162" s="20"/>
      <c r="HE162" s="20"/>
      <c r="HF162" s="20">
        <v>1343.34</v>
      </c>
      <c r="HG162" s="20"/>
      <c r="HH162" s="20"/>
      <c r="HI162" s="20"/>
      <c r="HJ162" s="20"/>
      <c r="HK162" s="20"/>
      <c r="HL162" s="20">
        <v>1343.34</v>
      </c>
      <c r="HM162" s="20"/>
      <c r="HN162" s="20">
        <v>1343.34</v>
      </c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</row>
    <row r="163" spans="1:255" x14ac:dyDescent="0.2">
      <c r="A163" s="79"/>
      <c r="B163" s="80"/>
      <c r="C163" s="80" t="s">
        <v>686</v>
      </c>
      <c r="D163" s="81"/>
      <c r="E163" s="82">
        <v>72</v>
      </c>
      <c r="F163" s="83" t="s">
        <v>685</v>
      </c>
      <c r="G163" s="84"/>
      <c r="H163" s="85">
        <v>1028.76</v>
      </c>
      <c r="I163" s="85">
        <v>799.34</v>
      </c>
      <c r="J163" s="87">
        <v>0.72</v>
      </c>
      <c r="K163" s="86">
        <v>26690.12</v>
      </c>
      <c r="O163" s="20"/>
      <c r="P163" s="20"/>
      <c r="Q163" s="20"/>
      <c r="R163" s="20"/>
      <c r="S163" s="20"/>
      <c r="T163" s="20">
        <v>799.34</v>
      </c>
      <c r="U163" s="20">
        <v>26690.12</v>
      </c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>
        <v>1</v>
      </c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>
        <v>799.34</v>
      </c>
      <c r="DR163" s="20"/>
      <c r="DS163" s="20">
        <v>26690.12</v>
      </c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>
        <v>799.34</v>
      </c>
      <c r="HA163" s="20"/>
      <c r="HB163" s="20">
        <v>799.34</v>
      </c>
      <c r="HC163" s="20"/>
      <c r="HD163" s="20"/>
      <c r="HE163" s="20"/>
      <c r="HF163" s="20">
        <v>799.34</v>
      </c>
      <c r="HG163" s="20"/>
      <c r="HH163" s="20"/>
      <c r="HI163" s="20"/>
      <c r="HJ163" s="20"/>
      <c r="HK163" s="20"/>
      <c r="HL163" s="20">
        <v>799.34</v>
      </c>
      <c r="HM163" s="20"/>
      <c r="HN163" s="20">
        <v>799.34</v>
      </c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</row>
    <row r="164" spans="1:255" x14ac:dyDescent="0.2">
      <c r="A164" s="71"/>
      <c r="B164" s="72"/>
      <c r="C164" s="72" t="s">
        <v>687</v>
      </c>
      <c r="D164" s="73" t="s">
        <v>688</v>
      </c>
      <c r="E164" s="74">
        <v>154</v>
      </c>
      <c r="F164" s="75"/>
      <c r="G164" s="76" t="s">
        <v>26</v>
      </c>
      <c r="H164" s="75">
        <v>161.69999999999999</v>
      </c>
      <c r="I164" s="88">
        <v>125.6409</v>
      </c>
      <c r="J164" s="77"/>
      <c r="K164" s="78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</row>
    <row r="165" spans="1:255" ht="24" x14ac:dyDescent="0.2">
      <c r="A165" s="102" t="s">
        <v>126</v>
      </c>
      <c r="B165" s="108" t="s">
        <v>35</v>
      </c>
      <c r="C165" s="103" t="s">
        <v>127</v>
      </c>
      <c r="D165" s="104" t="s">
        <v>105</v>
      </c>
      <c r="E165" s="105">
        <v>11.4</v>
      </c>
      <c r="F165" s="100">
        <v>978.09</v>
      </c>
      <c r="G165" s="96"/>
      <c r="H165" s="100">
        <v>978.09</v>
      </c>
      <c r="I165" s="106">
        <v>1223.95</v>
      </c>
      <c r="J165" s="97">
        <v>9.11</v>
      </c>
      <c r="K165" s="107">
        <v>11150.23</v>
      </c>
      <c r="L165" s="20"/>
      <c r="M165" s="20"/>
      <c r="N165" s="20"/>
      <c r="O165" s="20"/>
      <c r="P165" s="20"/>
      <c r="Q165" s="20"/>
      <c r="R165" s="20"/>
      <c r="S165" s="20"/>
      <c r="T165" s="20">
        <v>1223.95</v>
      </c>
      <c r="U165" s="20">
        <v>11150.23</v>
      </c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>
        <v>1</v>
      </c>
      <c r="CW165" s="20"/>
      <c r="CX165" s="20"/>
      <c r="CY165" s="20"/>
      <c r="CZ165" s="20"/>
      <c r="DA165" s="20"/>
      <c r="DB165" s="20"/>
      <c r="DC165" s="20"/>
      <c r="DD165" s="20"/>
      <c r="DE165" s="20">
        <v>11150.23</v>
      </c>
      <c r="DF165" s="20"/>
      <c r="DG165" s="20"/>
      <c r="DH165" s="20"/>
      <c r="DI165" s="20"/>
      <c r="DJ165" s="20"/>
      <c r="DK165" s="20">
        <v>1223.95</v>
      </c>
      <c r="DL165" s="20"/>
      <c r="DM165" s="20">
        <v>11150.23</v>
      </c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>
        <v>1223.95</v>
      </c>
      <c r="GK165" s="20"/>
      <c r="GL165" s="20"/>
      <c r="GM165" s="20"/>
      <c r="GN165" s="20">
        <v>1223.95</v>
      </c>
      <c r="GO165" s="20"/>
      <c r="GP165" s="20">
        <v>1223.95</v>
      </c>
      <c r="GQ165" s="20">
        <v>1223.95</v>
      </c>
      <c r="GR165" s="20"/>
      <c r="GS165" s="20">
        <v>1223.95</v>
      </c>
      <c r="GT165" s="20"/>
      <c r="GU165" s="20"/>
      <c r="GV165" s="20"/>
      <c r="GW165" s="20"/>
      <c r="GX165" s="20"/>
      <c r="GY165" s="20"/>
      <c r="GZ165" s="20"/>
      <c r="HA165" s="20"/>
      <c r="HB165" s="20">
        <v>1223.95</v>
      </c>
      <c r="HC165" s="20"/>
      <c r="HD165" s="20"/>
      <c r="HE165" s="20"/>
      <c r="HF165" s="20">
        <v>1223.95</v>
      </c>
      <c r="HG165" s="20"/>
      <c r="HH165" s="20"/>
      <c r="HI165" s="20"/>
      <c r="HJ165" s="20"/>
      <c r="HK165" s="20"/>
      <c r="HL165" s="20">
        <v>1223.95</v>
      </c>
      <c r="HM165" s="20"/>
      <c r="HN165" s="20">
        <v>1223.95</v>
      </c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>
        <v>1223.95</v>
      </c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</row>
    <row r="166" spans="1:255" x14ac:dyDescent="0.2">
      <c r="A166" s="58"/>
      <c r="B166" s="101" t="s">
        <v>690</v>
      </c>
      <c r="C166" s="101" t="s">
        <v>719</v>
      </c>
      <c r="D166" s="57"/>
      <c r="E166" s="57"/>
      <c r="F166" s="57"/>
      <c r="G166" s="57"/>
      <c r="H166" s="57"/>
      <c r="I166" s="57"/>
      <c r="J166" s="57"/>
      <c r="K166" s="59"/>
    </row>
    <row r="167" spans="1:255" ht="24" x14ac:dyDescent="0.2">
      <c r="A167" s="102" t="s">
        <v>130</v>
      </c>
      <c r="B167" s="108" t="s">
        <v>35</v>
      </c>
      <c r="C167" s="103" t="s">
        <v>131</v>
      </c>
      <c r="D167" s="104" t="s">
        <v>105</v>
      </c>
      <c r="E167" s="105">
        <v>25.5</v>
      </c>
      <c r="F167" s="100">
        <v>1038.7</v>
      </c>
      <c r="G167" s="96"/>
      <c r="H167" s="100">
        <v>1038.7</v>
      </c>
      <c r="I167" s="106">
        <v>2907.45</v>
      </c>
      <c r="J167" s="97">
        <v>9.11</v>
      </c>
      <c r="K167" s="107">
        <v>26486.85</v>
      </c>
      <c r="L167" s="20"/>
      <c r="M167" s="20"/>
      <c r="N167" s="20"/>
      <c r="O167" s="20"/>
      <c r="P167" s="20"/>
      <c r="Q167" s="20"/>
      <c r="R167" s="20"/>
      <c r="S167" s="20"/>
      <c r="T167" s="20">
        <v>2907.45</v>
      </c>
      <c r="U167" s="20">
        <v>26486.85</v>
      </c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>
        <v>1</v>
      </c>
      <c r="CW167" s="20"/>
      <c r="CX167" s="20"/>
      <c r="CY167" s="20"/>
      <c r="CZ167" s="20"/>
      <c r="DA167" s="20"/>
      <c r="DB167" s="20"/>
      <c r="DC167" s="20"/>
      <c r="DD167" s="20"/>
      <c r="DE167" s="20">
        <v>26486.85</v>
      </c>
      <c r="DF167" s="20"/>
      <c r="DG167" s="20"/>
      <c r="DH167" s="20"/>
      <c r="DI167" s="20"/>
      <c r="DJ167" s="20"/>
      <c r="DK167" s="20">
        <v>2907.45</v>
      </c>
      <c r="DL167" s="20"/>
      <c r="DM167" s="20">
        <v>26486.85</v>
      </c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>
        <v>2907.45</v>
      </c>
      <c r="GK167" s="20"/>
      <c r="GL167" s="20"/>
      <c r="GM167" s="20"/>
      <c r="GN167" s="20">
        <v>2907.45</v>
      </c>
      <c r="GO167" s="20"/>
      <c r="GP167" s="20">
        <v>2907.45</v>
      </c>
      <c r="GQ167" s="20">
        <v>2907.45</v>
      </c>
      <c r="GR167" s="20"/>
      <c r="GS167" s="20">
        <v>2907.45</v>
      </c>
      <c r="GT167" s="20"/>
      <c r="GU167" s="20"/>
      <c r="GV167" s="20"/>
      <c r="GW167" s="20"/>
      <c r="GX167" s="20"/>
      <c r="GY167" s="20"/>
      <c r="GZ167" s="20"/>
      <c r="HA167" s="20"/>
      <c r="HB167" s="20">
        <v>2907.45</v>
      </c>
      <c r="HC167" s="20"/>
      <c r="HD167" s="20"/>
      <c r="HE167" s="20"/>
      <c r="HF167" s="20">
        <v>2907.45</v>
      </c>
      <c r="HG167" s="20"/>
      <c r="HH167" s="20"/>
      <c r="HI167" s="20"/>
      <c r="HJ167" s="20"/>
      <c r="HK167" s="20"/>
      <c r="HL167" s="20">
        <v>2907.45</v>
      </c>
      <c r="HM167" s="20"/>
      <c r="HN167" s="20">
        <v>2907.45</v>
      </c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>
        <v>2907.45</v>
      </c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</row>
    <row r="168" spans="1:255" x14ac:dyDescent="0.2">
      <c r="A168" s="58"/>
      <c r="B168" s="101" t="s">
        <v>690</v>
      </c>
      <c r="C168" s="101" t="s">
        <v>720</v>
      </c>
      <c r="D168" s="57"/>
      <c r="E168" s="57"/>
      <c r="F168" s="57"/>
      <c r="G168" s="57"/>
      <c r="H168" s="57"/>
      <c r="I168" s="57"/>
      <c r="J168" s="57"/>
      <c r="K168" s="59"/>
    </row>
    <row r="169" spans="1:255" ht="24" x14ac:dyDescent="0.2">
      <c r="A169" s="111" t="s">
        <v>133</v>
      </c>
      <c r="B169" s="112" t="s">
        <v>35</v>
      </c>
      <c r="C169" s="113" t="s">
        <v>134</v>
      </c>
      <c r="D169" s="114" t="s">
        <v>105</v>
      </c>
      <c r="E169" s="115">
        <v>40.799999999999997</v>
      </c>
      <c r="F169" s="116">
        <v>1150.01</v>
      </c>
      <c r="G169" s="65"/>
      <c r="H169" s="116">
        <v>1150.01</v>
      </c>
      <c r="I169" s="117">
        <v>5150.43</v>
      </c>
      <c r="J169" s="66">
        <v>9.11</v>
      </c>
      <c r="K169" s="118">
        <v>46920.41</v>
      </c>
      <c r="L169" s="20"/>
      <c r="M169" s="20"/>
      <c r="N169" s="20"/>
      <c r="O169" s="20"/>
      <c r="P169" s="20"/>
      <c r="Q169" s="20"/>
      <c r="R169" s="20"/>
      <c r="S169" s="20"/>
      <c r="T169" s="20">
        <v>5150.43</v>
      </c>
      <c r="U169" s="20">
        <v>46920.41</v>
      </c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>
        <v>1</v>
      </c>
      <c r="CW169" s="20"/>
      <c r="CX169" s="20"/>
      <c r="CY169" s="20"/>
      <c r="CZ169" s="20"/>
      <c r="DA169" s="20"/>
      <c r="DB169" s="20"/>
      <c r="DC169" s="20"/>
      <c r="DD169" s="20"/>
      <c r="DE169" s="20">
        <v>46920.41</v>
      </c>
      <c r="DF169" s="20"/>
      <c r="DG169" s="20"/>
      <c r="DH169" s="20"/>
      <c r="DI169" s="20"/>
      <c r="DJ169" s="20"/>
      <c r="DK169" s="20">
        <v>5150.43</v>
      </c>
      <c r="DL169" s="20"/>
      <c r="DM169" s="20">
        <v>46920.41</v>
      </c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>
        <v>5150.43</v>
      </c>
      <c r="GK169" s="20"/>
      <c r="GL169" s="20"/>
      <c r="GM169" s="20"/>
      <c r="GN169" s="20">
        <v>5150.43</v>
      </c>
      <c r="GO169" s="20"/>
      <c r="GP169" s="20">
        <v>5150.43</v>
      </c>
      <c r="GQ169" s="20">
        <v>5150.43</v>
      </c>
      <c r="GR169" s="20"/>
      <c r="GS169" s="20">
        <v>5150.43</v>
      </c>
      <c r="GT169" s="20"/>
      <c r="GU169" s="20"/>
      <c r="GV169" s="20"/>
      <c r="GW169" s="20"/>
      <c r="GX169" s="20"/>
      <c r="GY169" s="20"/>
      <c r="GZ169" s="20"/>
      <c r="HA169" s="20"/>
      <c r="HB169" s="20">
        <v>5150.43</v>
      </c>
      <c r="HC169" s="20"/>
      <c r="HD169" s="20"/>
      <c r="HE169" s="20"/>
      <c r="HF169" s="20">
        <v>5150.43</v>
      </c>
      <c r="HG169" s="20"/>
      <c r="HH169" s="20"/>
      <c r="HI169" s="20"/>
      <c r="HJ169" s="20"/>
      <c r="HK169" s="20"/>
      <c r="HL169" s="20">
        <v>5150.43</v>
      </c>
      <c r="HM169" s="20"/>
      <c r="HN169" s="20">
        <v>5150.43</v>
      </c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>
        <v>5150.43</v>
      </c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</row>
    <row r="170" spans="1:255" x14ac:dyDescent="0.2">
      <c r="A170" s="89"/>
      <c r="B170" s="110" t="s">
        <v>690</v>
      </c>
      <c r="C170" s="110" t="s">
        <v>721</v>
      </c>
      <c r="D170" s="29"/>
      <c r="E170" s="29"/>
      <c r="F170" s="29"/>
      <c r="G170" s="29"/>
      <c r="H170" s="29"/>
      <c r="I170" s="29"/>
      <c r="J170" s="29"/>
      <c r="K170" s="90"/>
    </row>
    <row r="171" spans="1:255" ht="13.5" thickBot="1" x14ac:dyDescent="0.25">
      <c r="A171" s="135"/>
      <c r="B171" s="136"/>
      <c r="C171" s="136" t="s">
        <v>696</v>
      </c>
      <c r="D171" s="136"/>
      <c r="E171" s="136"/>
      <c r="F171" s="136"/>
      <c r="G171" s="136"/>
      <c r="H171" s="188">
        <v>9619.5499999999993</v>
      </c>
      <c r="I171" s="189"/>
      <c r="J171" s="188">
        <v>87634.15</v>
      </c>
      <c r="K171" s="190"/>
      <c r="L171" s="109"/>
      <c r="M171" s="109"/>
      <c r="N171" s="109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</row>
    <row r="172" spans="1:255" x14ac:dyDescent="0.2">
      <c r="A172" s="123"/>
      <c r="B172" s="122"/>
      <c r="C172" s="122" t="s">
        <v>698</v>
      </c>
      <c r="D172" s="122"/>
      <c r="E172" s="122"/>
      <c r="F172" s="122"/>
      <c r="G172" s="122"/>
      <c r="H172" s="191">
        <v>12956.130000000001</v>
      </c>
      <c r="I172" s="192"/>
      <c r="J172" s="191">
        <v>197114.52</v>
      </c>
      <c r="K172" s="193"/>
      <c r="O172" s="20"/>
      <c r="P172" s="20"/>
      <c r="Q172" s="20"/>
      <c r="R172" s="20">
        <v>12956.130000000001</v>
      </c>
      <c r="S172" s="20">
        <v>197114.52</v>
      </c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>
        <v>12956.130000000001</v>
      </c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</row>
    <row r="173" spans="1:255" x14ac:dyDescent="0.2">
      <c r="A173" s="70"/>
      <c r="B173" s="69"/>
      <c r="C173" s="69"/>
      <c r="D173" s="69"/>
      <c r="E173" s="69"/>
      <c r="F173" s="69"/>
      <c r="G173" s="69"/>
      <c r="H173" s="194"/>
      <c r="I173" s="195"/>
      <c r="J173" s="194"/>
      <c r="K173" s="196"/>
    </row>
    <row r="174" spans="1:255" ht="59.25" x14ac:dyDescent="0.2">
      <c r="A174" s="126">
        <v>9</v>
      </c>
      <c r="B174" s="133" t="s">
        <v>137</v>
      </c>
      <c r="C174" s="127" t="s">
        <v>722</v>
      </c>
      <c r="D174" s="128" t="s">
        <v>101</v>
      </c>
      <c r="E174" s="129">
        <v>1.508</v>
      </c>
      <c r="F174" s="130">
        <v>1760.83</v>
      </c>
      <c r="G174" s="134" t="s">
        <v>6</v>
      </c>
      <c r="H174" s="130"/>
      <c r="I174" s="131">
        <v>5902.0400000000009</v>
      </c>
      <c r="J174" s="97"/>
      <c r="K174" s="132">
        <v>194065.50999999998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</row>
    <row r="175" spans="1:255" x14ac:dyDescent="0.2">
      <c r="A175" s="60"/>
      <c r="B175" s="61"/>
      <c r="C175" s="61" t="s">
        <v>680</v>
      </c>
      <c r="D175" s="62"/>
      <c r="E175" s="63"/>
      <c r="F175" s="64">
        <v>1232.3399999999999</v>
      </c>
      <c r="G175" s="65" t="s">
        <v>26</v>
      </c>
      <c r="H175" s="64">
        <v>1293.96</v>
      </c>
      <c r="I175" s="64">
        <v>1951.29</v>
      </c>
      <c r="J175" s="66">
        <v>33.39</v>
      </c>
      <c r="K175" s="67">
        <v>65153.63</v>
      </c>
      <c r="O175" s="20"/>
      <c r="P175" s="20"/>
      <c r="Q175" s="20"/>
      <c r="R175" s="20"/>
      <c r="S175" s="20"/>
      <c r="T175" s="20">
        <v>1951.29</v>
      </c>
      <c r="U175" s="20">
        <v>65153.63</v>
      </c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>
        <v>1</v>
      </c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>
        <v>65153.63</v>
      </c>
      <c r="DH175" s="20">
        <v>1</v>
      </c>
      <c r="DI175" s="20"/>
      <c r="DJ175" s="20"/>
      <c r="DK175" s="20"/>
      <c r="DL175" s="20"/>
      <c r="DM175" s="20"/>
      <c r="DN175" s="20"/>
      <c r="DO175" s="20"/>
      <c r="DP175" s="20"/>
      <c r="DQ175" s="20">
        <v>1951.29</v>
      </c>
      <c r="DR175" s="20"/>
      <c r="DS175" s="20">
        <v>65153.63</v>
      </c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>
        <v>1951.29</v>
      </c>
      <c r="GK175" s="20">
        <v>1951.29</v>
      </c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>
        <v>1951.29</v>
      </c>
      <c r="HC175" s="20"/>
      <c r="HD175" s="20"/>
      <c r="HE175" s="20"/>
      <c r="HF175" s="20">
        <v>1951.29</v>
      </c>
      <c r="HG175" s="20"/>
      <c r="HH175" s="20"/>
      <c r="HI175" s="20"/>
      <c r="HJ175" s="20"/>
      <c r="HK175" s="20"/>
      <c r="HL175" s="20">
        <v>1951.29</v>
      </c>
      <c r="HM175" s="20"/>
      <c r="HN175" s="20">
        <v>1951.29</v>
      </c>
      <c r="HO175" s="20"/>
      <c r="HP175" s="20"/>
      <c r="HQ175" s="20"/>
      <c r="HR175" s="20"/>
      <c r="HS175" s="20"/>
      <c r="HT175" s="20"/>
      <c r="HU175" s="20"/>
      <c r="HV175" s="20"/>
      <c r="HW175" s="20"/>
      <c r="HX175" s="20">
        <v>1951.29</v>
      </c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</row>
    <row r="176" spans="1:255" x14ac:dyDescent="0.2">
      <c r="A176" s="71"/>
      <c r="B176" s="72"/>
      <c r="C176" s="72" t="s">
        <v>681</v>
      </c>
      <c r="D176" s="73"/>
      <c r="E176" s="74"/>
      <c r="F176" s="75">
        <v>94.25</v>
      </c>
      <c r="G176" s="76" t="s">
        <v>26</v>
      </c>
      <c r="H176" s="75">
        <v>98.96</v>
      </c>
      <c r="I176" s="75">
        <v>149.22999999999999</v>
      </c>
      <c r="J176" s="77">
        <v>13.26</v>
      </c>
      <c r="K176" s="78">
        <v>1978.81</v>
      </c>
      <c r="O176" s="20"/>
      <c r="P176" s="20"/>
      <c r="Q176" s="20"/>
      <c r="R176" s="20"/>
      <c r="S176" s="20"/>
      <c r="T176" s="20">
        <v>149.22999999999999</v>
      </c>
      <c r="U176" s="20">
        <v>1978.81</v>
      </c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>
        <v>1</v>
      </c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>
        <v>149.22999999999999</v>
      </c>
      <c r="DR176" s="20"/>
      <c r="DS176" s="20">
        <v>1978.81</v>
      </c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>
        <v>149.22999999999999</v>
      </c>
      <c r="GK176" s="20"/>
      <c r="GL176" s="20">
        <v>149.22999999999999</v>
      </c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>
        <v>149.22999999999999</v>
      </c>
      <c r="HC176" s="20"/>
      <c r="HD176" s="20"/>
      <c r="HE176" s="20"/>
      <c r="HF176" s="20">
        <v>149.22999999999999</v>
      </c>
      <c r="HG176" s="20"/>
      <c r="HH176" s="20"/>
      <c r="HI176" s="20"/>
      <c r="HJ176" s="20"/>
      <c r="HK176" s="20"/>
      <c r="HL176" s="20">
        <v>149.22999999999999</v>
      </c>
      <c r="HM176" s="20"/>
      <c r="HN176" s="20">
        <v>149.22999999999999</v>
      </c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</row>
    <row r="177" spans="1:255" x14ac:dyDescent="0.2">
      <c r="A177" s="71"/>
      <c r="B177" s="72"/>
      <c r="C177" s="72" t="s">
        <v>682</v>
      </c>
      <c r="D177" s="73"/>
      <c r="E177" s="74"/>
      <c r="F177" s="75">
        <v>11.63</v>
      </c>
      <c r="G177" s="76" t="s">
        <v>26</v>
      </c>
      <c r="H177" s="75">
        <v>12.21</v>
      </c>
      <c r="I177" s="75">
        <v>18.41</v>
      </c>
      <c r="J177" s="77">
        <v>33.39</v>
      </c>
      <c r="K177" s="78">
        <v>614.79999999999995</v>
      </c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>
        <v>18.41</v>
      </c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>
        <v>18.41</v>
      </c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</row>
    <row r="178" spans="1:255" x14ac:dyDescent="0.2">
      <c r="A178" s="71"/>
      <c r="B178" s="72"/>
      <c r="C178" s="72" t="s">
        <v>683</v>
      </c>
      <c r="D178" s="73"/>
      <c r="E178" s="74"/>
      <c r="F178" s="75">
        <v>434.24</v>
      </c>
      <c r="G178" s="76"/>
      <c r="H178" s="75">
        <v>434.24</v>
      </c>
      <c r="I178" s="75">
        <v>654.83000000000004</v>
      </c>
      <c r="J178" s="77">
        <v>9.11</v>
      </c>
      <c r="K178" s="78">
        <v>5965.54</v>
      </c>
      <c r="O178" s="20"/>
      <c r="P178" s="20"/>
      <c r="Q178" s="20"/>
      <c r="R178" s="20"/>
      <c r="S178" s="20"/>
      <c r="T178" s="20">
        <v>654.83000000000004</v>
      </c>
      <c r="U178" s="20">
        <v>5965.54</v>
      </c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>
        <v>1</v>
      </c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>
        <v>654.83000000000004</v>
      </c>
      <c r="DL178" s="20"/>
      <c r="DM178" s="20">
        <v>5965.54</v>
      </c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>
        <v>654.83000000000004</v>
      </c>
      <c r="GK178" s="20"/>
      <c r="GL178" s="20"/>
      <c r="GM178" s="20"/>
      <c r="GN178" s="20">
        <v>654.83000000000004</v>
      </c>
      <c r="GO178" s="20"/>
      <c r="GP178" s="20">
        <v>654.83000000000004</v>
      </c>
      <c r="GQ178" s="20">
        <v>654.83000000000004</v>
      </c>
      <c r="GR178" s="20"/>
      <c r="GS178" s="20">
        <v>654.83000000000004</v>
      </c>
      <c r="GT178" s="20"/>
      <c r="GU178" s="20"/>
      <c r="GV178" s="20"/>
      <c r="GW178" s="20">
        <v>0</v>
      </c>
      <c r="GX178" s="20">
        <v>0</v>
      </c>
      <c r="GY178" s="20"/>
      <c r="GZ178" s="20"/>
      <c r="HA178" s="20"/>
      <c r="HB178" s="20">
        <v>654.83000000000004</v>
      </c>
      <c r="HC178" s="20"/>
      <c r="HD178" s="20"/>
      <c r="HE178" s="20"/>
      <c r="HF178" s="20">
        <v>654.83000000000004</v>
      </c>
      <c r="HG178" s="20"/>
      <c r="HH178" s="20"/>
      <c r="HI178" s="20"/>
      <c r="HJ178" s="20"/>
      <c r="HK178" s="20"/>
      <c r="HL178" s="20">
        <v>654.83000000000004</v>
      </c>
      <c r="HM178" s="20"/>
      <c r="HN178" s="20">
        <v>654.83000000000004</v>
      </c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</row>
    <row r="179" spans="1:255" x14ac:dyDescent="0.2">
      <c r="A179" s="79"/>
      <c r="B179" s="80"/>
      <c r="C179" s="80" t="s">
        <v>684</v>
      </c>
      <c r="D179" s="81"/>
      <c r="E179" s="82">
        <v>121</v>
      </c>
      <c r="F179" s="83" t="s">
        <v>685</v>
      </c>
      <c r="G179" s="84"/>
      <c r="H179" s="85">
        <v>1580.47</v>
      </c>
      <c r="I179" s="85">
        <v>2383.34</v>
      </c>
      <c r="J179" s="87">
        <v>1.21</v>
      </c>
      <c r="K179" s="86">
        <v>79579.8</v>
      </c>
      <c r="O179" s="20"/>
      <c r="P179" s="20"/>
      <c r="Q179" s="20"/>
      <c r="R179" s="20"/>
      <c r="S179" s="20"/>
      <c r="T179" s="20">
        <v>2383.34</v>
      </c>
      <c r="U179" s="20">
        <v>79579.8</v>
      </c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>
        <v>1</v>
      </c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>
        <v>2383.34</v>
      </c>
      <c r="DR179" s="20"/>
      <c r="DS179" s="20">
        <v>79579.8</v>
      </c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>
        <v>2383.34</v>
      </c>
      <c r="GZ179" s="20"/>
      <c r="HA179" s="20"/>
      <c r="HB179" s="20">
        <v>2383.34</v>
      </c>
      <c r="HC179" s="20"/>
      <c r="HD179" s="20"/>
      <c r="HE179" s="20"/>
      <c r="HF179" s="20">
        <v>2383.34</v>
      </c>
      <c r="HG179" s="20"/>
      <c r="HH179" s="20"/>
      <c r="HI179" s="20"/>
      <c r="HJ179" s="20"/>
      <c r="HK179" s="20"/>
      <c r="HL179" s="20">
        <v>2383.34</v>
      </c>
      <c r="HM179" s="20"/>
      <c r="HN179" s="20">
        <v>2383.34</v>
      </c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</row>
    <row r="180" spans="1:255" x14ac:dyDescent="0.2">
      <c r="A180" s="79"/>
      <c r="B180" s="80"/>
      <c r="C180" s="80" t="s">
        <v>686</v>
      </c>
      <c r="D180" s="81"/>
      <c r="E180" s="82">
        <v>72</v>
      </c>
      <c r="F180" s="83" t="s">
        <v>685</v>
      </c>
      <c r="G180" s="84"/>
      <c r="H180" s="85">
        <v>940.44</v>
      </c>
      <c r="I180" s="85">
        <v>1418.18</v>
      </c>
      <c r="J180" s="87">
        <v>0.72</v>
      </c>
      <c r="K180" s="86">
        <v>47353.27</v>
      </c>
      <c r="O180" s="20"/>
      <c r="P180" s="20"/>
      <c r="Q180" s="20"/>
      <c r="R180" s="20"/>
      <c r="S180" s="20"/>
      <c r="T180" s="20">
        <v>1418.18</v>
      </c>
      <c r="U180" s="20">
        <v>47353.27</v>
      </c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>
        <v>1</v>
      </c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>
        <v>1418.18</v>
      </c>
      <c r="DR180" s="20"/>
      <c r="DS180" s="20">
        <v>47353.27</v>
      </c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>
        <v>1418.18</v>
      </c>
      <c r="HA180" s="20"/>
      <c r="HB180" s="20">
        <v>1418.18</v>
      </c>
      <c r="HC180" s="20"/>
      <c r="HD180" s="20"/>
      <c r="HE180" s="20"/>
      <c r="HF180" s="20">
        <v>1418.18</v>
      </c>
      <c r="HG180" s="20"/>
      <c r="HH180" s="20"/>
      <c r="HI180" s="20"/>
      <c r="HJ180" s="20"/>
      <c r="HK180" s="20"/>
      <c r="HL180" s="20">
        <v>1418.18</v>
      </c>
      <c r="HM180" s="20"/>
      <c r="HN180" s="20">
        <v>1418.18</v>
      </c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</row>
    <row r="181" spans="1:255" x14ac:dyDescent="0.2">
      <c r="A181" s="71"/>
      <c r="B181" s="72"/>
      <c r="C181" s="72" t="s">
        <v>687</v>
      </c>
      <c r="D181" s="73" t="s">
        <v>688</v>
      </c>
      <c r="E181" s="74">
        <v>141</v>
      </c>
      <c r="F181" s="75"/>
      <c r="G181" s="76" t="s">
        <v>26</v>
      </c>
      <c r="H181" s="75">
        <v>148.05000000000001</v>
      </c>
      <c r="I181" s="88">
        <v>223.2594</v>
      </c>
      <c r="J181" s="77"/>
      <c r="K181" s="78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</row>
    <row r="182" spans="1:255" ht="24" x14ac:dyDescent="0.2">
      <c r="A182" s="102" t="s">
        <v>140</v>
      </c>
      <c r="B182" s="108" t="s">
        <v>35</v>
      </c>
      <c r="C182" s="103" t="s">
        <v>141</v>
      </c>
      <c r="D182" s="104" t="s">
        <v>105</v>
      </c>
      <c r="E182" s="105">
        <v>5</v>
      </c>
      <c r="F182" s="100">
        <v>1077.96</v>
      </c>
      <c r="G182" s="96"/>
      <c r="H182" s="100">
        <v>1077.96</v>
      </c>
      <c r="I182" s="106">
        <v>591.64</v>
      </c>
      <c r="J182" s="97">
        <v>9.11</v>
      </c>
      <c r="K182" s="107">
        <v>5389.8</v>
      </c>
      <c r="L182" s="20"/>
      <c r="M182" s="20"/>
      <c r="N182" s="20"/>
      <c r="O182" s="20"/>
      <c r="P182" s="20"/>
      <c r="Q182" s="20"/>
      <c r="R182" s="20"/>
      <c r="S182" s="20"/>
      <c r="T182" s="20">
        <v>591.64</v>
      </c>
      <c r="U182" s="20">
        <v>5389.8</v>
      </c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>
        <v>1</v>
      </c>
      <c r="CW182" s="20"/>
      <c r="CX182" s="20"/>
      <c r="CY182" s="20"/>
      <c r="CZ182" s="20"/>
      <c r="DA182" s="20"/>
      <c r="DB182" s="20"/>
      <c r="DC182" s="20"/>
      <c r="DD182" s="20"/>
      <c r="DE182" s="20">
        <v>5389.8</v>
      </c>
      <c r="DF182" s="20"/>
      <c r="DG182" s="20"/>
      <c r="DH182" s="20"/>
      <c r="DI182" s="20"/>
      <c r="DJ182" s="20"/>
      <c r="DK182" s="20">
        <v>591.64</v>
      </c>
      <c r="DL182" s="20"/>
      <c r="DM182" s="20">
        <v>5389.8</v>
      </c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>
        <v>591.64</v>
      </c>
      <c r="GK182" s="20"/>
      <c r="GL182" s="20"/>
      <c r="GM182" s="20"/>
      <c r="GN182" s="20">
        <v>591.64</v>
      </c>
      <c r="GO182" s="20"/>
      <c r="GP182" s="20">
        <v>591.64</v>
      </c>
      <c r="GQ182" s="20">
        <v>591.64</v>
      </c>
      <c r="GR182" s="20"/>
      <c r="GS182" s="20">
        <v>591.64</v>
      </c>
      <c r="GT182" s="20"/>
      <c r="GU182" s="20"/>
      <c r="GV182" s="20"/>
      <c r="GW182" s="20"/>
      <c r="GX182" s="20"/>
      <c r="GY182" s="20"/>
      <c r="GZ182" s="20"/>
      <c r="HA182" s="20"/>
      <c r="HB182" s="20">
        <v>591.64</v>
      </c>
      <c r="HC182" s="20"/>
      <c r="HD182" s="20"/>
      <c r="HE182" s="20"/>
      <c r="HF182" s="20">
        <v>591.64</v>
      </c>
      <c r="HG182" s="20"/>
      <c r="HH182" s="20"/>
      <c r="HI182" s="20"/>
      <c r="HJ182" s="20"/>
      <c r="HK182" s="20"/>
      <c r="HL182" s="20">
        <v>591.64</v>
      </c>
      <c r="HM182" s="20"/>
      <c r="HN182" s="20">
        <v>591.64</v>
      </c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>
        <v>591.64</v>
      </c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</row>
    <row r="183" spans="1:255" x14ac:dyDescent="0.2">
      <c r="A183" s="58"/>
      <c r="B183" s="101" t="s">
        <v>690</v>
      </c>
      <c r="C183" s="101" t="s">
        <v>723</v>
      </c>
      <c r="D183" s="57"/>
      <c r="E183" s="57"/>
      <c r="F183" s="57"/>
      <c r="G183" s="57"/>
      <c r="H183" s="57"/>
      <c r="I183" s="57"/>
      <c r="J183" s="57"/>
      <c r="K183" s="59"/>
    </row>
    <row r="184" spans="1:255" ht="24" x14ac:dyDescent="0.2">
      <c r="A184" s="102" t="s">
        <v>144</v>
      </c>
      <c r="B184" s="108" t="s">
        <v>35</v>
      </c>
      <c r="C184" s="103" t="s">
        <v>145</v>
      </c>
      <c r="D184" s="104" t="s">
        <v>105</v>
      </c>
      <c r="E184" s="105">
        <v>10.8</v>
      </c>
      <c r="F184" s="100">
        <v>1131.21</v>
      </c>
      <c r="G184" s="96"/>
      <c r="H184" s="100">
        <v>1131.21</v>
      </c>
      <c r="I184" s="106">
        <v>1341.06</v>
      </c>
      <c r="J184" s="97">
        <v>9.11</v>
      </c>
      <c r="K184" s="107">
        <v>12217.07</v>
      </c>
      <c r="L184" s="20"/>
      <c r="M184" s="20"/>
      <c r="N184" s="20"/>
      <c r="O184" s="20"/>
      <c r="P184" s="20"/>
      <c r="Q184" s="20"/>
      <c r="R184" s="20"/>
      <c r="S184" s="20"/>
      <c r="T184" s="20">
        <v>1341.06</v>
      </c>
      <c r="U184" s="20">
        <v>12217.07</v>
      </c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>
        <v>1</v>
      </c>
      <c r="CW184" s="20"/>
      <c r="CX184" s="20"/>
      <c r="CY184" s="20"/>
      <c r="CZ184" s="20"/>
      <c r="DA184" s="20"/>
      <c r="DB184" s="20"/>
      <c r="DC184" s="20"/>
      <c r="DD184" s="20"/>
      <c r="DE184" s="20">
        <v>12217.07</v>
      </c>
      <c r="DF184" s="20"/>
      <c r="DG184" s="20"/>
      <c r="DH184" s="20"/>
      <c r="DI184" s="20"/>
      <c r="DJ184" s="20"/>
      <c r="DK184" s="20">
        <v>1341.06</v>
      </c>
      <c r="DL184" s="20"/>
      <c r="DM184" s="20">
        <v>12217.07</v>
      </c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>
        <v>1341.06</v>
      </c>
      <c r="GK184" s="20"/>
      <c r="GL184" s="20"/>
      <c r="GM184" s="20"/>
      <c r="GN184" s="20">
        <v>1341.06</v>
      </c>
      <c r="GO184" s="20"/>
      <c r="GP184" s="20">
        <v>1341.06</v>
      </c>
      <c r="GQ184" s="20">
        <v>1341.06</v>
      </c>
      <c r="GR184" s="20"/>
      <c r="GS184" s="20">
        <v>1341.06</v>
      </c>
      <c r="GT184" s="20"/>
      <c r="GU184" s="20"/>
      <c r="GV184" s="20"/>
      <c r="GW184" s="20"/>
      <c r="GX184" s="20"/>
      <c r="GY184" s="20"/>
      <c r="GZ184" s="20"/>
      <c r="HA184" s="20"/>
      <c r="HB184" s="20">
        <v>1341.06</v>
      </c>
      <c r="HC184" s="20"/>
      <c r="HD184" s="20"/>
      <c r="HE184" s="20"/>
      <c r="HF184" s="20">
        <v>1341.06</v>
      </c>
      <c r="HG184" s="20"/>
      <c r="HH184" s="20"/>
      <c r="HI184" s="20"/>
      <c r="HJ184" s="20"/>
      <c r="HK184" s="20"/>
      <c r="HL184" s="20">
        <v>1341.06</v>
      </c>
      <c r="HM184" s="20"/>
      <c r="HN184" s="20">
        <v>1341.06</v>
      </c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>
        <v>1341.06</v>
      </c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</row>
    <row r="185" spans="1:255" x14ac:dyDescent="0.2">
      <c r="A185" s="58"/>
      <c r="B185" s="101" t="s">
        <v>690</v>
      </c>
      <c r="C185" s="101" t="s">
        <v>724</v>
      </c>
      <c r="D185" s="57"/>
      <c r="E185" s="57"/>
      <c r="F185" s="57"/>
      <c r="G185" s="57"/>
      <c r="H185" s="57"/>
      <c r="I185" s="57"/>
      <c r="J185" s="57"/>
      <c r="K185" s="59"/>
    </row>
    <row r="186" spans="1:255" ht="24" x14ac:dyDescent="0.2">
      <c r="A186" s="102" t="s">
        <v>147</v>
      </c>
      <c r="B186" s="108" t="s">
        <v>35</v>
      </c>
      <c r="C186" s="103" t="s">
        <v>148</v>
      </c>
      <c r="D186" s="104" t="s">
        <v>105</v>
      </c>
      <c r="E186" s="105">
        <v>65</v>
      </c>
      <c r="F186" s="100">
        <v>1225.7</v>
      </c>
      <c r="G186" s="96"/>
      <c r="H186" s="100">
        <v>1225.7</v>
      </c>
      <c r="I186" s="106">
        <v>8745.39</v>
      </c>
      <c r="J186" s="97">
        <v>9.11</v>
      </c>
      <c r="K186" s="107">
        <v>79670.5</v>
      </c>
      <c r="L186" s="20"/>
      <c r="M186" s="20"/>
      <c r="N186" s="20"/>
      <c r="O186" s="20"/>
      <c r="P186" s="20"/>
      <c r="Q186" s="20"/>
      <c r="R186" s="20"/>
      <c r="S186" s="20"/>
      <c r="T186" s="20">
        <v>8745.39</v>
      </c>
      <c r="U186" s="20">
        <v>79670.5</v>
      </c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>
        <v>1</v>
      </c>
      <c r="CW186" s="20"/>
      <c r="CX186" s="20"/>
      <c r="CY186" s="20"/>
      <c r="CZ186" s="20"/>
      <c r="DA186" s="20"/>
      <c r="DB186" s="20"/>
      <c r="DC186" s="20"/>
      <c r="DD186" s="20"/>
      <c r="DE186" s="20">
        <v>79670.5</v>
      </c>
      <c r="DF186" s="20"/>
      <c r="DG186" s="20"/>
      <c r="DH186" s="20"/>
      <c r="DI186" s="20"/>
      <c r="DJ186" s="20"/>
      <c r="DK186" s="20">
        <v>8745.39</v>
      </c>
      <c r="DL186" s="20"/>
      <c r="DM186" s="20">
        <v>79670.5</v>
      </c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>
        <v>8745.39</v>
      </c>
      <c r="GK186" s="20"/>
      <c r="GL186" s="20"/>
      <c r="GM186" s="20"/>
      <c r="GN186" s="20">
        <v>8745.39</v>
      </c>
      <c r="GO186" s="20"/>
      <c r="GP186" s="20">
        <v>8745.39</v>
      </c>
      <c r="GQ186" s="20">
        <v>8745.39</v>
      </c>
      <c r="GR186" s="20"/>
      <c r="GS186" s="20">
        <v>8745.39</v>
      </c>
      <c r="GT186" s="20"/>
      <c r="GU186" s="20"/>
      <c r="GV186" s="20"/>
      <c r="GW186" s="20"/>
      <c r="GX186" s="20"/>
      <c r="GY186" s="20"/>
      <c r="GZ186" s="20"/>
      <c r="HA186" s="20"/>
      <c r="HB186" s="20">
        <v>8745.39</v>
      </c>
      <c r="HC186" s="20"/>
      <c r="HD186" s="20"/>
      <c r="HE186" s="20"/>
      <c r="HF186" s="20">
        <v>8745.39</v>
      </c>
      <c r="HG186" s="20"/>
      <c r="HH186" s="20"/>
      <c r="HI186" s="20"/>
      <c r="HJ186" s="20"/>
      <c r="HK186" s="20"/>
      <c r="HL186" s="20">
        <v>8745.39</v>
      </c>
      <c r="HM186" s="20"/>
      <c r="HN186" s="20">
        <v>8745.39</v>
      </c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>
        <v>8745.39</v>
      </c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</row>
    <row r="187" spans="1:255" x14ac:dyDescent="0.2">
      <c r="A187" s="58"/>
      <c r="B187" s="101" t="s">
        <v>690</v>
      </c>
      <c r="C187" s="101" t="s">
        <v>725</v>
      </c>
      <c r="D187" s="57"/>
      <c r="E187" s="57"/>
      <c r="F187" s="57"/>
      <c r="G187" s="57"/>
      <c r="H187" s="57"/>
      <c r="I187" s="57"/>
      <c r="J187" s="57"/>
      <c r="K187" s="59"/>
    </row>
    <row r="188" spans="1:255" ht="24" x14ac:dyDescent="0.2">
      <c r="A188" s="102" t="s">
        <v>150</v>
      </c>
      <c r="B188" s="108" t="s">
        <v>35</v>
      </c>
      <c r="C188" s="103" t="s">
        <v>151</v>
      </c>
      <c r="D188" s="104" t="s">
        <v>105</v>
      </c>
      <c r="E188" s="105">
        <v>70</v>
      </c>
      <c r="F188" s="100">
        <v>1225.7</v>
      </c>
      <c r="G188" s="96"/>
      <c r="H188" s="100">
        <v>1225.7</v>
      </c>
      <c r="I188" s="106">
        <v>9418.11</v>
      </c>
      <c r="J188" s="97">
        <v>9.11</v>
      </c>
      <c r="K188" s="107">
        <v>85799</v>
      </c>
      <c r="L188" s="20"/>
      <c r="M188" s="20"/>
      <c r="N188" s="20"/>
      <c r="O188" s="20"/>
      <c r="P188" s="20"/>
      <c r="Q188" s="20"/>
      <c r="R188" s="20"/>
      <c r="S188" s="20"/>
      <c r="T188" s="20">
        <v>9418.11</v>
      </c>
      <c r="U188" s="20">
        <v>85799</v>
      </c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>
        <v>1</v>
      </c>
      <c r="CW188" s="20"/>
      <c r="CX188" s="20"/>
      <c r="CY188" s="20"/>
      <c r="CZ188" s="20"/>
      <c r="DA188" s="20"/>
      <c r="DB188" s="20"/>
      <c r="DC188" s="20"/>
      <c r="DD188" s="20"/>
      <c r="DE188" s="20">
        <v>85799</v>
      </c>
      <c r="DF188" s="20"/>
      <c r="DG188" s="20"/>
      <c r="DH188" s="20"/>
      <c r="DI188" s="20"/>
      <c r="DJ188" s="20"/>
      <c r="DK188" s="20">
        <v>9418.11</v>
      </c>
      <c r="DL188" s="20"/>
      <c r="DM188" s="20">
        <v>85799</v>
      </c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>
        <v>9418.11</v>
      </c>
      <c r="GK188" s="20"/>
      <c r="GL188" s="20"/>
      <c r="GM188" s="20"/>
      <c r="GN188" s="20">
        <v>9418.11</v>
      </c>
      <c r="GO188" s="20"/>
      <c r="GP188" s="20">
        <v>9418.11</v>
      </c>
      <c r="GQ188" s="20">
        <v>9418.11</v>
      </c>
      <c r="GR188" s="20"/>
      <c r="GS188" s="20">
        <v>9418.11</v>
      </c>
      <c r="GT188" s="20"/>
      <c r="GU188" s="20"/>
      <c r="GV188" s="20"/>
      <c r="GW188" s="20"/>
      <c r="GX188" s="20"/>
      <c r="GY188" s="20"/>
      <c r="GZ188" s="20"/>
      <c r="HA188" s="20"/>
      <c r="HB188" s="20">
        <v>9418.11</v>
      </c>
      <c r="HC188" s="20"/>
      <c r="HD188" s="20"/>
      <c r="HE188" s="20"/>
      <c r="HF188" s="20">
        <v>9418.11</v>
      </c>
      <c r="HG188" s="20"/>
      <c r="HH188" s="20"/>
      <c r="HI188" s="20"/>
      <c r="HJ188" s="20"/>
      <c r="HK188" s="20"/>
      <c r="HL188" s="20">
        <v>9418.11</v>
      </c>
      <c r="HM188" s="20"/>
      <c r="HN188" s="20">
        <v>9418.11</v>
      </c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>
        <v>9418.11</v>
      </c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</row>
    <row r="189" spans="1:255" x14ac:dyDescent="0.2">
      <c r="A189" s="58"/>
      <c r="B189" s="101" t="s">
        <v>690</v>
      </c>
      <c r="C189" s="101" t="s">
        <v>725</v>
      </c>
      <c r="D189" s="57"/>
      <c r="E189" s="57"/>
      <c r="F189" s="57"/>
      <c r="G189" s="57"/>
      <c r="H189" s="57"/>
      <c r="I189" s="57"/>
      <c r="J189" s="57"/>
      <c r="K189" s="59"/>
    </row>
    <row r="190" spans="1:255" ht="24" x14ac:dyDescent="0.2">
      <c r="A190" s="102" t="s">
        <v>152</v>
      </c>
      <c r="B190" s="108" t="s">
        <v>153</v>
      </c>
      <c r="C190" s="103" t="s">
        <v>154</v>
      </c>
      <c r="D190" s="104" t="s">
        <v>105</v>
      </c>
      <c r="E190" s="105">
        <v>2.5099999999999998</v>
      </c>
      <c r="F190" s="106">
        <v>34.200000000000003</v>
      </c>
      <c r="G190" s="96"/>
      <c r="H190" s="106">
        <v>34.200000000000003</v>
      </c>
      <c r="I190" s="106">
        <v>85.84</v>
      </c>
      <c r="J190" s="97">
        <v>9.11</v>
      </c>
      <c r="K190" s="107">
        <v>782.02</v>
      </c>
      <c r="L190" s="20"/>
      <c r="M190" s="20"/>
      <c r="N190" s="20"/>
      <c r="O190" s="20"/>
      <c r="P190" s="20"/>
      <c r="Q190" s="20"/>
      <c r="R190" s="20"/>
      <c r="S190" s="20"/>
      <c r="T190" s="20">
        <v>85.84</v>
      </c>
      <c r="U190" s="20">
        <v>782.02</v>
      </c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>
        <v>1</v>
      </c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>
        <v>85.84</v>
      </c>
      <c r="DL190" s="20"/>
      <c r="DM190" s="20">
        <v>782.02</v>
      </c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>
        <v>85.84</v>
      </c>
      <c r="GK190" s="20"/>
      <c r="GL190" s="20"/>
      <c r="GM190" s="20"/>
      <c r="GN190" s="20">
        <v>85.84</v>
      </c>
      <c r="GO190" s="20"/>
      <c r="GP190" s="20">
        <v>85.84</v>
      </c>
      <c r="GQ190" s="20">
        <v>85.84</v>
      </c>
      <c r="GR190" s="20"/>
      <c r="GS190" s="20">
        <v>85.84</v>
      </c>
      <c r="GT190" s="20"/>
      <c r="GU190" s="20"/>
      <c r="GV190" s="20"/>
      <c r="GW190" s="20"/>
      <c r="GX190" s="20"/>
      <c r="GY190" s="20"/>
      <c r="GZ190" s="20"/>
      <c r="HA190" s="20"/>
      <c r="HB190" s="20">
        <v>85.84</v>
      </c>
      <c r="HC190" s="20"/>
      <c r="HD190" s="20"/>
      <c r="HE190" s="20"/>
      <c r="HF190" s="20">
        <v>85.84</v>
      </c>
      <c r="HG190" s="20"/>
      <c r="HH190" s="20"/>
      <c r="HI190" s="20"/>
      <c r="HJ190" s="20"/>
      <c r="HK190" s="20"/>
      <c r="HL190" s="20">
        <v>85.84</v>
      </c>
      <c r="HM190" s="20"/>
      <c r="HN190" s="20">
        <v>85.84</v>
      </c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</row>
    <row r="191" spans="1:255" ht="13.5" thickBot="1" x14ac:dyDescent="0.25">
      <c r="A191" s="135"/>
      <c r="B191" s="136"/>
      <c r="C191" s="136" t="s">
        <v>696</v>
      </c>
      <c r="D191" s="136"/>
      <c r="E191" s="136"/>
      <c r="F191" s="136"/>
      <c r="G191" s="136"/>
      <c r="H191" s="188">
        <v>20836.87</v>
      </c>
      <c r="I191" s="189"/>
      <c r="J191" s="188">
        <v>189823.93</v>
      </c>
      <c r="K191" s="190"/>
      <c r="L191" s="109"/>
      <c r="M191" s="109"/>
      <c r="N191" s="109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</row>
    <row r="192" spans="1:255" x14ac:dyDescent="0.2">
      <c r="A192" s="123"/>
      <c r="B192" s="122"/>
      <c r="C192" s="122" t="s">
        <v>698</v>
      </c>
      <c r="D192" s="122"/>
      <c r="E192" s="122"/>
      <c r="F192" s="122"/>
      <c r="G192" s="122"/>
      <c r="H192" s="191">
        <v>26738.91</v>
      </c>
      <c r="I192" s="192"/>
      <c r="J192" s="191">
        <v>383889.44</v>
      </c>
      <c r="K192" s="193"/>
      <c r="O192" s="20"/>
      <c r="P192" s="20"/>
      <c r="Q192" s="20"/>
      <c r="R192" s="20">
        <v>26738.91</v>
      </c>
      <c r="S192" s="20">
        <v>383889.44</v>
      </c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>
        <v>26738.91</v>
      </c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</row>
    <row r="193" spans="1:23" ht="13.5" thickBot="1" x14ac:dyDescent="0.25">
      <c r="A193" s="70"/>
      <c r="B193" s="69"/>
      <c r="C193" s="69"/>
      <c r="D193" s="69"/>
      <c r="E193" s="69"/>
      <c r="F193" s="69"/>
      <c r="G193" s="69"/>
      <c r="H193" s="194"/>
      <c r="I193" s="195"/>
      <c r="J193" s="194"/>
      <c r="K193" s="196"/>
    </row>
    <row r="194" spans="1:23" x14ac:dyDescent="0.2">
      <c r="A194" s="144"/>
      <c r="B194" s="144"/>
      <c r="C194" s="145" t="s">
        <v>726</v>
      </c>
      <c r="D194" s="145"/>
      <c r="E194" s="145"/>
      <c r="F194" s="145"/>
      <c r="G194" s="145"/>
      <c r="H194" s="145"/>
      <c r="I194" s="146">
        <v>117354.81</v>
      </c>
      <c r="J194" s="145"/>
      <c r="K194" s="146">
        <v>1230924.01</v>
      </c>
      <c r="P194" s="20">
        <v>117354.81</v>
      </c>
      <c r="Q194" s="20">
        <v>1230924.01</v>
      </c>
      <c r="R194" s="20"/>
      <c r="S194" s="20"/>
      <c r="T194" s="20"/>
      <c r="U194" s="20"/>
      <c r="V194" s="20"/>
      <c r="W194" s="20"/>
    </row>
    <row r="196" spans="1:23" x14ac:dyDescent="0.2">
      <c r="C196" s="148" t="s">
        <v>728</v>
      </c>
      <c r="D196" s="148"/>
      <c r="E196" s="148"/>
      <c r="F196" s="148"/>
      <c r="G196" s="148"/>
      <c r="H196" s="148"/>
      <c r="I196" s="148"/>
      <c r="J196" s="148"/>
      <c r="K196" s="148"/>
    </row>
    <row r="197" spans="1:23" x14ac:dyDescent="0.2">
      <c r="C197" s="11" t="s">
        <v>157</v>
      </c>
      <c r="D197" s="11"/>
      <c r="E197" s="11"/>
      <c r="F197" s="11"/>
      <c r="G197" s="11"/>
      <c r="H197" s="11"/>
      <c r="I197" s="149">
        <v>53190.600000000006</v>
      </c>
      <c r="J197" s="11"/>
      <c r="K197" s="149">
        <v>596536.89999999991</v>
      </c>
    </row>
    <row r="198" spans="1:23" x14ac:dyDescent="0.2">
      <c r="C198" s="150" t="s">
        <v>728</v>
      </c>
      <c r="D198" s="148"/>
      <c r="E198" s="148"/>
      <c r="F198" s="148"/>
      <c r="G198" s="148"/>
      <c r="H198" s="148"/>
      <c r="I198" s="148"/>
      <c r="J198" s="148"/>
      <c r="K198" s="148"/>
    </row>
    <row r="199" spans="1:23" x14ac:dyDescent="0.2">
      <c r="C199" s="152" t="s">
        <v>729</v>
      </c>
      <c r="D199" s="151"/>
      <c r="E199" s="151"/>
      <c r="F199" s="151"/>
      <c r="G199" s="151"/>
      <c r="H199" s="151"/>
      <c r="I199" s="153">
        <v>4533.78</v>
      </c>
      <c r="J199" s="151"/>
      <c r="K199" s="153">
        <v>151383.01999999999</v>
      </c>
    </row>
    <row r="200" spans="1:23" x14ac:dyDescent="0.2">
      <c r="C200" s="154" t="s">
        <v>730</v>
      </c>
      <c r="D200" s="148"/>
      <c r="E200" s="148"/>
      <c r="F200" s="148"/>
      <c r="G200" s="148"/>
      <c r="H200" s="148"/>
      <c r="I200" s="148"/>
      <c r="J200" s="148"/>
      <c r="K200" s="148"/>
    </row>
    <row r="201" spans="1:23" hidden="1" x14ac:dyDescent="0.2">
      <c r="C201" s="155" t="s">
        <v>731</v>
      </c>
      <c r="D201" s="151"/>
      <c r="E201" s="151"/>
      <c r="F201" s="151"/>
      <c r="G201" s="151"/>
      <c r="H201" s="151"/>
      <c r="I201" s="153">
        <v>0</v>
      </c>
      <c r="J201" s="151"/>
      <c r="K201" s="153">
        <v>0</v>
      </c>
    </row>
    <row r="202" spans="1:23" hidden="1" x14ac:dyDescent="0.2">
      <c r="C202" s="155" t="s">
        <v>732</v>
      </c>
      <c r="D202" s="151"/>
      <c r="E202" s="151"/>
      <c r="F202" s="151"/>
      <c r="G202" s="151"/>
      <c r="H202" s="151"/>
      <c r="I202" s="153">
        <v>0</v>
      </c>
      <c r="J202" s="151"/>
      <c r="K202" s="153">
        <v>0</v>
      </c>
    </row>
    <row r="203" spans="1:23" hidden="1" x14ac:dyDescent="0.2">
      <c r="C203" s="155" t="s">
        <v>733</v>
      </c>
      <c r="D203" s="151"/>
      <c r="E203" s="151"/>
      <c r="F203" s="151"/>
      <c r="G203" s="151"/>
      <c r="H203" s="151"/>
      <c r="I203" s="153">
        <v>0</v>
      </c>
      <c r="J203" s="151"/>
      <c r="K203" s="153">
        <v>0</v>
      </c>
    </row>
    <row r="204" spans="1:23" hidden="1" x14ac:dyDescent="0.2">
      <c r="C204" s="155" t="s">
        <v>734</v>
      </c>
      <c r="D204" s="151"/>
      <c r="E204" s="151"/>
      <c r="F204" s="151"/>
      <c r="G204" s="151"/>
      <c r="H204" s="151"/>
      <c r="I204" s="153">
        <v>0</v>
      </c>
      <c r="J204" s="151"/>
      <c r="K204" s="153">
        <v>0</v>
      </c>
    </row>
    <row r="205" spans="1:23" hidden="1" x14ac:dyDescent="0.2">
      <c r="C205" s="155" t="s">
        <v>735</v>
      </c>
      <c r="D205" s="151"/>
      <c r="E205" s="151"/>
      <c r="F205" s="151"/>
      <c r="G205" s="151"/>
      <c r="H205" s="151"/>
      <c r="I205" s="153">
        <v>0</v>
      </c>
      <c r="J205" s="151"/>
      <c r="K205" s="153">
        <v>0</v>
      </c>
    </row>
    <row r="206" spans="1:23" hidden="1" x14ac:dyDescent="0.2">
      <c r="C206" s="155" t="s">
        <v>736</v>
      </c>
      <c r="D206" s="151"/>
      <c r="E206" s="151"/>
      <c r="F206" s="151"/>
      <c r="G206" s="151"/>
      <c r="H206" s="151"/>
      <c r="I206" s="153">
        <v>0</v>
      </c>
      <c r="J206" s="151"/>
      <c r="K206" s="153">
        <v>0</v>
      </c>
    </row>
    <row r="207" spans="1:23" hidden="1" x14ac:dyDescent="0.2">
      <c r="C207" s="155" t="s">
        <v>737</v>
      </c>
      <c r="D207" s="151"/>
      <c r="E207" s="151"/>
      <c r="F207" s="151"/>
      <c r="G207" s="151"/>
      <c r="H207" s="151"/>
      <c r="I207" s="153">
        <v>0</v>
      </c>
      <c r="J207" s="151"/>
      <c r="K207" s="153">
        <v>0</v>
      </c>
    </row>
    <row r="208" spans="1:23" hidden="1" x14ac:dyDescent="0.2">
      <c r="C208" s="155" t="s">
        <v>738</v>
      </c>
      <c r="D208" s="151"/>
      <c r="E208" s="151"/>
      <c r="F208" s="151"/>
      <c r="G208" s="151"/>
      <c r="H208" s="151"/>
      <c r="I208" s="153">
        <v>0</v>
      </c>
      <c r="J208" s="151"/>
      <c r="K208" s="153">
        <v>0</v>
      </c>
    </row>
    <row r="209" spans="3:11" hidden="1" x14ac:dyDescent="0.2">
      <c r="C209" s="155" t="s">
        <v>739</v>
      </c>
      <c r="D209" s="151"/>
      <c r="E209" s="151"/>
      <c r="F209" s="151"/>
      <c r="G209" s="151"/>
      <c r="H209" s="151"/>
      <c r="I209" s="153">
        <v>0</v>
      </c>
      <c r="J209" s="151"/>
      <c r="K209" s="153">
        <v>0</v>
      </c>
    </row>
    <row r="210" spans="3:11" hidden="1" x14ac:dyDescent="0.2">
      <c r="C210" s="155" t="s">
        <v>740</v>
      </c>
      <c r="D210" s="151"/>
      <c r="E210" s="151"/>
      <c r="F210" s="151"/>
      <c r="G210" s="151"/>
      <c r="H210" s="151"/>
      <c r="I210" s="153">
        <v>0</v>
      </c>
      <c r="J210" s="151"/>
      <c r="K210" s="153">
        <v>0</v>
      </c>
    </row>
    <row r="211" spans="3:11" hidden="1" x14ac:dyDescent="0.2">
      <c r="C211" s="155" t="s">
        <v>741</v>
      </c>
      <c r="D211" s="151"/>
      <c r="E211" s="151"/>
      <c r="F211" s="151"/>
      <c r="G211" s="151"/>
      <c r="H211" s="151"/>
      <c r="I211" s="153">
        <v>0</v>
      </c>
      <c r="J211" s="151"/>
      <c r="K211" s="153">
        <v>0</v>
      </c>
    </row>
    <row r="212" spans="3:11" hidden="1" x14ac:dyDescent="0.2">
      <c r="C212" s="155" t="s">
        <v>742</v>
      </c>
      <c r="D212" s="151"/>
      <c r="E212" s="151"/>
      <c r="F212" s="151"/>
      <c r="G212" s="151"/>
      <c r="H212" s="151"/>
      <c r="I212" s="153">
        <v>0</v>
      </c>
      <c r="J212" s="151"/>
      <c r="K212" s="153">
        <v>0</v>
      </c>
    </row>
    <row r="213" spans="3:11" hidden="1" x14ac:dyDescent="0.2">
      <c r="C213" s="155" t="s">
        <v>743</v>
      </c>
      <c r="D213" s="151"/>
      <c r="E213" s="151"/>
      <c r="F213" s="151"/>
      <c r="G213" s="151"/>
      <c r="H213" s="151"/>
      <c r="I213" s="153">
        <v>0</v>
      </c>
      <c r="J213" s="151"/>
      <c r="K213" s="153">
        <v>0</v>
      </c>
    </row>
    <row r="214" spans="3:11" hidden="1" x14ac:dyDescent="0.2">
      <c r="C214" s="155" t="s">
        <v>744</v>
      </c>
      <c r="D214" s="151"/>
      <c r="E214" s="151"/>
      <c r="F214" s="151"/>
      <c r="G214" s="151"/>
      <c r="H214" s="151"/>
      <c r="I214" s="153">
        <v>0</v>
      </c>
      <c r="J214" s="151"/>
      <c r="K214" s="153">
        <v>0</v>
      </c>
    </row>
    <row r="215" spans="3:11" hidden="1" x14ac:dyDescent="0.2">
      <c r="C215" s="155" t="s">
        <v>745</v>
      </c>
      <c r="D215" s="151"/>
      <c r="E215" s="151"/>
      <c r="F215" s="151"/>
      <c r="G215" s="151"/>
      <c r="H215" s="151"/>
      <c r="I215" s="153">
        <v>0</v>
      </c>
      <c r="J215" s="151"/>
      <c r="K215" s="153">
        <v>0</v>
      </c>
    </row>
    <row r="216" spans="3:11" x14ac:dyDescent="0.2">
      <c r="C216" s="155" t="s">
        <v>746</v>
      </c>
      <c r="D216" s="151"/>
      <c r="E216" s="151"/>
      <c r="F216" s="151"/>
      <c r="G216" s="151"/>
      <c r="H216" s="151"/>
      <c r="I216" s="153">
        <v>4533.78</v>
      </c>
      <c r="J216" s="151"/>
      <c r="K216" s="153">
        <v>151383.01999999999</v>
      </c>
    </row>
    <row r="217" spans="3:11" x14ac:dyDescent="0.2">
      <c r="C217" s="157" t="s">
        <v>747</v>
      </c>
      <c r="D217" s="156"/>
      <c r="E217" s="156"/>
      <c r="F217" s="156"/>
      <c r="G217" s="156"/>
      <c r="H217" s="156"/>
      <c r="I217" s="158">
        <v>455.43999999999994</v>
      </c>
      <c r="J217" s="156"/>
      <c r="K217" s="158">
        <v>6039.28</v>
      </c>
    </row>
    <row r="218" spans="3:11" hidden="1" x14ac:dyDescent="0.2">
      <c r="C218" s="154" t="s">
        <v>728</v>
      </c>
      <c r="D218" s="148"/>
      <c r="E218" s="148"/>
      <c r="F218" s="148"/>
      <c r="G218" s="148"/>
      <c r="H218" s="148"/>
      <c r="I218" s="148"/>
      <c r="J218" s="148"/>
      <c r="K218" s="148"/>
    </row>
    <row r="219" spans="3:11" hidden="1" x14ac:dyDescent="0.2">
      <c r="C219" s="159" t="s">
        <v>748</v>
      </c>
      <c r="D219" s="156"/>
      <c r="E219" s="156"/>
      <c r="F219" s="156"/>
      <c r="G219" s="156"/>
      <c r="H219" s="156"/>
      <c r="I219" s="158">
        <v>48.09</v>
      </c>
      <c r="J219" s="156"/>
      <c r="K219" s="158">
        <v>1605.72</v>
      </c>
    </row>
    <row r="220" spans="3:11" hidden="1" x14ac:dyDescent="0.2">
      <c r="C220" s="160" t="s">
        <v>749</v>
      </c>
      <c r="D220" s="109"/>
      <c r="E220" s="109"/>
      <c r="F220" s="109"/>
      <c r="G220" s="109"/>
      <c r="H220" s="109"/>
      <c r="I220" s="161">
        <v>48201.380000000005</v>
      </c>
      <c r="J220" s="109"/>
      <c r="K220" s="161">
        <v>439114.6</v>
      </c>
    </row>
    <row r="221" spans="3:11" hidden="1" x14ac:dyDescent="0.2">
      <c r="C221" s="162" t="s">
        <v>728</v>
      </c>
      <c r="D221" s="109"/>
      <c r="E221" s="109"/>
      <c r="F221" s="109"/>
      <c r="G221" s="109"/>
      <c r="H221" s="109"/>
      <c r="I221" s="161"/>
      <c r="J221" s="109"/>
      <c r="K221" s="161"/>
    </row>
    <row r="222" spans="3:11" hidden="1" x14ac:dyDescent="0.2">
      <c r="C222" s="163" t="s">
        <v>750</v>
      </c>
      <c r="D222" s="109"/>
      <c r="E222" s="109"/>
      <c r="F222" s="109"/>
      <c r="G222" s="109"/>
      <c r="H222" s="109"/>
      <c r="I222" s="161">
        <v>48201.380000000005</v>
      </c>
      <c r="J222" s="109"/>
      <c r="K222" s="161">
        <v>439114.6</v>
      </c>
    </row>
    <row r="223" spans="3:11" hidden="1" x14ac:dyDescent="0.2">
      <c r="C223" s="164" t="s">
        <v>751</v>
      </c>
      <c r="D223" s="109"/>
      <c r="E223" s="109"/>
      <c r="F223" s="109"/>
      <c r="G223" s="109"/>
      <c r="H223" s="109"/>
      <c r="I223" s="161">
        <v>0</v>
      </c>
      <c r="J223" s="109"/>
      <c r="K223" s="161">
        <v>0</v>
      </c>
    </row>
    <row r="224" spans="3:11" hidden="1" x14ac:dyDescent="0.2">
      <c r="C224" s="164" t="s">
        <v>752</v>
      </c>
      <c r="D224" s="109"/>
      <c r="E224" s="109"/>
      <c r="F224" s="109"/>
      <c r="G224" s="109"/>
      <c r="H224" s="109"/>
      <c r="I224" s="161">
        <v>48201.380000000005</v>
      </c>
      <c r="J224" s="109"/>
      <c r="K224" s="161">
        <v>439114.6</v>
      </c>
    </row>
    <row r="225" spans="1:11" hidden="1" x14ac:dyDescent="0.2">
      <c r="C225" s="163" t="s">
        <v>753</v>
      </c>
      <c r="D225" s="109"/>
      <c r="E225" s="109"/>
      <c r="F225" s="109"/>
      <c r="G225" s="109"/>
      <c r="H225" s="109"/>
      <c r="I225" s="161">
        <v>0</v>
      </c>
      <c r="J225" s="109"/>
      <c r="K225" s="161">
        <v>0</v>
      </c>
    </row>
    <row r="226" spans="1:11" hidden="1" x14ac:dyDescent="0.2">
      <c r="C226" s="165" t="s">
        <v>754</v>
      </c>
      <c r="D226" s="147"/>
      <c r="E226" s="147"/>
      <c r="F226" s="147"/>
      <c r="G226" s="147"/>
      <c r="H226" s="147"/>
      <c r="I226" s="166">
        <v>0</v>
      </c>
      <c r="J226" s="147"/>
      <c r="K226" s="166">
        <v>0</v>
      </c>
    </row>
    <row r="228" spans="1:11" hidden="1" x14ac:dyDescent="0.2">
      <c r="C228" s="151" t="s">
        <v>755</v>
      </c>
      <c r="D228" s="151"/>
      <c r="E228" s="151"/>
      <c r="F228" s="151"/>
      <c r="G228" s="151"/>
      <c r="H228" s="151"/>
      <c r="I228" s="153">
        <v>4581.87</v>
      </c>
      <c r="J228" s="151"/>
      <c r="K228" s="153">
        <v>152988.74</v>
      </c>
    </row>
    <row r="230" spans="1:11" x14ac:dyDescent="0.2">
      <c r="A230" s="167"/>
      <c r="B230" s="167"/>
      <c r="C230" s="167" t="s">
        <v>756</v>
      </c>
      <c r="D230" s="167"/>
      <c r="E230" s="167"/>
      <c r="F230" s="167"/>
      <c r="G230" s="167"/>
      <c r="H230" s="167"/>
      <c r="I230" s="168">
        <v>5544.08</v>
      </c>
      <c r="J230" s="167"/>
      <c r="K230" s="168">
        <v>185116.38</v>
      </c>
    </row>
    <row r="231" spans="1:11" x14ac:dyDescent="0.2">
      <c r="A231" s="167"/>
      <c r="B231" s="167"/>
      <c r="C231" s="167" t="s">
        <v>757</v>
      </c>
      <c r="D231" s="167"/>
      <c r="E231" s="167"/>
      <c r="F231" s="167"/>
      <c r="G231" s="167"/>
      <c r="H231" s="167"/>
      <c r="I231" s="168">
        <v>3298.95</v>
      </c>
      <c r="J231" s="167"/>
      <c r="K231" s="168">
        <v>110151.9</v>
      </c>
    </row>
    <row r="233" spans="1:11" hidden="1" x14ac:dyDescent="0.2">
      <c r="C233" s="119" t="s">
        <v>758</v>
      </c>
      <c r="D233" s="119"/>
      <c r="E233" s="119"/>
      <c r="F233" s="119"/>
      <c r="G233" s="119"/>
      <c r="H233" s="119"/>
      <c r="I233" s="169">
        <v>55321.18</v>
      </c>
      <c r="J233" s="119"/>
      <c r="K233" s="169">
        <v>339118.83</v>
      </c>
    </row>
    <row r="234" spans="1:11" hidden="1" x14ac:dyDescent="0.2">
      <c r="C234" s="170" t="s">
        <v>728</v>
      </c>
      <c r="D234" s="171"/>
      <c r="E234" s="171"/>
      <c r="F234" s="171"/>
      <c r="G234" s="171"/>
      <c r="H234" s="171"/>
      <c r="I234" s="171"/>
      <c r="J234" s="171"/>
      <c r="K234" s="171"/>
    </row>
    <row r="235" spans="1:11" hidden="1" x14ac:dyDescent="0.2">
      <c r="C235" s="172" t="s">
        <v>759</v>
      </c>
      <c r="D235" s="119"/>
      <c r="E235" s="119"/>
      <c r="F235" s="119"/>
      <c r="G235" s="119"/>
      <c r="H235" s="119"/>
      <c r="I235" s="169">
        <v>55321.18</v>
      </c>
      <c r="J235" s="119"/>
      <c r="K235" s="169">
        <v>339118.83</v>
      </c>
    </row>
    <row r="236" spans="1:11" hidden="1" x14ac:dyDescent="0.2">
      <c r="C236" s="173" t="s">
        <v>760</v>
      </c>
      <c r="D236" s="119"/>
      <c r="E236" s="119"/>
      <c r="F236" s="119"/>
      <c r="G236" s="119"/>
      <c r="H236" s="119"/>
      <c r="I236" s="169">
        <v>0</v>
      </c>
      <c r="J236" s="119"/>
      <c r="K236" s="169">
        <v>0</v>
      </c>
    </row>
    <row r="237" spans="1:11" hidden="1" x14ac:dyDescent="0.2">
      <c r="C237" s="173" t="s">
        <v>761</v>
      </c>
      <c r="D237" s="119"/>
      <c r="E237" s="119"/>
      <c r="F237" s="119"/>
      <c r="G237" s="119"/>
      <c r="H237" s="119"/>
      <c r="I237" s="169">
        <v>55321.18</v>
      </c>
      <c r="J237" s="119"/>
      <c r="K237" s="169">
        <v>339118.83</v>
      </c>
    </row>
    <row r="238" spans="1:11" hidden="1" x14ac:dyDescent="0.2">
      <c r="C238" s="172" t="s">
        <v>762</v>
      </c>
      <c r="D238" s="119"/>
      <c r="E238" s="119"/>
      <c r="F238" s="119"/>
      <c r="G238" s="119"/>
      <c r="H238" s="119"/>
      <c r="I238" s="169">
        <v>0</v>
      </c>
      <c r="J238" s="119"/>
      <c r="K238" s="169">
        <v>0</v>
      </c>
    </row>
    <row r="240" spans="1:11" hidden="1" x14ac:dyDescent="0.2">
      <c r="C240" s="11" t="s">
        <v>763</v>
      </c>
      <c r="D240" s="11"/>
      <c r="E240" s="11"/>
      <c r="F240" s="11"/>
      <c r="G240" s="11"/>
      <c r="H240" s="11"/>
      <c r="I240" s="149">
        <v>117354.81</v>
      </c>
      <c r="J240" s="11"/>
      <c r="K240" s="149">
        <v>1230924.01</v>
      </c>
    </row>
    <row r="241" spans="3:11" hidden="1" x14ac:dyDescent="0.2">
      <c r="C241" s="150" t="s">
        <v>764</v>
      </c>
      <c r="D241" s="148"/>
      <c r="E241" s="148"/>
      <c r="F241" s="148"/>
      <c r="G241" s="148"/>
      <c r="H241" s="148"/>
      <c r="I241" s="148"/>
      <c r="J241" s="148"/>
      <c r="K241" s="148"/>
    </row>
    <row r="242" spans="3:11" hidden="1" x14ac:dyDescent="0.2">
      <c r="C242" s="174" t="s">
        <v>765</v>
      </c>
      <c r="D242" s="11"/>
      <c r="E242" s="11"/>
      <c r="F242" s="11"/>
      <c r="G242" s="11"/>
      <c r="H242" s="11"/>
      <c r="I242" s="149">
        <v>62033.630000000012</v>
      </c>
      <c r="J242" s="11"/>
      <c r="K242" s="149">
        <v>891805.18</v>
      </c>
    </row>
    <row r="243" spans="3:11" hidden="1" x14ac:dyDescent="0.2">
      <c r="C243" s="174" t="s">
        <v>766</v>
      </c>
      <c r="D243" s="11"/>
      <c r="E243" s="11"/>
      <c r="F243" s="11"/>
      <c r="G243" s="11"/>
      <c r="H243" s="11"/>
      <c r="I243" s="149">
        <v>0</v>
      </c>
      <c r="J243" s="11"/>
      <c r="K243" s="149">
        <v>0</v>
      </c>
    </row>
    <row r="244" spans="3:11" hidden="1" x14ac:dyDescent="0.2">
      <c r="C244" s="172" t="s">
        <v>767</v>
      </c>
      <c r="D244" s="119"/>
      <c r="E244" s="119"/>
      <c r="F244" s="119"/>
      <c r="G244" s="119"/>
      <c r="H244" s="119"/>
      <c r="I244" s="169">
        <v>55321.18</v>
      </c>
      <c r="J244" s="119"/>
      <c r="K244" s="169">
        <v>339118.83</v>
      </c>
    </row>
    <row r="245" spans="3:11" hidden="1" x14ac:dyDescent="0.2">
      <c r="C245" s="174" t="s">
        <v>190</v>
      </c>
      <c r="D245" s="11"/>
      <c r="E245" s="11"/>
      <c r="F245" s="11"/>
      <c r="G245" s="11"/>
      <c r="H245" s="11"/>
      <c r="I245" s="149">
        <v>0</v>
      </c>
      <c r="J245" s="11"/>
      <c r="K245" s="149">
        <v>0</v>
      </c>
    </row>
    <row r="246" spans="3:11" hidden="1" x14ac:dyDescent="0.2"/>
    <row r="247" spans="3:11" hidden="1" x14ac:dyDescent="0.2">
      <c r="C247" s="11" t="s">
        <v>768</v>
      </c>
      <c r="D247" s="11"/>
      <c r="E247" s="11"/>
      <c r="F247" s="11"/>
      <c r="G247" s="11"/>
      <c r="H247" s="11"/>
      <c r="I247" s="149">
        <v>62033.630000000012</v>
      </c>
      <c r="J247" s="11"/>
      <c r="K247" s="149">
        <v>891805.18</v>
      </c>
    </row>
    <row r="249" spans="3:11" hidden="1" x14ac:dyDescent="0.2">
      <c r="C249" s="22" t="s">
        <v>208</v>
      </c>
      <c r="D249" s="22"/>
      <c r="E249" s="22"/>
      <c r="F249" s="22"/>
      <c r="G249" s="22"/>
      <c r="H249" s="22"/>
      <c r="I249" s="175">
        <v>117354.81000000001</v>
      </c>
      <c r="J249" s="22"/>
      <c r="K249" s="175">
        <v>1230924.01</v>
      </c>
    </row>
    <row r="251" spans="3:11" hidden="1" x14ac:dyDescent="0.2">
      <c r="C251" s="148" t="s">
        <v>769</v>
      </c>
      <c r="D251" s="148"/>
      <c r="E251" s="148"/>
      <c r="F251" s="148"/>
      <c r="G251" s="148"/>
      <c r="H251" s="148"/>
      <c r="I251" s="148"/>
      <c r="J251" s="148"/>
      <c r="K251" s="148"/>
    </row>
    <row r="252" spans="3:11" hidden="1" x14ac:dyDescent="0.2">
      <c r="C252" s="176" t="s">
        <v>770</v>
      </c>
      <c r="D252" s="11"/>
      <c r="E252" s="11"/>
      <c r="F252" s="11"/>
      <c r="G252" s="11"/>
      <c r="H252" s="11"/>
      <c r="I252" s="149">
        <v>103522.56000000003</v>
      </c>
      <c r="J252" s="11"/>
      <c r="K252" s="149">
        <v>778233.43</v>
      </c>
    </row>
    <row r="253" spans="3:11" hidden="1" x14ac:dyDescent="0.2">
      <c r="C253" s="150" t="s">
        <v>728</v>
      </c>
      <c r="D253" s="148"/>
      <c r="E253" s="148"/>
      <c r="F253" s="148"/>
      <c r="G253" s="148"/>
      <c r="H253" s="148"/>
      <c r="I253" s="148"/>
      <c r="J253" s="148"/>
      <c r="K253" s="148"/>
    </row>
    <row r="254" spans="3:11" hidden="1" x14ac:dyDescent="0.2">
      <c r="C254" s="174" t="s">
        <v>771</v>
      </c>
      <c r="D254" s="11"/>
      <c r="E254" s="11"/>
      <c r="F254" s="11"/>
      <c r="G254" s="11"/>
      <c r="H254" s="11"/>
      <c r="I254" s="149">
        <v>0</v>
      </c>
      <c r="J254" s="11"/>
      <c r="K254" s="149">
        <v>0</v>
      </c>
    </row>
    <row r="255" spans="3:11" hidden="1" x14ac:dyDescent="0.2">
      <c r="C255" s="174" t="s">
        <v>772</v>
      </c>
      <c r="D255" s="11"/>
      <c r="E255" s="11"/>
      <c r="F255" s="11"/>
      <c r="G255" s="11"/>
      <c r="H255" s="11"/>
      <c r="I255" s="149">
        <v>103522.56000000003</v>
      </c>
      <c r="J255" s="11"/>
      <c r="K255" s="149">
        <v>778233.43</v>
      </c>
    </row>
    <row r="256" spans="3:11" hidden="1" x14ac:dyDescent="0.2">
      <c r="C256" s="160" t="s">
        <v>773</v>
      </c>
      <c r="D256" s="109"/>
      <c r="E256" s="109"/>
      <c r="F256" s="109"/>
      <c r="G256" s="109"/>
      <c r="H256" s="109"/>
      <c r="I256" s="161">
        <v>45660.310000000005</v>
      </c>
      <c r="J256" s="109"/>
      <c r="K256" s="161">
        <v>415965.37</v>
      </c>
    </row>
    <row r="257" spans="1:255" hidden="1" x14ac:dyDescent="0.2">
      <c r="C257" s="172" t="s">
        <v>774</v>
      </c>
      <c r="D257" s="119"/>
      <c r="E257" s="119"/>
      <c r="F257" s="119"/>
      <c r="G257" s="119"/>
      <c r="H257" s="119"/>
      <c r="I257" s="169">
        <v>55321.18</v>
      </c>
      <c r="J257" s="119"/>
      <c r="K257" s="169">
        <v>339118.83</v>
      </c>
    </row>
    <row r="258" spans="1:255" hidden="1" x14ac:dyDescent="0.2">
      <c r="C258" s="176" t="s">
        <v>775</v>
      </c>
      <c r="D258" s="11"/>
      <c r="E258" s="11"/>
      <c r="F258" s="11"/>
      <c r="G258" s="11"/>
      <c r="H258" s="149">
        <v>514.94961000000001</v>
      </c>
      <c r="I258" s="11"/>
      <c r="J258" s="11"/>
      <c r="K258" s="11"/>
    </row>
    <row r="259" spans="1:255" hidden="1" x14ac:dyDescent="0.2">
      <c r="C259" s="176" t="s">
        <v>199</v>
      </c>
      <c r="D259" s="11"/>
      <c r="E259" s="11"/>
      <c r="F259" s="11"/>
      <c r="G259" s="11"/>
      <c r="H259" s="149">
        <v>3.8928623999999994</v>
      </c>
      <c r="I259" s="11"/>
      <c r="J259" s="11"/>
      <c r="K259" s="11"/>
    </row>
    <row r="260" spans="1:255" ht="13.5" thickBot="1" x14ac:dyDescent="0.25"/>
    <row r="261" spans="1:255" x14ac:dyDescent="0.2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</row>
    <row r="262" spans="1:255" x14ac:dyDescent="0.2">
      <c r="A262" s="200" t="s">
        <v>675</v>
      </c>
      <c r="B262" s="200"/>
      <c r="C262" s="201" t="s">
        <v>777</v>
      </c>
      <c r="D262" s="201"/>
      <c r="E262" s="201"/>
      <c r="F262" s="201"/>
      <c r="G262" s="201"/>
      <c r="H262" s="201"/>
      <c r="I262" s="201"/>
      <c r="J262" s="201"/>
      <c r="K262" s="201"/>
      <c r="BX262" s="46" t="s">
        <v>777</v>
      </c>
      <c r="IU262" s="20"/>
    </row>
    <row r="263" spans="1:255" ht="13.5" thickBot="1" x14ac:dyDescent="0.25"/>
    <row r="264" spans="1:255" ht="24" x14ac:dyDescent="0.2">
      <c r="A264" s="47">
        <v>10</v>
      </c>
      <c r="B264" s="55" t="s">
        <v>21</v>
      </c>
      <c r="C264" s="48" t="s">
        <v>679</v>
      </c>
      <c r="D264" s="49" t="s">
        <v>23</v>
      </c>
      <c r="E264" s="50">
        <v>3</v>
      </c>
      <c r="F264" s="51">
        <v>43.76</v>
      </c>
      <c r="G264" s="56" t="s">
        <v>6</v>
      </c>
      <c r="H264" s="51"/>
      <c r="I264" s="52">
        <v>348.59000000000003</v>
      </c>
      <c r="J264" s="53"/>
      <c r="K264" s="54">
        <v>11219.55</v>
      </c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</row>
    <row r="265" spans="1:255" x14ac:dyDescent="0.2">
      <c r="A265" s="60"/>
      <c r="B265" s="61"/>
      <c r="C265" s="61" t="s">
        <v>680</v>
      </c>
      <c r="D265" s="62"/>
      <c r="E265" s="63"/>
      <c r="F265" s="64">
        <v>35.11</v>
      </c>
      <c r="G265" s="65" t="s">
        <v>26</v>
      </c>
      <c r="H265" s="64">
        <v>36.869999999999997</v>
      </c>
      <c r="I265" s="64">
        <v>110.61</v>
      </c>
      <c r="J265" s="66">
        <v>33.39</v>
      </c>
      <c r="K265" s="67">
        <v>3693.27</v>
      </c>
      <c r="O265" s="20"/>
      <c r="P265" s="20"/>
      <c r="Q265" s="20"/>
      <c r="R265" s="20"/>
      <c r="S265" s="20"/>
      <c r="T265" s="20">
        <v>110.61</v>
      </c>
      <c r="U265" s="20">
        <v>3693.27</v>
      </c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>
        <v>1</v>
      </c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>
        <v>3693.27</v>
      </c>
      <c r="DH265" s="20">
        <v>1</v>
      </c>
      <c r="DI265" s="20"/>
      <c r="DJ265" s="20"/>
      <c r="DK265" s="20"/>
      <c r="DL265" s="20"/>
      <c r="DM265" s="20"/>
      <c r="DN265" s="20"/>
      <c r="DO265" s="20"/>
      <c r="DP265" s="20"/>
      <c r="DQ265" s="20">
        <v>110.61</v>
      </c>
      <c r="DR265" s="20"/>
      <c r="DS265" s="20">
        <v>3693.27</v>
      </c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>
        <v>110.61</v>
      </c>
      <c r="GK265" s="20">
        <v>110.61</v>
      </c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>
        <v>110.61</v>
      </c>
      <c r="HC265" s="20"/>
      <c r="HD265" s="20"/>
      <c r="HE265" s="20"/>
      <c r="HF265" s="20">
        <v>110.61</v>
      </c>
      <c r="HG265" s="20"/>
      <c r="HH265" s="20"/>
      <c r="HI265" s="20"/>
      <c r="HJ265" s="20"/>
      <c r="HK265" s="20"/>
      <c r="HL265" s="20">
        <v>110.61</v>
      </c>
      <c r="HM265" s="20"/>
      <c r="HN265" s="20">
        <v>110.61</v>
      </c>
      <c r="HO265" s="20"/>
      <c r="HP265" s="20"/>
      <c r="HQ265" s="20"/>
      <c r="HR265" s="20"/>
      <c r="HS265" s="20"/>
      <c r="HT265" s="20"/>
      <c r="HU265" s="20"/>
      <c r="HV265" s="20"/>
      <c r="HW265" s="20"/>
      <c r="HX265" s="20">
        <v>110.61</v>
      </c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</row>
    <row r="266" spans="1:255" x14ac:dyDescent="0.2">
      <c r="A266" s="71"/>
      <c r="B266" s="72"/>
      <c r="C266" s="72" t="s">
        <v>681</v>
      </c>
      <c r="D266" s="73"/>
      <c r="E266" s="74"/>
      <c r="F266" s="75">
        <v>6.62</v>
      </c>
      <c r="G266" s="76" t="s">
        <v>26</v>
      </c>
      <c r="H266" s="75">
        <v>6.95</v>
      </c>
      <c r="I266" s="75">
        <v>20.85</v>
      </c>
      <c r="J266" s="77">
        <v>13.26</v>
      </c>
      <c r="K266" s="78">
        <v>276.47000000000003</v>
      </c>
      <c r="O266" s="20"/>
      <c r="P266" s="20"/>
      <c r="Q266" s="20"/>
      <c r="R266" s="20"/>
      <c r="S266" s="20"/>
      <c r="T266" s="20">
        <v>20.85</v>
      </c>
      <c r="U266" s="20">
        <v>276.47000000000003</v>
      </c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>
        <v>1</v>
      </c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>
        <v>20.85</v>
      </c>
      <c r="DR266" s="20"/>
      <c r="DS266" s="20">
        <v>276.47000000000003</v>
      </c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>
        <v>20.85</v>
      </c>
      <c r="GK266" s="20"/>
      <c r="GL266" s="20">
        <v>20.85</v>
      </c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>
        <v>20.85</v>
      </c>
      <c r="HC266" s="20"/>
      <c r="HD266" s="20"/>
      <c r="HE266" s="20"/>
      <c r="HF266" s="20">
        <v>20.85</v>
      </c>
      <c r="HG266" s="20"/>
      <c r="HH266" s="20"/>
      <c r="HI266" s="20"/>
      <c r="HJ266" s="20"/>
      <c r="HK266" s="20"/>
      <c r="HL266" s="20">
        <v>20.85</v>
      </c>
      <c r="HM266" s="20"/>
      <c r="HN266" s="20">
        <v>20.85</v>
      </c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</row>
    <row r="267" spans="1:255" x14ac:dyDescent="0.2">
      <c r="A267" s="71"/>
      <c r="B267" s="72"/>
      <c r="C267" s="72" t="s">
        <v>682</v>
      </c>
      <c r="D267" s="73"/>
      <c r="E267" s="74"/>
      <c r="F267" s="75">
        <v>0.6</v>
      </c>
      <c r="G267" s="76" t="s">
        <v>26</v>
      </c>
      <c r="H267" s="75">
        <v>0.63</v>
      </c>
      <c r="I267" s="75">
        <v>1.89</v>
      </c>
      <c r="J267" s="77">
        <v>33.39</v>
      </c>
      <c r="K267" s="78">
        <v>63.11</v>
      </c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>
        <v>1.89</v>
      </c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>
        <v>1.89</v>
      </c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</row>
    <row r="268" spans="1:255" x14ac:dyDescent="0.2">
      <c r="A268" s="71"/>
      <c r="B268" s="72"/>
      <c r="C268" s="72" t="s">
        <v>683</v>
      </c>
      <c r="D268" s="73"/>
      <c r="E268" s="74"/>
      <c r="F268" s="75">
        <v>2.0299999999999998</v>
      </c>
      <c r="G268" s="76"/>
      <c r="H268" s="75">
        <v>2.0299999999999998</v>
      </c>
      <c r="I268" s="75">
        <v>6.09</v>
      </c>
      <c r="J268" s="77">
        <v>9.11</v>
      </c>
      <c r="K268" s="78">
        <v>55.48</v>
      </c>
      <c r="O268" s="20"/>
      <c r="P268" s="20"/>
      <c r="Q268" s="20"/>
      <c r="R268" s="20"/>
      <c r="S268" s="20"/>
      <c r="T268" s="20">
        <v>6.09</v>
      </c>
      <c r="U268" s="20">
        <v>55.48</v>
      </c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>
        <v>1</v>
      </c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>
        <v>6.09</v>
      </c>
      <c r="DL268" s="20"/>
      <c r="DM268" s="20">
        <v>55.48</v>
      </c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>
        <v>6.09</v>
      </c>
      <c r="GK268" s="20"/>
      <c r="GL268" s="20"/>
      <c r="GM268" s="20"/>
      <c r="GN268" s="20">
        <v>6.09</v>
      </c>
      <c r="GO268" s="20"/>
      <c r="GP268" s="20">
        <v>6.09</v>
      </c>
      <c r="GQ268" s="20">
        <v>6.09</v>
      </c>
      <c r="GR268" s="20"/>
      <c r="GS268" s="20">
        <v>6.09</v>
      </c>
      <c r="GT268" s="20"/>
      <c r="GU268" s="20"/>
      <c r="GV268" s="20"/>
      <c r="GW268" s="20">
        <v>0</v>
      </c>
      <c r="GX268" s="20">
        <v>0</v>
      </c>
      <c r="GY268" s="20"/>
      <c r="GZ268" s="20"/>
      <c r="HA268" s="20"/>
      <c r="HB268" s="20">
        <v>6.09</v>
      </c>
      <c r="HC268" s="20"/>
      <c r="HD268" s="20"/>
      <c r="HE268" s="20"/>
      <c r="HF268" s="20">
        <v>6.09</v>
      </c>
      <c r="HG268" s="20"/>
      <c r="HH268" s="20"/>
      <c r="HI268" s="20"/>
      <c r="HJ268" s="20"/>
      <c r="HK268" s="20"/>
      <c r="HL268" s="20">
        <v>6.09</v>
      </c>
      <c r="HM268" s="20"/>
      <c r="HN268" s="20">
        <v>6.09</v>
      </c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</row>
    <row r="269" spans="1:255" x14ac:dyDescent="0.2">
      <c r="A269" s="79"/>
      <c r="B269" s="80"/>
      <c r="C269" s="80" t="s">
        <v>684</v>
      </c>
      <c r="D269" s="81"/>
      <c r="E269" s="82">
        <v>121</v>
      </c>
      <c r="F269" s="83" t="s">
        <v>685</v>
      </c>
      <c r="G269" s="84"/>
      <c r="H269" s="85">
        <v>45.38</v>
      </c>
      <c r="I269" s="85">
        <v>136.13</v>
      </c>
      <c r="J269" s="87">
        <v>1.21</v>
      </c>
      <c r="K269" s="86">
        <v>4545.22</v>
      </c>
      <c r="O269" s="20"/>
      <c r="P269" s="20"/>
      <c r="Q269" s="20"/>
      <c r="R269" s="20"/>
      <c r="S269" s="20"/>
      <c r="T269" s="20">
        <v>136.13</v>
      </c>
      <c r="U269" s="20">
        <v>4545.22</v>
      </c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>
        <v>1</v>
      </c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>
        <v>136.13</v>
      </c>
      <c r="DR269" s="20"/>
      <c r="DS269" s="20">
        <v>4545.22</v>
      </c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>
        <v>136.13</v>
      </c>
      <c r="GZ269" s="20"/>
      <c r="HA269" s="20"/>
      <c r="HB269" s="20">
        <v>136.13</v>
      </c>
      <c r="HC269" s="20"/>
      <c r="HD269" s="20"/>
      <c r="HE269" s="20"/>
      <c r="HF269" s="20">
        <v>136.13</v>
      </c>
      <c r="HG269" s="20"/>
      <c r="HH269" s="20"/>
      <c r="HI269" s="20"/>
      <c r="HJ269" s="20"/>
      <c r="HK269" s="20"/>
      <c r="HL269" s="20">
        <v>136.13</v>
      </c>
      <c r="HM269" s="20"/>
      <c r="HN269" s="20">
        <v>136.13</v>
      </c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</row>
    <row r="270" spans="1:255" x14ac:dyDescent="0.2">
      <c r="A270" s="79"/>
      <c r="B270" s="80"/>
      <c r="C270" s="80" t="s">
        <v>686</v>
      </c>
      <c r="D270" s="81"/>
      <c r="E270" s="82">
        <v>72</v>
      </c>
      <c r="F270" s="83" t="s">
        <v>685</v>
      </c>
      <c r="G270" s="84"/>
      <c r="H270" s="85">
        <v>27</v>
      </c>
      <c r="I270" s="85">
        <v>81</v>
      </c>
      <c r="J270" s="87">
        <v>0.72</v>
      </c>
      <c r="K270" s="86">
        <v>2704.59</v>
      </c>
      <c r="O270" s="20"/>
      <c r="P270" s="20"/>
      <c r="Q270" s="20"/>
      <c r="R270" s="20"/>
      <c r="S270" s="20"/>
      <c r="T270" s="20">
        <v>81</v>
      </c>
      <c r="U270" s="20">
        <v>2704.59</v>
      </c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>
        <v>1</v>
      </c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>
        <v>81</v>
      </c>
      <c r="DR270" s="20"/>
      <c r="DS270" s="20">
        <v>2704.59</v>
      </c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>
        <v>81</v>
      </c>
      <c r="HA270" s="20"/>
      <c r="HB270" s="20">
        <v>81</v>
      </c>
      <c r="HC270" s="20"/>
      <c r="HD270" s="20"/>
      <c r="HE270" s="20"/>
      <c r="HF270" s="20">
        <v>81</v>
      </c>
      <c r="HG270" s="20"/>
      <c r="HH270" s="20"/>
      <c r="HI270" s="20"/>
      <c r="HJ270" s="20"/>
      <c r="HK270" s="20"/>
      <c r="HL270" s="20">
        <v>81</v>
      </c>
      <c r="HM270" s="20"/>
      <c r="HN270" s="20">
        <v>81</v>
      </c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</row>
    <row r="271" spans="1:255" x14ac:dyDescent="0.2">
      <c r="A271" s="71"/>
      <c r="B271" s="72"/>
      <c r="C271" s="72" t="s">
        <v>687</v>
      </c>
      <c r="D271" s="73" t="s">
        <v>688</v>
      </c>
      <c r="E271" s="74">
        <v>3.65</v>
      </c>
      <c r="F271" s="75"/>
      <c r="G271" s="76" t="s">
        <v>26</v>
      </c>
      <c r="H271" s="75">
        <v>3.83</v>
      </c>
      <c r="I271" s="88">
        <v>11.4975</v>
      </c>
      <c r="J271" s="77"/>
      <c r="K271" s="78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</row>
    <row r="272" spans="1:255" ht="24" x14ac:dyDescent="0.2">
      <c r="A272" s="91" t="s">
        <v>212</v>
      </c>
      <c r="B272" s="99" t="s">
        <v>35</v>
      </c>
      <c r="C272" s="92" t="s">
        <v>778</v>
      </c>
      <c r="D272" s="93" t="s">
        <v>37</v>
      </c>
      <c r="E272" s="94">
        <v>2</v>
      </c>
      <c r="F272" s="100">
        <v>7045.0199999999995</v>
      </c>
      <c r="G272" s="96"/>
      <c r="H272" s="100">
        <v>7045.02</v>
      </c>
      <c r="I272" s="95">
        <v>2298.54</v>
      </c>
      <c r="J272" s="97">
        <v>6.13</v>
      </c>
      <c r="K272" s="98">
        <v>14090.04</v>
      </c>
      <c r="L272" s="20"/>
      <c r="M272" s="20"/>
      <c r="N272" s="20"/>
      <c r="O272" s="20"/>
      <c r="P272" s="20"/>
      <c r="Q272" s="20"/>
      <c r="R272" s="20"/>
      <c r="S272" s="20"/>
      <c r="T272" s="20">
        <v>2298.54</v>
      </c>
      <c r="U272" s="20">
        <v>14090.04</v>
      </c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>
        <v>3</v>
      </c>
      <c r="CW272" s="20"/>
      <c r="CX272" s="20"/>
      <c r="CY272" s="20"/>
      <c r="CZ272" s="20"/>
      <c r="DA272" s="20"/>
      <c r="DB272" s="20"/>
      <c r="DC272" s="20"/>
      <c r="DD272" s="20"/>
      <c r="DE272" s="20"/>
      <c r="DF272" s="20">
        <v>14090.04</v>
      </c>
      <c r="DG272" s="20"/>
      <c r="DH272" s="20"/>
      <c r="DI272" s="20"/>
      <c r="DJ272" s="20"/>
      <c r="DK272" s="20"/>
      <c r="DL272" s="20"/>
      <c r="DM272" s="20"/>
      <c r="DN272" s="20">
        <v>2298.54</v>
      </c>
      <c r="DO272" s="20"/>
      <c r="DP272" s="20">
        <v>14090.04</v>
      </c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>
        <v>2298.54</v>
      </c>
      <c r="GO272" s="20"/>
      <c r="GP272" s="20">
        <v>2298.54</v>
      </c>
      <c r="GQ272" s="20"/>
      <c r="GR272" s="20"/>
      <c r="GS272" s="20"/>
      <c r="GT272" s="20">
        <v>2298.54</v>
      </c>
      <c r="GU272" s="20"/>
      <c r="GV272" s="20">
        <v>2298.54</v>
      </c>
      <c r="GW272" s="20"/>
      <c r="GX272" s="20"/>
      <c r="GY272" s="20"/>
      <c r="GZ272" s="20"/>
      <c r="HA272" s="20"/>
      <c r="HB272" s="20"/>
      <c r="HC272" s="20"/>
      <c r="HD272" s="20">
        <v>2298.54</v>
      </c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>
        <v>2298.54</v>
      </c>
      <c r="HS272" s="20"/>
      <c r="HT272" s="20"/>
      <c r="HU272" s="20"/>
      <c r="HV272" s="20"/>
      <c r="HW272" s="20"/>
      <c r="HX272" s="20"/>
      <c r="HY272" s="20"/>
      <c r="HZ272" s="20">
        <v>2298.54</v>
      </c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</row>
    <row r="273" spans="1:255" x14ac:dyDescent="0.2">
      <c r="A273" s="58"/>
      <c r="B273" s="101" t="s">
        <v>690</v>
      </c>
      <c r="C273" s="101" t="s">
        <v>779</v>
      </c>
      <c r="D273" s="57"/>
      <c r="E273" s="57"/>
      <c r="F273" s="57"/>
      <c r="G273" s="57"/>
      <c r="H273" s="57"/>
      <c r="I273" s="57"/>
      <c r="J273" s="57"/>
      <c r="K273" s="59"/>
    </row>
    <row r="274" spans="1:255" ht="24" x14ac:dyDescent="0.2">
      <c r="A274" s="91" t="s">
        <v>216</v>
      </c>
      <c r="B274" s="99" t="s">
        <v>35</v>
      </c>
      <c r="C274" s="92" t="s">
        <v>692</v>
      </c>
      <c r="D274" s="93" t="s">
        <v>37</v>
      </c>
      <c r="E274" s="94">
        <v>1</v>
      </c>
      <c r="F274" s="100">
        <v>8480.619999999999</v>
      </c>
      <c r="G274" s="96"/>
      <c r="H274" s="100">
        <v>8480.6200000000008</v>
      </c>
      <c r="I274" s="95">
        <v>1383.46</v>
      </c>
      <c r="J274" s="97">
        <v>6.13</v>
      </c>
      <c r="K274" s="98">
        <v>8480.6200000000008</v>
      </c>
      <c r="L274" s="20"/>
      <c r="M274" s="20"/>
      <c r="N274" s="20"/>
      <c r="O274" s="20"/>
      <c r="P274" s="20"/>
      <c r="Q274" s="20"/>
      <c r="R274" s="20"/>
      <c r="S274" s="20"/>
      <c r="T274" s="20">
        <v>1383.46</v>
      </c>
      <c r="U274" s="20">
        <v>8480.6200000000008</v>
      </c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>
        <v>3</v>
      </c>
      <c r="CW274" s="20"/>
      <c r="CX274" s="20"/>
      <c r="CY274" s="20"/>
      <c r="CZ274" s="20"/>
      <c r="DA274" s="20"/>
      <c r="DB274" s="20"/>
      <c r="DC274" s="20"/>
      <c r="DD274" s="20"/>
      <c r="DE274" s="20"/>
      <c r="DF274" s="20">
        <v>8480.6200000000008</v>
      </c>
      <c r="DG274" s="20"/>
      <c r="DH274" s="20"/>
      <c r="DI274" s="20"/>
      <c r="DJ274" s="20"/>
      <c r="DK274" s="20"/>
      <c r="DL274" s="20"/>
      <c r="DM274" s="20"/>
      <c r="DN274" s="20">
        <v>1383.46</v>
      </c>
      <c r="DO274" s="20"/>
      <c r="DP274" s="20">
        <v>8480.6200000000008</v>
      </c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>
        <v>1383.46</v>
      </c>
      <c r="GO274" s="20"/>
      <c r="GP274" s="20">
        <v>1383.46</v>
      </c>
      <c r="GQ274" s="20"/>
      <c r="GR274" s="20"/>
      <c r="GS274" s="20"/>
      <c r="GT274" s="20">
        <v>1383.46</v>
      </c>
      <c r="GU274" s="20"/>
      <c r="GV274" s="20">
        <v>1383.46</v>
      </c>
      <c r="GW274" s="20"/>
      <c r="GX274" s="20"/>
      <c r="GY274" s="20"/>
      <c r="GZ274" s="20"/>
      <c r="HA274" s="20"/>
      <c r="HB274" s="20"/>
      <c r="HC274" s="20"/>
      <c r="HD274" s="20">
        <v>1383.46</v>
      </c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>
        <v>1383.46</v>
      </c>
      <c r="HS274" s="20"/>
      <c r="HT274" s="20"/>
      <c r="HU274" s="20"/>
      <c r="HV274" s="20"/>
      <c r="HW274" s="20"/>
      <c r="HX274" s="20"/>
      <c r="HY274" s="20"/>
      <c r="HZ274" s="20">
        <v>1383.46</v>
      </c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</row>
    <row r="275" spans="1:255" x14ac:dyDescent="0.2">
      <c r="A275" s="58"/>
      <c r="B275" s="101" t="s">
        <v>690</v>
      </c>
      <c r="C275" s="101" t="s">
        <v>693</v>
      </c>
      <c r="D275" s="57"/>
      <c r="E275" s="57"/>
      <c r="F275" s="57"/>
      <c r="G275" s="57"/>
      <c r="H275" s="57"/>
      <c r="I275" s="57"/>
      <c r="J275" s="57"/>
      <c r="K275" s="59"/>
    </row>
    <row r="276" spans="1:255" x14ac:dyDescent="0.2">
      <c r="A276" s="102" t="s">
        <v>217</v>
      </c>
      <c r="B276" s="108" t="s">
        <v>35</v>
      </c>
      <c r="C276" s="103" t="s">
        <v>218</v>
      </c>
      <c r="D276" s="104" t="s">
        <v>23</v>
      </c>
      <c r="E276" s="105">
        <v>4</v>
      </c>
      <c r="F276" s="100">
        <v>385.59000000000003</v>
      </c>
      <c r="G276" s="96"/>
      <c r="H276" s="100">
        <v>385.59</v>
      </c>
      <c r="I276" s="106">
        <v>169.3</v>
      </c>
      <c r="J276" s="97">
        <v>9.11</v>
      </c>
      <c r="K276" s="107">
        <v>1542.36</v>
      </c>
      <c r="L276" s="20"/>
      <c r="M276" s="20"/>
      <c r="N276" s="20"/>
      <c r="O276" s="20"/>
      <c r="P276" s="20"/>
      <c r="Q276" s="20"/>
      <c r="R276" s="20"/>
      <c r="S276" s="20"/>
      <c r="T276" s="20">
        <v>169.3</v>
      </c>
      <c r="U276" s="20">
        <v>1542.36</v>
      </c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>
        <v>1</v>
      </c>
      <c r="CW276" s="20"/>
      <c r="CX276" s="20"/>
      <c r="CY276" s="20"/>
      <c r="CZ276" s="20"/>
      <c r="DA276" s="20"/>
      <c r="DB276" s="20"/>
      <c r="DC276" s="20"/>
      <c r="DD276" s="20"/>
      <c r="DE276" s="20">
        <v>1542.36</v>
      </c>
      <c r="DF276" s="20"/>
      <c r="DG276" s="20"/>
      <c r="DH276" s="20"/>
      <c r="DI276" s="20"/>
      <c r="DJ276" s="20"/>
      <c r="DK276" s="20">
        <v>169.3</v>
      </c>
      <c r="DL276" s="20"/>
      <c r="DM276" s="20">
        <v>1542.36</v>
      </c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>
        <v>169.3</v>
      </c>
      <c r="GK276" s="20"/>
      <c r="GL276" s="20"/>
      <c r="GM276" s="20"/>
      <c r="GN276" s="20">
        <v>169.3</v>
      </c>
      <c r="GO276" s="20"/>
      <c r="GP276" s="20">
        <v>169.3</v>
      </c>
      <c r="GQ276" s="20">
        <v>169.3</v>
      </c>
      <c r="GR276" s="20"/>
      <c r="GS276" s="20">
        <v>169.3</v>
      </c>
      <c r="GT276" s="20"/>
      <c r="GU276" s="20"/>
      <c r="GV276" s="20"/>
      <c r="GW276" s="20"/>
      <c r="GX276" s="20"/>
      <c r="GY276" s="20"/>
      <c r="GZ276" s="20"/>
      <c r="HA276" s="20"/>
      <c r="HB276" s="20">
        <v>169.3</v>
      </c>
      <c r="HC276" s="20"/>
      <c r="HD276" s="20"/>
      <c r="HE276" s="20"/>
      <c r="HF276" s="20">
        <v>169.3</v>
      </c>
      <c r="HG276" s="20"/>
      <c r="HH276" s="20"/>
      <c r="HI276" s="20"/>
      <c r="HJ276" s="20"/>
      <c r="HK276" s="20"/>
      <c r="HL276" s="20">
        <v>169.3</v>
      </c>
      <c r="HM276" s="20"/>
      <c r="HN276" s="20">
        <v>169.3</v>
      </c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>
        <v>169.3</v>
      </c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</row>
    <row r="277" spans="1:255" x14ac:dyDescent="0.2">
      <c r="A277" s="58"/>
      <c r="B277" s="101" t="s">
        <v>690</v>
      </c>
      <c r="C277" s="101" t="s">
        <v>780</v>
      </c>
      <c r="D277" s="57"/>
      <c r="E277" s="57"/>
      <c r="F277" s="57"/>
      <c r="G277" s="57"/>
      <c r="H277" s="57"/>
      <c r="I277" s="57"/>
      <c r="J277" s="57"/>
      <c r="K277" s="59"/>
    </row>
    <row r="278" spans="1:255" x14ac:dyDescent="0.2">
      <c r="A278" s="111" t="s">
        <v>221</v>
      </c>
      <c r="B278" s="112" t="s">
        <v>35</v>
      </c>
      <c r="C278" s="113" t="s">
        <v>57</v>
      </c>
      <c r="D278" s="114" t="s">
        <v>23</v>
      </c>
      <c r="E278" s="115">
        <v>2</v>
      </c>
      <c r="F278" s="116">
        <v>506.09000000000003</v>
      </c>
      <c r="G278" s="65"/>
      <c r="H278" s="116">
        <v>506.09</v>
      </c>
      <c r="I278" s="117">
        <v>111.11</v>
      </c>
      <c r="J278" s="66">
        <v>9.11</v>
      </c>
      <c r="K278" s="118">
        <v>1012.18</v>
      </c>
      <c r="L278" s="20"/>
      <c r="M278" s="20"/>
      <c r="N278" s="20"/>
      <c r="O278" s="20"/>
      <c r="P278" s="20"/>
      <c r="Q278" s="20"/>
      <c r="R278" s="20"/>
      <c r="S278" s="20"/>
      <c r="T278" s="20">
        <v>111.11</v>
      </c>
      <c r="U278" s="20">
        <v>1012.18</v>
      </c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>
        <v>1</v>
      </c>
      <c r="CW278" s="20"/>
      <c r="CX278" s="20"/>
      <c r="CY278" s="20"/>
      <c r="CZ278" s="20"/>
      <c r="DA278" s="20"/>
      <c r="DB278" s="20"/>
      <c r="DC278" s="20"/>
      <c r="DD278" s="20"/>
      <c r="DE278" s="20">
        <v>1012.18</v>
      </c>
      <c r="DF278" s="20"/>
      <c r="DG278" s="20"/>
      <c r="DH278" s="20"/>
      <c r="DI278" s="20"/>
      <c r="DJ278" s="20"/>
      <c r="DK278" s="20">
        <v>111.11</v>
      </c>
      <c r="DL278" s="20"/>
      <c r="DM278" s="20">
        <v>1012.18</v>
      </c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>
        <v>111.11</v>
      </c>
      <c r="GK278" s="20"/>
      <c r="GL278" s="20"/>
      <c r="GM278" s="20"/>
      <c r="GN278" s="20">
        <v>111.11</v>
      </c>
      <c r="GO278" s="20"/>
      <c r="GP278" s="20">
        <v>111.11</v>
      </c>
      <c r="GQ278" s="20">
        <v>111.11</v>
      </c>
      <c r="GR278" s="20"/>
      <c r="GS278" s="20">
        <v>111.11</v>
      </c>
      <c r="GT278" s="20"/>
      <c r="GU278" s="20"/>
      <c r="GV278" s="20"/>
      <c r="GW278" s="20"/>
      <c r="GX278" s="20"/>
      <c r="GY278" s="20"/>
      <c r="GZ278" s="20"/>
      <c r="HA278" s="20"/>
      <c r="HB278" s="20">
        <v>111.11</v>
      </c>
      <c r="HC278" s="20"/>
      <c r="HD278" s="20"/>
      <c r="HE278" s="20"/>
      <c r="HF278" s="20">
        <v>111.11</v>
      </c>
      <c r="HG278" s="20"/>
      <c r="HH278" s="20"/>
      <c r="HI278" s="20"/>
      <c r="HJ278" s="20"/>
      <c r="HK278" s="20"/>
      <c r="HL278" s="20">
        <v>111.11</v>
      </c>
      <c r="HM278" s="20"/>
      <c r="HN278" s="20">
        <v>111.11</v>
      </c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>
        <v>111.11</v>
      </c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</row>
    <row r="279" spans="1:255" x14ac:dyDescent="0.2">
      <c r="A279" s="58"/>
      <c r="B279" s="101" t="s">
        <v>690</v>
      </c>
      <c r="C279" s="101" t="s">
        <v>695</v>
      </c>
      <c r="D279" s="57"/>
      <c r="E279" s="57"/>
      <c r="F279" s="57"/>
      <c r="G279" s="57"/>
      <c r="H279" s="57"/>
      <c r="I279" s="57"/>
      <c r="J279" s="57"/>
      <c r="K279" s="59"/>
    </row>
    <row r="280" spans="1:255" x14ac:dyDescent="0.2">
      <c r="A280" s="120"/>
      <c r="B280" s="121"/>
      <c r="C280" s="121" t="s">
        <v>696</v>
      </c>
      <c r="D280" s="121"/>
      <c r="E280" s="121"/>
      <c r="F280" s="121"/>
      <c r="G280" s="121"/>
      <c r="H280" s="202">
        <v>286.5</v>
      </c>
      <c r="I280" s="203"/>
      <c r="J280" s="202">
        <v>2610.02</v>
      </c>
      <c r="K280" s="204"/>
      <c r="L280" s="109"/>
      <c r="M280" s="109"/>
      <c r="N280" s="109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</row>
    <row r="281" spans="1:255" ht="13.5" thickBot="1" x14ac:dyDescent="0.25">
      <c r="A281" s="124"/>
      <c r="B281" s="125"/>
      <c r="C281" s="125" t="s">
        <v>697</v>
      </c>
      <c r="D281" s="125"/>
      <c r="E281" s="125"/>
      <c r="F281" s="125"/>
      <c r="G281" s="125"/>
      <c r="H281" s="197">
        <v>3682</v>
      </c>
      <c r="I281" s="198"/>
      <c r="J281" s="197">
        <v>22570.660000000003</v>
      </c>
      <c r="K281" s="199"/>
      <c r="L281" s="119"/>
      <c r="M281" s="119"/>
      <c r="N281" s="119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</row>
    <row r="282" spans="1:255" x14ac:dyDescent="0.2">
      <c r="A282" s="123"/>
      <c r="B282" s="122"/>
      <c r="C282" s="122" t="s">
        <v>698</v>
      </c>
      <c r="D282" s="122"/>
      <c r="E282" s="122"/>
      <c r="F282" s="122"/>
      <c r="G282" s="122"/>
      <c r="H282" s="191">
        <v>4317.0899999999992</v>
      </c>
      <c r="I282" s="192"/>
      <c r="J282" s="191">
        <v>36400.230000000003</v>
      </c>
      <c r="K282" s="193"/>
      <c r="O282" s="20"/>
      <c r="P282" s="20"/>
      <c r="Q282" s="20"/>
      <c r="R282" s="20">
        <v>4317.0899999999992</v>
      </c>
      <c r="S282" s="20">
        <v>36400.230000000003</v>
      </c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>
        <v>4317.0899999999992</v>
      </c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</row>
    <row r="283" spans="1:255" x14ac:dyDescent="0.2">
      <c r="A283" s="70"/>
      <c r="B283" s="69"/>
      <c r="C283" s="69"/>
      <c r="D283" s="69"/>
      <c r="E283" s="69"/>
      <c r="F283" s="69"/>
      <c r="G283" s="69"/>
      <c r="H283" s="194"/>
      <c r="I283" s="195"/>
      <c r="J283" s="194"/>
      <c r="K283" s="196"/>
    </row>
    <row r="284" spans="1:255" ht="24" x14ac:dyDescent="0.2">
      <c r="A284" s="126">
        <v>11</v>
      </c>
      <c r="B284" s="133" t="s">
        <v>60</v>
      </c>
      <c r="C284" s="127" t="s">
        <v>699</v>
      </c>
      <c r="D284" s="128" t="s">
        <v>23</v>
      </c>
      <c r="E284" s="129">
        <v>3</v>
      </c>
      <c r="F284" s="130">
        <v>18.090000000000003</v>
      </c>
      <c r="G284" s="134" t="s">
        <v>6</v>
      </c>
      <c r="H284" s="130"/>
      <c r="I284" s="131">
        <v>89.7</v>
      </c>
      <c r="J284" s="97"/>
      <c r="K284" s="132">
        <v>2901.4399999999996</v>
      </c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</row>
    <row r="285" spans="1:255" x14ac:dyDescent="0.2">
      <c r="A285" s="60"/>
      <c r="B285" s="61"/>
      <c r="C285" s="61" t="s">
        <v>680</v>
      </c>
      <c r="D285" s="62"/>
      <c r="E285" s="63"/>
      <c r="F285" s="64">
        <v>9.1300000000000008</v>
      </c>
      <c r="G285" s="65" t="s">
        <v>26</v>
      </c>
      <c r="H285" s="64">
        <v>9.59</v>
      </c>
      <c r="I285" s="64">
        <v>28.77</v>
      </c>
      <c r="J285" s="66">
        <v>33.39</v>
      </c>
      <c r="K285" s="67">
        <v>960.63</v>
      </c>
      <c r="O285" s="20"/>
      <c r="P285" s="20"/>
      <c r="Q285" s="20"/>
      <c r="R285" s="20"/>
      <c r="S285" s="20"/>
      <c r="T285" s="20">
        <v>28.77</v>
      </c>
      <c r="U285" s="20">
        <v>960.63</v>
      </c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>
        <v>1</v>
      </c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>
        <v>960.63</v>
      </c>
      <c r="DH285" s="20">
        <v>1</v>
      </c>
      <c r="DI285" s="20"/>
      <c r="DJ285" s="20"/>
      <c r="DK285" s="20"/>
      <c r="DL285" s="20"/>
      <c r="DM285" s="20"/>
      <c r="DN285" s="20"/>
      <c r="DO285" s="20"/>
      <c r="DP285" s="20"/>
      <c r="DQ285" s="20">
        <v>28.77</v>
      </c>
      <c r="DR285" s="20"/>
      <c r="DS285" s="20">
        <v>960.63</v>
      </c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>
        <v>28.77</v>
      </c>
      <c r="GK285" s="20">
        <v>28.77</v>
      </c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>
        <v>28.77</v>
      </c>
      <c r="HC285" s="20"/>
      <c r="HD285" s="20"/>
      <c r="HE285" s="20"/>
      <c r="HF285" s="20">
        <v>28.77</v>
      </c>
      <c r="HG285" s="20"/>
      <c r="HH285" s="20"/>
      <c r="HI285" s="20"/>
      <c r="HJ285" s="20"/>
      <c r="HK285" s="20"/>
      <c r="HL285" s="20">
        <v>28.77</v>
      </c>
      <c r="HM285" s="20"/>
      <c r="HN285" s="20">
        <v>28.77</v>
      </c>
      <c r="HO285" s="20"/>
      <c r="HP285" s="20"/>
      <c r="HQ285" s="20"/>
      <c r="HR285" s="20"/>
      <c r="HS285" s="20"/>
      <c r="HT285" s="20"/>
      <c r="HU285" s="20"/>
      <c r="HV285" s="20"/>
      <c r="HW285" s="20"/>
      <c r="HX285" s="20">
        <v>28.77</v>
      </c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</row>
    <row r="286" spans="1:255" x14ac:dyDescent="0.2">
      <c r="A286" s="71"/>
      <c r="B286" s="72"/>
      <c r="C286" s="72" t="s">
        <v>681</v>
      </c>
      <c r="D286" s="73"/>
      <c r="E286" s="74"/>
      <c r="F286" s="75">
        <v>1.47</v>
      </c>
      <c r="G286" s="76" t="s">
        <v>26</v>
      </c>
      <c r="H286" s="75">
        <v>1.55</v>
      </c>
      <c r="I286" s="75">
        <v>4.6500000000000004</v>
      </c>
      <c r="J286" s="77">
        <v>13.26</v>
      </c>
      <c r="K286" s="78">
        <v>61.66</v>
      </c>
      <c r="O286" s="20"/>
      <c r="P286" s="20"/>
      <c r="Q286" s="20"/>
      <c r="R286" s="20"/>
      <c r="S286" s="20"/>
      <c r="T286" s="20">
        <v>4.6500000000000004</v>
      </c>
      <c r="U286" s="20">
        <v>61.66</v>
      </c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>
        <v>1</v>
      </c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>
        <v>4.6500000000000004</v>
      </c>
      <c r="DR286" s="20"/>
      <c r="DS286" s="20">
        <v>61.66</v>
      </c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>
        <v>4.6500000000000004</v>
      </c>
      <c r="GK286" s="20"/>
      <c r="GL286" s="20">
        <v>4.6500000000000004</v>
      </c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>
        <v>4.6500000000000004</v>
      </c>
      <c r="HC286" s="20"/>
      <c r="HD286" s="20"/>
      <c r="HE286" s="20"/>
      <c r="HF286" s="20">
        <v>4.6500000000000004</v>
      </c>
      <c r="HG286" s="20"/>
      <c r="HH286" s="20"/>
      <c r="HI286" s="20"/>
      <c r="HJ286" s="20"/>
      <c r="HK286" s="20"/>
      <c r="HL286" s="20">
        <v>4.6500000000000004</v>
      </c>
      <c r="HM286" s="20"/>
      <c r="HN286" s="20">
        <v>4.6500000000000004</v>
      </c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</row>
    <row r="287" spans="1:255" x14ac:dyDescent="0.2">
      <c r="A287" s="71"/>
      <c r="B287" s="72"/>
      <c r="C287" s="72" t="s">
        <v>682</v>
      </c>
      <c r="D287" s="73"/>
      <c r="E287" s="74"/>
      <c r="F287" s="75">
        <v>0.12</v>
      </c>
      <c r="G287" s="76" t="s">
        <v>26</v>
      </c>
      <c r="H287" s="75">
        <v>0.13</v>
      </c>
      <c r="I287" s="75">
        <v>0.39</v>
      </c>
      <c r="J287" s="77">
        <v>33.39</v>
      </c>
      <c r="K287" s="78">
        <v>13.02</v>
      </c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>
        <v>0.39</v>
      </c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>
        <v>0.39</v>
      </c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</row>
    <row r="288" spans="1:255" x14ac:dyDescent="0.2">
      <c r="A288" s="71"/>
      <c r="B288" s="72"/>
      <c r="C288" s="72" t="s">
        <v>683</v>
      </c>
      <c r="D288" s="73"/>
      <c r="E288" s="74"/>
      <c r="F288" s="75">
        <v>7.49</v>
      </c>
      <c r="G288" s="76"/>
      <c r="H288" s="75">
        <v>7.49</v>
      </c>
      <c r="I288" s="75">
        <v>22.47</v>
      </c>
      <c r="J288" s="77">
        <v>9.11</v>
      </c>
      <c r="K288" s="78">
        <v>204.7</v>
      </c>
      <c r="O288" s="20"/>
      <c r="P288" s="20"/>
      <c r="Q288" s="20"/>
      <c r="R288" s="20"/>
      <c r="S288" s="20"/>
      <c r="T288" s="20">
        <v>22.47</v>
      </c>
      <c r="U288" s="20">
        <v>204.7</v>
      </c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>
        <v>1</v>
      </c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>
        <v>22.47</v>
      </c>
      <c r="DL288" s="20"/>
      <c r="DM288" s="20">
        <v>204.7</v>
      </c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>
        <v>22.47</v>
      </c>
      <c r="GK288" s="20"/>
      <c r="GL288" s="20"/>
      <c r="GM288" s="20"/>
      <c r="GN288" s="20">
        <v>22.47</v>
      </c>
      <c r="GO288" s="20"/>
      <c r="GP288" s="20">
        <v>22.47</v>
      </c>
      <c r="GQ288" s="20">
        <v>22.47</v>
      </c>
      <c r="GR288" s="20"/>
      <c r="GS288" s="20">
        <v>22.47</v>
      </c>
      <c r="GT288" s="20"/>
      <c r="GU288" s="20"/>
      <c r="GV288" s="20"/>
      <c r="GW288" s="20">
        <v>0</v>
      </c>
      <c r="GX288" s="20">
        <v>0</v>
      </c>
      <c r="GY288" s="20"/>
      <c r="GZ288" s="20"/>
      <c r="HA288" s="20"/>
      <c r="HB288" s="20">
        <v>22.47</v>
      </c>
      <c r="HC288" s="20"/>
      <c r="HD288" s="20"/>
      <c r="HE288" s="20"/>
      <c r="HF288" s="20">
        <v>22.47</v>
      </c>
      <c r="HG288" s="20"/>
      <c r="HH288" s="20"/>
      <c r="HI288" s="20"/>
      <c r="HJ288" s="20"/>
      <c r="HK288" s="20"/>
      <c r="HL288" s="20">
        <v>22.47</v>
      </c>
      <c r="HM288" s="20"/>
      <c r="HN288" s="20">
        <v>22.47</v>
      </c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</row>
    <row r="289" spans="1:255" x14ac:dyDescent="0.2">
      <c r="A289" s="79"/>
      <c r="B289" s="80"/>
      <c r="C289" s="80" t="s">
        <v>684</v>
      </c>
      <c r="D289" s="81"/>
      <c r="E289" s="82">
        <v>121</v>
      </c>
      <c r="F289" s="83" t="s">
        <v>685</v>
      </c>
      <c r="G289" s="84"/>
      <c r="H289" s="85">
        <v>11.76</v>
      </c>
      <c r="I289" s="85">
        <v>35.28</v>
      </c>
      <c r="J289" s="87">
        <v>1.21</v>
      </c>
      <c r="K289" s="86">
        <v>1178.1199999999999</v>
      </c>
      <c r="O289" s="20"/>
      <c r="P289" s="20"/>
      <c r="Q289" s="20"/>
      <c r="R289" s="20"/>
      <c r="S289" s="20"/>
      <c r="T289" s="20">
        <v>35.28</v>
      </c>
      <c r="U289" s="20">
        <v>1178.1199999999999</v>
      </c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>
        <v>1</v>
      </c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>
        <v>35.28</v>
      </c>
      <c r="DR289" s="20"/>
      <c r="DS289" s="20">
        <v>1178.1199999999999</v>
      </c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>
        <v>35.28</v>
      </c>
      <c r="GZ289" s="20"/>
      <c r="HA289" s="20"/>
      <c r="HB289" s="20">
        <v>35.28</v>
      </c>
      <c r="HC289" s="20"/>
      <c r="HD289" s="20"/>
      <c r="HE289" s="20"/>
      <c r="HF289" s="20">
        <v>35.28</v>
      </c>
      <c r="HG289" s="20"/>
      <c r="HH289" s="20"/>
      <c r="HI289" s="20"/>
      <c r="HJ289" s="20"/>
      <c r="HK289" s="20"/>
      <c r="HL289" s="20">
        <v>35.28</v>
      </c>
      <c r="HM289" s="20"/>
      <c r="HN289" s="20">
        <v>35.28</v>
      </c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</row>
    <row r="290" spans="1:255" x14ac:dyDescent="0.2">
      <c r="A290" s="79"/>
      <c r="B290" s="80"/>
      <c r="C290" s="80" t="s">
        <v>686</v>
      </c>
      <c r="D290" s="81"/>
      <c r="E290" s="82">
        <v>72</v>
      </c>
      <c r="F290" s="83" t="s">
        <v>685</v>
      </c>
      <c r="G290" s="84"/>
      <c r="H290" s="85">
        <v>7</v>
      </c>
      <c r="I290" s="85">
        <v>21</v>
      </c>
      <c r="J290" s="87">
        <v>0.72</v>
      </c>
      <c r="K290" s="86">
        <v>701.03</v>
      </c>
      <c r="O290" s="20"/>
      <c r="P290" s="20"/>
      <c r="Q290" s="20"/>
      <c r="R290" s="20"/>
      <c r="S290" s="20"/>
      <c r="T290" s="20">
        <v>21</v>
      </c>
      <c r="U290" s="20">
        <v>701.03</v>
      </c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>
        <v>1</v>
      </c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>
        <v>21</v>
      </c>
      <c r="DR290" s="20"/>
      <c r="DS290" s="20">
        <v>701.03</v>
      </c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>
        <v>21</v>
      </c>
      <c r="HA290" s="20"/>
      <c r="HB290" s="20">
        <v>21</v>
      </c>
      <c r="HC290" s="20"/>
      <c r="HD290" s="20"/>
      <c r="HE290" s="20"/>
      <c r="HF290" s="20">
        <v>21</v>
      </c>
      <c r="HG290" s="20"/>
      <c r="HH290" s="20"/>
      <c r="HI290" s="20"/>
      <c r="HJ290" s="20"/>
      <c r="HK290" s="20"/>
      <c r="HL290" s="20">
        <v>21</v>
      </c>
      <c r="HM290" s="20"/>
      <c r="HN290" s="20">
        <v>21</v>
      </c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</row>
    <row r="291" spans="1:255" x14ac:dyDescent="0.2">
      <c r="A291" s="71"/>
      <c r="B291" s="72"/>
      <c r="C291" s="72" t="s">
        <v>687</v>
      </c>
      <c r="D291" s="73" t="s">
        <v>688</v>
      </c>
      <c r="E291" s="74">
        <v>1.03</v>
      </c>
      <c r="F291" s="75"/>
      <c r="G291" s="76" t="s">
        <v>26</v>
      </c>
      <c r="H291" s="75">
        <v>1.08</v>
      </c>
      <c r="I291" s="88">
        <v>3.2444999999999999</v>
      </c>
      <c r="J291" s="77"/>
      <c r="K291" s="78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</row>
    <row r="292" spans="1:255" x14ac:dyDescent="0.2">
      <c r="A292" s="102" t="s">
        <v>223</v>
      </c>
      <c r="B292" s="108" t="s">
        <v>35</v>
      </c>
      <c r="C292" s="103" t="s">
        <v>224</v>
      </c>
      <c r="D292" s="104" t="s">
        <v>23</v>
      </c>
      <c r="E292" s="105">
        <v>2</v>
      </c>
      <c r="F292" s="100">
        <v>671.88999999999987</v>
      </c>
      <c r="G292" s="96"/>
      <c r="H292" s="100">
        <v>671.89</v>
      </c>
      <c r="I292" s="106">
        <v>147.51</v>
      </c>
      <c r="J292" s="97">
        <v>9.11</v>
      </c>
      <c r="K292" s="107">
        <v>1343.78</v>
      </c>
      <c r="L292" s="20"/>
      <c r="M292" s="20"/>
      <c r="N292" s="20"/>
      <c r="O292" s="20"/>
      <c r="P292" s="20"/>
      <c r="Q292" s="20"/>
      <c r="R292" s="20"/>
      <c r="S292" s="20"/>
      <c r="T292" s="20">
        <v>147.51</v>
      </c>
      <c r="U292" s="20">
        <v>1343.78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>
        <v>1</v>
      </c>
      <c r="CW292" s="20"/>
      <c r="CX292" s="20"/>
      <c r="CY292" s="20"/>
      <c r="CZ292" s="20"/>
      <c r="DA292" s="20"/>
      <c r="DB292" s="20"/>
      <c r="DC292" s="20"/>
      <c r="DD292" s="20"/>
      <c r="DE292" s="20">
        <v>1343.78</v>
      </c>
      <c r="DF292" s="20"/>
      <c r="DG292" s="20"/>
      <c r="DH292" s="20"/>
      <c r="DI292" s="20"/>
      <c r="DJ292" s="20"/>
      <c r="DK292" s="20">
        <v>147.51</v>
      </c>
      <c r="DL292" s="20"/>
      <c r="DM292" s="20">
        <v>1343.78</v>
      </c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>
        <v>147.51</v>
      </c>
      <c r="GK292" s="20"/>
      <c r="GL292" s="20"/>
      <c r="GM292" s="20"/>
      <c r="GN292" s="20">
        <v>147.51</v>
      </c>
      <c r="GO292" s="20"/>
      <c r="GP292" s="20">
        <v>147.51</v>
      </c>
      <c r="GQ292" s="20">
        <v>147.51</v>
      </c>
      <c r="GR292" s="20"/>
      <c r="GS292" s="20">
        <v>147.51</v>
      </c>
      <c r="GT292" s="20"/>
      <c r="GU292" s="20"/>
      <c r="GV292" s="20"/>
      <c r="GW292" s="20"/>
      <c r="GX292" s="20"/>
      <c r="GY292" s="20"/>
      <c r="GZ292" s="20"/>
      <c r="HA292" s="20"/>
      <c r="HB292" s="20">
        <v>147.51</v>
      </c>
      <c r="HC292" s="20"/>
      <c r="HD292" s="20"/>
      <c r="HE292" s="20"/>
      <c r="HF292" s="20">
        <v>147.51</v>
      </c>
      <c r="HG292" s="20"/>
      <c r="HH292" s="20"/>
      <c r="HI292" s="20"/>
      <c r="HJ292" s="20"/>
      <c r="HK292" s="20"/>
      <c r="HL292" s="20">
        <v>147.51</v>
      </c>
      <c r="HM292" s="20"/>
      <c r="HN292" s="20">
        <v>147.51</v>
      </c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>
        <v>147.51</v>
      </c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</row>
    <row r="293" spans="1:255" x14ac:dyDescent="0.2">
      <c r="A293" s="58"/>
      <c r="B293" s="101" t="s">
        <v>690</v>
      </c>
      <c r="C293" s="101" t="s">
        <v>781</v>
      </c>
      <c r="D293" s="57"/>
      <c r="E293" s="57"/>
      <c r="F293" s="57"/>
      <c r="G293" s="57"/>
      <c r="H293" s="57"/>
      <c r="I293" s="57"/>
      <c r="J293" s="57"/>
      <c r="K293" s="59"/>
    </row>
    <row r="294" spans="1:255" x14ac:dyDescent="0.2">
      <c r="A294" s="111" t="s">
        <v>227</v>
      </c>
      <c r="B294" s="112" t="s">
        <v>35</v>
      </c>
      <c r="C294" s="113" t="s">
        <v>70</v>
      </c>
      <c r="D294" s="114" t="s">
        <v>23</v>
      </c>
      <c r="E294" s="115">
        <v>1</v>
      </c>
      <c r="F294" s="116">
        <v>883.98</v>
      </c>
      <c r="G294" s="65"/>
      <c r="H294" s="116">
        <v>883.98</v>
      </c>
      <c r="I294" s="117">
        <v>97.03</v>
      </c>
      <c r="J294" s="66">
        <v>9.11</v>
      </c>
      <c r="K294" s="118">
        <v>883.98</v>
      </c>
      <c r="L294" s="20"/>
      <c r="M294" s="20"/>
      <c r="N294" s="20"/>
      <c r="O294" s="20"/>
      <c r="P294" s="20"/>
      <c r="Q294" s="20"/>
      <c r="R294" s="20"/>
      <c r="S294" s="20"/>
      <c r="T294" s="20">
        <v>97.03</v>
      </c>
      <c r="U294" s="20">
        <v>883.98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>
        <v>1</v>
      </c>
      <c r="CW294" s="20"/>
      <c r="CX294" s="20"/>
      <c r="CY294" s="20"/>
      <c r="CZ294" s="20"/>
      <c r="DA294" s="20"/>
      <c r="DB294" s="20"/>
      <c r="DC294" s="20"/>
      <c r="DD294" s="20"/>
      <c r="DE294" s="20">
        <v>883.98</v>
      </c>
      <c r="DF294" s="20"/>
      <c r="DG294" s="20"/>
      <c r="DH294" s="20"/>
      <c r="DI294" s="20"/>
      <c r="DJ294" s="20"/>
      <c r="DK294" s="20">
        <v>97.03</v>
      </c>
      <c r="DL294" s="20"/>
      <c r="DM294" s="20">
        <v>883.98</v>
      </c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>
        <v>97.03</v>
      </c>
      <c r="GK294" s="20"/>
      <c r="GL294" s="20"/>
      <c r="GM294" s="20"/>
      <c r="GN294" s="20">
        <v>97.03</v>
      </c>
      <c r="GO294" s="20"/>
      <c r="GP294" s="20">
        <v>97.03</v>
      </c>
      <c r="GQ294" s="20">
        <v>97.03</v>
      </c>
      <c r="GR294" s="20"/>
      <c r="GS294" s="20">
        <v>97.03</v>
      </c>
      <c r="GT294" s="20"/>
      <c r="GU294" s="20"/>
      <c r="GV294" s="20"/>
      <c r="GW294" s="20"/>
      <c r="GX294" s="20"/>
      <c r="GY294" s="20"/>
      <c r="GZ294" s="20"/>
      <c r="HA294" s="20"/>
      <c r="HB294" s="20">
        <v>97.03</v>
      </c>
      <c r="HC294" s="20"/>
      <c r="HD294" s="20"/>
      <c r="HE294" s="20"/>
      <c r="HF294" s="20">
        <v>97.03</v>
      </c>
      <c r="HG294" s="20"/>
      <c r="HH294" s="20"/>
      <c r="HI294" s="20"/>
      <c r="HJ294" s="20"/>
      <c r="HK294" s="20"/>
      <c r="HL294" s="20">
        <v>97.03</v>
      </c>
      <c r="HM294" s="20"/>
      <c r="HN294" s="20">
        <v>97.03</v>
      </c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>
        <v>97.03</v>
      </c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</row>
    <row r="295" spans="1:255" x14ac:dyDescent="0.2">
      <c r="A295" s="89"/>
      <c r="B295" s="110" t="s">
        <v>690</v>
      </c>
      <c r="C295" s="110" t="s">
        <v>701</v>
      </c>
      <c r="D295" s="29"/>
      <c r="E295" s="29"/>
      <c r="F295" s="29"/>
      <c r="G295" s="29"/>
      <c r="H295" s="29"/>
      <c r="I295" s="29"/>
      <c r="J295" s="29"/>
      <c r="K295" s="90"/>
    </row>
    <row r="296" spans="1:255" ht="13.5" thickBot="1" x14ac:dyDescent="0.25">
      <c r="A296" s="135"/>
      <c r="B296" s="136"/>
      <c r="C296" s="136" t="s">
        <v>696</v>
      </c>
      <c r="D296" s="136"/>
      <c r="E296" s="136"/>
      <c r="F296" s="136"/>
      <c r="G296" s="136"/>
      <c r="H296" s="188">
        <v>267.01</v>
      </c>
      <c r="I296" s="189"/>
      <c r="J296" s="188">
        <v>2432.46</v>
      </c>
      <c r="K296" s="190"/>
      <c r="L296" s="109"/>
      <c r="M296" s="109"/>
      <c r="N296" s="109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</row>
    <row r="297" spans="1:255" x14ac:dyDescent="0.2">
      <c r="A297" s="123"/>
      <c r="B297" s="122"/>
      <c r="C297" s="122" t="s">
        <v>698</v>
      </c>
      <c r="D297" s="122"/>
      <c r="E297" s="122"/>
      <c r="F297" s="122"/>
      <c r="G297" s="122"/>
      <c r="H297" s="191">
        <v>356.71000000000004</v>
      </c>
      <c r="I297" s="192"/>
      <c r="J297" s="191">
        <v>5333.9</v>
      </c>
      <c r="K297" s="193"/>
      <c r="O297" s="20"/>
      <c r="P297" s="20"/>
      <c r="Q297" s="20"/>
      <c r="R297" s="20">
        <v>356.71000000000004</v>
      </c>
      <c r="S297" s="20">
        <v>5333.9</v>
      </c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>
        <v>356.71000000000004</v>
      </c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</row>
    <row r="298" spans="1:255" x14ac:dyDescent="0.2">
      <c r="A298" s="70"/>
      <c r="B298" s="69"/>
      <c r="C298" s="69"/>
      <c r="D298" s="69"/>
      <c r="E298" s="69"/>
      <c r="F298" s="69"/>
      <c r="G298" s="69"/>
      <c r="H298" s="194"/>
      <c r="I298" s="195"/>
      <c r="J298" s="194"/>
      <c r="K298" s="196"/>
    </row>
    <row r="299" spans="1:255" ht="47.25" x14ac:dyDescent="0.2">
      <c r="A299" s="126">
        <v>12</v>
      </c>
      <c r="B299" s="133" t="s">
        <v>85</v>
      </c>
      <c r="C299" s="127" t="s">
        <v>706</v>
      </c>
      <c r="D299" s="128" t="s">
        <v>23</v>
      </c>
      <c r="E299" s="129">
        <v>3</v>
      </c>
      <c r="F299" s="130">
        <v>25.75</v>
      </c>
      <c r="G299" s="134" t="s">
        <v>6</v>
      </c>
      <c r="H299" s="130"/>
      <c r="I299" s="131">
        <v>93.31</v>
      </c>
      <c r="J299" s="97"/>
      <c r="K299" s="132">
        <v>3020.0299999999997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</row>
    <row r="300" spans="1:255" x14ac:dyDescent="0.2">
      <c r="A300" s="60"/>
      <c r="B300" s="61"/>
      <c r="C300" s="61" t="s">
        <v>680</v>
      </c>
      <c r="D300" s="62"/>
      <c r="E300" s="63"/>
      <c r="F300" s="64">
        <v>9.51</v>
      </c>
      <c r="G300" s="65" t="s">
        <v>26</v>
      </c>
      <c r="H300" s="64">
        <v>9.99</v>
      </c>
      <c r="I300" s="64">
        <v>29.97</v>
      </c>
      <c r="J300" s="66">
        <v>33.39</v>
      </c>
      <c r="K300" s="67">
        <v>1000.7</v>
      </c>
      <c r="O300" s="20"/>
      <c r="P300" s="20"/>
      <c r="Q300" s="20"/>
      <c r="R300" s="20"/>
      <c r="S300" s="20"/>
      <c r="T300" s="20">
        <v>29.97</v>
      </c>
      <c r="U300" s="20">
        <v>1000.7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>
        <v>1</v>
      </c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>
        <v>1000.7</v>
      </c>
      <c r="DH300" s="20">
        <v>1</v>
      </c>
      <c r="DI300" s="20"/>
      <c r="DJ300" s="20"/>
      <c r="DK300" s="20"/>
      <c r="DL300" s="20"/>
      <c r="DM300" s="20"/>
      <c r="DN300" s="20"/>
      <c r="DO300" s="20"/>
      <c r="DP300" s="20"/>
      <c r="DQ300" s="20">
        <v>29.97</v>
      </c>
      <c r="DR300" s="20"/>
      <c r="DS300" s="20">
        <v>1000.7</v>
      </c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>
        <v>29.97</v>
      </c>
      <c r="GK300" s="20">
        <v>29.97</v>
      </c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>
        <v>29.97</v>
      </c>
      <c r="HC300" s="20"/>
      <c r="HD300" s="20"/>
      <c r="HE300" s="20"/>
      <c r="HF300" s="20">
        <v>29.97</v>
      </c>
      <c r="HG300" s="20"/>
      <c r="HH300" s="20"/>
      <c r="HI300" s="20"/>
      <c r="HJ300" s="20"/>
      <c r="HK300" s="20"/>
      <c r="HL300" s="20">
        <v>29.97</v>
      </c>
      <c r="HM300" s="20"/>
      <c r="HN300" s="20">
        <v>29.97</v>
      </c>
      <c r="HO300" s="20"/>
      <c r="HP300" s="20"/>
      <c r="HQ300" s="20"/>
      <c r="HR300" s="20"/>
      <c r="HS300" s="20"/>
      <c r="HT300" s="20"/>
      <c r="HU300" s="20"/>
      <c r="HV300" s="20"/>
      <c r="HW300" s="20"/>
      <c r="HX300" s="20">
        <v>29.97</v>
      </c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</row>
    <row r="301" spans="1:255" x14ac:dyDescent="0.2">
      <c r="A301" s="71"/>
      <c r="B301" s="72"/>
      <c r="C301" s="72" t="s">
        <v>681</v>
      </c>
      <c r="D301" s="73"/>
      <c r="E301" s="74"/>
      <c r="F301" s="75">
        <v>1.5</v>
      </c>
      <c r="G301" s="76" t="s">
        <v>26</v>
      </c>
      <c r="H301" s="75">
        <v>1.58</v>
      </c>
      <c r="I301" s="75">
        <v>4.74</v>
      </c>
      <c r="J301" s="77">
        <v>13.26</v>
      </c>
      <c r="K301" s="78">
        <v>62.85</v>
      </c>
      <c r="O301" s="20"/>
      <c r="P301" s="20"/>
      <c r="Q301" s="20"/>
      <c r="R301" s="20"/>
      <c r="S301" s="20"/>
      <c r="T301" s="20">
        <v>4.74</v>
      </c>
      <c r="U301" s="20">
        <v>62.85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>
        <v>1</v>
      </c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>
        <v>4.74</v>
      </c>
      <c r="DR301" s="20"/>
      <c r="DS301" s="20">
        <v>62.85</v>
      </c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>
        <v>4.74</v>
      </c>
      <c r="GK301" s="20"/>
      <c r="GL301" s="20">
        <v>4.74</v>
      </c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>
        <v>4.74</v>
      </c>
      <c r="HC301" s="20"/>
      <c r="HD301" s="20"/>
      <c r="HE301" s="20"/>
      <c r="HF301" s="20">
        <v>4.74</v>
      </c>
      <c r="HG301" s="20"/>
      <c r="HH301" s="20"/>
      <c r="HI301" s="20"/>
      <c r="HJ301" s="20"/>
      <c r="HK301" s="20"/>
      <c r="HL301" s="20">
        <v>4.74</v>
      </c>
      <c r="HM301" s="20"/>
      <c r="HN301" s="20">
        <v>4.74</v>
      </c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</row>
    <row r="302" spans="1:255" x14ac:dyDescent="0.2">
      <c r="A302" s="71"/>
      <c r="B302" s="72"/>
      <c r="C302" s="72" t="s">
        <v>682</v>
      </c>
      <c r="D302" s="73"/>
      <c r="E302" s="74"/>
      <c r="F302" s="75">
        <v>0.12</v>
      </c>
      <c r="G302" s="76" t="s">
        <v>26</v>
      </c>
      <c r="H302" s="75">
        <v>0.13</v>
      </c>
      <c r="I302" s="75">
        <v>0.39</v>
      </c>
      <c r="J302" s="77">
        <v>33.39</v>
      </c>
      <c r="K302" s="78">
        <v>13.02</v>
      </c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>
        <v>0.39</v>
      </c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>
        <v>0.39</v>
      </c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</row>
    <row r="303" spans="1:255" x14ac:dyDescent="0.2">
      <c r="A303" s="71"/>
      <c r="B303" s="72"/>
      <c r="C303" s="72" t="s">
        <v>683</v>
      </c>
      <c r="D303" s="73"/>
      <c r="E303" s="74"/>
      <c r="F303" s="75">
        <v>14.74</v>
      </c>
      <c r="G303" s="76"/>
      <c r="H303" s="75">
        <v>14.74</v>
      </c>
      <c r="I303" s="75">
        <v>44.22</v>
      </c>
      <c r="J303" s="77">
        <v>9.11</v>
      </c>
      <c r="K303" s="78">
        <v>402.84</v>
      </c>
      <c r="O303" s="20"/>
      <c r="P303" s="20"/>
      <c r="Q303" s="20"/>
      <c r="R303" s="20"/>
      <c r="S303" s="20"/>
      <c r="T303" s="20">
        <v>44.22</v>
      </c>
      <c r="U303" s="20">
        <v>402.84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>
        <v>1</v>
      </c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>
        <v>44.22</v>
      </c>
      <c r="DL303" s="20"/>
      <c r="DM303" s="20">
        <v>402.84</v>
      </c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>
        <v>44.22</v>
      </c>
      <c r="GK303" s="20"/>
      <c r="GL303" s="20"/>
      <c r="GM303" s="20"/>
      <c r="GN303" s="20">
        <v>44.22</v>
      </c>
      <c r="GO303" s="20"/>
      <c r="GP303" s="20">
        <v>44.22</v>
      </c>
      <c r="GQ303" s="20">
        <v>44.22</v>
      </c>
      <c r="GR303" s="20"/>
      <c r="GS303" s="20">
        <v>44.22</v>
      </c>
      <c r="GT303" s="20"/>
      <c r="GU303" s="20"/>
      <c r="GV303" s="20"/>
      <c r="GW303" s="20">
        <v>0</v>
      </c>
      <c r="GX303" s="20">
        <v>0</v>
      </c>
      <c r="GY303" s="20"/>
      <c r="GZ303" s="20"/>
      <c r="HA303" s="20"/>
      <c r="HB303" s="20">
        <v>44.22</v>
      </c>
      <c r="HC303" s="20"/>
      <c r="HD303" s="20"/>
      <c r="HE303" s="20"/>
      <c r="HF303" s="20">
        <v>44.22</v>
      </c>
      <c r="HG303" s="20"/>
      <c r="HH303" s="20"/>
      <c r="HI303" s="20"/>
      <c r="HJ303" s="20"/>
      <c r="HK303" s="20"/>
      <c r="HL303" s="20">
        <v>44.22</v>
      </c>
      <c r="HM303" s="20"/>
      <c r="HN303" s="20">
        <v>44.22</v>
      </c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</row>
    <row r="304" spans="1:255" x14ac:dyDescent="0.2">
      <c r="A304" s="79"/>
      <c r="B304" s="80"/>
      <c r="C304" s="80" t="s">
        <v>684</v>
      </c>
      <c r="D304" s="81"/>
      <c r="E304" s="82">
        <v>121</v>
      </c>
      <c r="F304" s="83" t="s">
        <v>685</v>
      </c>
      <c r="G304" s="84"/>
      <c r="H304" s="85">
        <v>12.25</v>
      </c>
      <c r="I304" s="85">
        <v>36.74</v>
      </c>
      <c r="J304" s="87">
        <v>1.21</v>
      </c>
      <c r="K304" s="86">
        <v>1226.5999999999999</v>
      </c>
      <c r="O304" s="20"/>
      <c r="P304" s="20"/>
      <c r="Q304" s="20"/>
      <c r="R304" s="20"/>
      <c r="S304" s="20"/>
      <c r="T304" s="20">
        <v>36.74</v>
      </c>
      <c r="U304" s="20">
        <v>1226.5999999999999</v>
      </c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>
        <v>1</v>
      </c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>
        <v>36.74</v>
      </c>
      <c r="DR304" s="20"/>
      <c r="DS304" s="20">
        <v>1226.5999999999999</v>
      </c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>
        <v>36.74</v>
      </c>
      <c r="GZ304" s="20"/>
      <c r="HA304" s="20"/>
      <c r="HB304" s="20">
        <v>36.74</v>
      </c>
      <c r="HC304" s="20"/>
      <c r="HD304" s="20"/>
      <c r="HE304" s="20"/>
      <c r="HF304" s="20">
        <v>36.74</v>
      </c>
      <c r="HG304" s="20"/>
      <c r="HH304" s="20"/>
      <c r="HI304" s="20"/>
      <c r="HJ304" s="20"/>
      <c r="HK304" s="20"/>
      <c r="HL304" s="20">
        <v>36.74</v>
      </c>
      <c r="HM304" s="20"/>
      <c r="HN304" s="20">
        <v>36.74</v>
      </c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</row>
    <row r="305" spans="1:255" x14ac:dyDescent="0.2">
      <c r="A305" s="79"/>
      <c r="B305" s="80"/>
      <c r="C305" s="80" t="s">
        <v>686</v>
      </c>
      <c r="D305" s="81"/>
      <c r="E305" s="82">
        <v>72</v>
      </c>
      <c r="F305" s="83" t="s">
        <v>685</v>
      </c>
      <c r="G305" s="84"/>
      <c r="H305" s="85">
        <v>7.29</v>
      </c>
      <c r="I305" s="85">
        <v>21.86</v>
      </c>
      <c r="J305" s="87">
        <v>0.72</v>
      </c>
      <c r="K305" s="86">
        <v>729.88</v>
      </c>
      <c r="O305" s="20"/>
      <c r="P305" s="20"/>
      <c r="Q305" s="20"/>
      <c r="R305" s="20"/>
      <c r="S305" s="20"/>
      <c r="T305" s="20">
        <v>21.86</v>
      </c>
      <c r="U305" s="20">
        <v>729.88</v>
      </c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>
        <v>1</v>
      </c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>
        <v>21.86</v>
      </c>
      <c r="DR305" s="20"/>
      <c r="DS305" s="20">
        <v>729.88</v>
      </c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>
        <v>21.86</v>
      </c>
      <c r="HA305" s="20"/>
      <c r="HB305" s="20">
        <v>21.86</v>
      </c>
      <c r="HC305" s="20"/>
      <c r="HD305" s="20"/>
      <c r="HE305" s="20"/>
      <c r="HF305" s="20">
        <v>21.86</v>
      </c>
      <c r="HG305" s="20"/>
      <c r="HH305" s="20"/>
      <c r="HI305" s="20"/>
      <c r="HJ305" s="20"/>
      <c r="HK305" s="20"/>
      <c r="HL305" s="20">
        <v>21.86</v>
      </c>
      <c r="HM305" s="20"/>
      <c r="HN305" s="20">
        <v>21.86</v>
      </c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</row>
    <row r="306" spans="1:255" x14ac:dyDescent="0.2">
      <c r="A306" s="71"/>
      <c r="B306" s="72"/>
      <c r="C306" s="72" t="s">
        <v>687</v>
      </c>
      <c r="D306" s="73" t="s">
        <v>688</v>
      </c>
      <c r="E306" s="74">
        <v>1.06</v>
      </c>
      <c r="F306" s="75"/>
      <c r="G306" s="76" t="s">
        <v>26</v>
      </c>
      <c r="H306" s="75">
        <v>1.1100000000000001</v>
      </c>
      <c r="I306" s="88">
        <v>3.339</v>
      </c>
      <c r="J306" s="77"/>
      <c r="K306" s="78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</row>
    <row r="307" spans="1:255" ht="24" x14ac:dyDescent="0.2">
      <c r="A307" s="137" t="s">
        <v>229</v>
      </c>
      <c r="B307" s="138" t="s">
        <v>35</v>
      </c>
      <c r="C307" s="139" t="s">
        <v>707</v>
      </c>
      <c r="D307" s="140" t="s">
        <v>23</v>
      </c>
      <c r="E307" s="141">
        <v>3</v>
      </c>
      <c r="F307" s="116">
        <v>7976.58</v>
      </c>
      <c r="G307" s="65"/>
      <c r="H307" s="116">
        <v>7976.58</v>
      </c>
      <c r="I307" s="142">
        <v>3903.71</v>
      </c>
      <c r="J307" s="66">
        <v>6.13</v>
      </c>
      <c r="K307" s="143">
        <v>23929.74</v>
      </c>
      <c r="L307" s="20"/>
      <c r="M307" s="20"/>
      <c r="N307" s="20"/>
      <c r="O307" s="20"/>
      <c r="P307" s="20"/>
      <c r="Q307" s="20"/>
      <c r="R307" s="20"/>
      <c r="S307" s="20"/>
      <c r="T307" s="20">
        <v>3903.71</v>
      </c>
      <c r="U307" s="20">
        <v>23929.74</v>
      </c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>
        <v>3</v>
      </c>
      <c r="CW307" s="20"/>
      <c r="CX307" s="20"/>
      <c r="CY307" s="20"/>
      <c r="CZ307" s="20"/>
      <c r="DA307" s="20"/>
      <c r="DB307" s="20"/>
      <c r="DC307" s="20"/>
      <c r="DD307" s="20"/>
      <c r="DE307" s="20"/>
      <c r="DF307" s="20">
        <v>23929.74</v>
      </c>
      <c r="DG307" s="20"/>
      <c r="DH307" s="20"/>
      <c r="DI307" s="20"/>
      <c r="DJ307" s="20"/>
      <c r="DK307" s="20"/>
      <c r="DL307" s="20"/>
      <c r="DM307" s="20"/>
      <c r="DN307" s="20">
        <v>3903.71</v>
      </c>
      <c r="DO307" s="20"/>
      <c r="DP307" s="20">
        <v>23929.74</v>
      </c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>
        <v>3903.71</v>
      </c>
      <c r="GO307" s="20"/>
      <c r="GP307" s="20">
        <v>3903.71</v>
      </c>
      <c r="GQ307" s="20"/>
      <c r="GR307" s="20"/>
      <c r="GS307" s="20"/>
      <c r="GT307" s="20">
        <v>3903.71</v>
      </c>
      <c r="GU307" s="20"/>
      <c r="GV307" s="20">
        <v>3903.71</v>
      </c>
      <c r="GW307" s="20"/>
      <c r="GX307" s="20"/>
      <c r="GY307" s="20"/>
      <c r="GZ307" s="20"/>
      <c r="HA307" s="20"/>
      <c r="HB307" s="20"/>
      <c r="HC307" s="20"/>
      <c r="HD307" s="20">
        <v>3903.71</v>
      </c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>
        <v>3903.71</v>
      </c>
      <c r="HS307" s="20"/>
      <c r="HT307" s="20"/>
      <c r="HU307" s="20"/>
      <c r="HV307" s="20"/>
      <c r="HW307" s="20"/>
      <c r="HX307" s="20"/>
      <c r="HY307" s="20"/>
      <c r="HZ307" s="20">
        <v>3903.71</v>
      </c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</row>
    <row r="308" spans="1:255" x14ac:dyDescent="0.2">
      <c r="A308" s="89"/>
      <c r="B308" s="110" t="s">
        <v>690</v>
      </c>
      <c r="C308" s="110" t="s">
        <v>708</v>
      </c>
      <c r="D308" s="29"/>
      <c r="E308" s="29"/>
      <c r="F308" s="29"/>
      <c r="G308" s="29"/>
      <c r="H308" s="29"/>
      <c r="I308" s="29"/>
      <c r="J308" s="29"/>
      <c r="K308" s="90"/>
    </row>
    <row r="309" spans="1:255" ht="13.5" thickBot="1" x14ac:dyDescent="0.25">
      <c r="A309" s="124"/>
      <c r="B309" s="125"/>
      <c r="C309" s="125" t="s">
        <v>697</v>
      </c>
      <c r="D309" s="125"/>
      <c r="E309" s="125"/>
      <c r="F309" s="125"/>
      <c r="G309" s="125"/>
      <c r="H309" s="197">
        <v>3903.71</v>
      </c>
      <c r="I309" s="198"/>
      <c r="J309" s="197">
        <v>23929.74</v>
      </c>
      <c r="K309" s="199"/>
      <c r="L309" s="119"/>
      <c r="M309" s="119"/>
      <c r="N309" s="119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</row>
    <row r="310" spans="1:255" x14ac:dyDescent="0.2">
      <c r="A310" s="123"/>
      <c r="B310" s="122"/>
      <c r="C310" s="122" t="s">
        <v>698</v>
      </c>
      <c r="D310" s="122"/>
      <c r="E310" s="122"/>
      <c r="F310" s="122"/>
      <c r="G310" s="122"/>
      <c r="H310" s="191">
        <v>4041.2400000000002</v>
      </c>
      <c r="I310" s="192"/>
      <c r="J310" s="191">
        <v>27352.61</v>
      </c>
      <c r="K310" s="193"/>
      <c r="O310" s="20"/>
      <c r="P310" s="20"/>
      <c r="Q310" s="20"/>
      <c r="R310" s="20">
        <v>4041.2400000000002</v>
      </c>
      <c r="S310" s="20">
        <v>27352.61</v>
      </c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>
        <v>4041.2400000000002</v>
      </c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</row>
    <row r="311" spans="1:255" x14ac:dyDescent="0.2">
      <c r="A311" s="70"/>
      <c r="B311" s="69"/>
      <c r="C311" s="69"/>
      <c r="D311" s="69"/>
      <c r="E311" s="69"/>
      <c r="F311" s="69"/>
      <c r="G311" s="69"/>
      <c r="H311" s="194"/>
      <c r="I311" s="195"/>
      <c r="J311" s="194"/>
      <c r="K311" s="196"/>
    </row>
    <row r="312" spans="1:255" ht="48" x14ac:dyDescent="0.2">
      <c r="A312" s="126">
        <v>13</v>
      </c>
      <c r="B312" s="133" t="s">
        <v>99</v>
      </c>
      <c r="C312" s="127" t="s">
        <v>712</v>
      </c>
      <c r="D312" s="128" t="s">
        <v>101</v>
      </c>
      <c r="E312" s="129">
        <v>0.26960000000000001</v>
      </c>
      <c r="F312" s="130">
        <v>1898.04</v>
      </c>
      <c r="G312" s="134" t="s">
        <v>6</v>
      </c>
      <c r="H312" s="130"/>
      <c r="I312" s="131">
        <v>1157.7</v>
      </c>
      <c r="J312" s="97"/>
      <c r="K312" s="132">
        <v>37987.01</v>
      </c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</row>
    <row r="313" spans="1:255" x14ac:dyDescent="0.2">
      <c r="A313" s="60"/>
      <c r="B313" s="61"/>
      <c r="C313" s="61" t="s">
        <v>680</v>
      </c>
      <c r="D313" s="62"/>
      <c r="E313" s="63"/>
      <c r="F313" s="64">
        <v>1345.96</v>
      </c>
      <c r="G313" s="65" t="s">
        <v>26</v>
      </c>
      <c r="H313" s="64">
        <v>1413.26</v>
      </c>
      <c r="I313" s="64">
        <v>381.01</v>
      </c>
      <c r="J313" s="66">
        <v>33.39</v>
      </c>
      <c r="K313" s="67">
        <v>12722.09</v>
      </c>
      <c r="O313" s="20"/>
      <c r="P313" s="20"/>
      <c r="Q313" s="20"/>
      <c r="R313" s="20"/>
      <c r="S313" s="20"/>
      <c r="T313" s="20">
        <v>381.01</v>
      </c>
      <c r="U313" s="20">
        <v>12722.09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>
        <v>1</v>
      </c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>
        <v>12722.09</v>
      </c>
      <c r="DH313" s="20">
        <v>1</v>
      </c>
      <c r="DI313" s="20"/>
      <c r="DJ313" s="20"/>
      <c r="DK313" s="20"/>
      <c r="DL313" s="20"/>
      <c r="DM313" s="20"/>
      <c r="DN313" s="20"/>
      <c r="DO313" s="20"/>
      <c r="DP313" s="20"/>
      <c r="DQ313" s="20">
        <v>381.01</v>
      </c>
      <c r="DR313" s="20"/>
      <c r="DS313" s="20">
        <v>12722.09</v>
      </c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>
        <v>381.01</v>
      </c>
      <c r="GK313" s="20">
        <v>381.01</v>
      </c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>
        <v>381.01</v>
      </c>
      <c r="HC313" s="20"/>
      <c r="HD313" s="20"/>
      <c r="HE313" s="20"/>
      <c r="HF313" s="20">
        <v>381.01</v>
      </c>
      <c r="HG313" s="20"/>
      <c r="HH313" s="20"/>
      <c r="HI313" s="20"/>
      <c r="HJ313" s="20"/>
      <c r="HK313" s="20"/>
      <c r="HL313" s="20">
        <v>381.01</v>
      </c>
      <c r="HM313" s="20"/>
      <c r="HN313" s="20">
        <v>381.01</v>
      </c>
      <c r="HO313" s="20"/>
      <c r="HP313" s="20"/>
      <c r="HQ313" s="20"/>
      <c r="HR313" s="20"/>
      <c r="HS313" s="20"/>
      <c r="HT313" s="20"/>
      <c r="HU313" s="20"/>
      <c r="HV313" s="20"/>
      <c r="HW313" s="20"/>
      <c r="HX313" s="20">
        <v>381.01</v>
      </c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</row>
    <row r="314" spans="1:255" x14ac:dyDescent="0.2">
      <c r="A314" s="71"/>
      <c r="B314" s="72"/>
      <c r="C314" s="72" t="s">
        <v>681</v>
      </c>
      <c r="D314" s="73"/>
      <c r="E314" s="74"/>
      <c r="F314" s="75">
        <v>117.43</v>
      </c>
      <c r="G314" s="76" t="s">
        <v>26</v>
      </c>
      <c r="H314" s="75">
        <v>123.3</v>
      </c>
      <c r="I314" s="75">
        <v>33.24</v>
      </c>
      <c r="J314" s="77">
        <v>13.26</v>
      </c>
      <c r="K314" s="78">
        <v>440.78</v>
      </c>
      <c r="O314" s="20"/>
      <c r="P314" s="20"/>
      <c r="Q314" s="20"/>
      <c r="R314" s="20"/>
      <c r="S314" s="20"/>
      <c r="T314" s="20">
        <v>33.24</v>
      </c>
      <c r="U314" s="20">
        <v>440.78</v>
      </c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>
        <v>1</v>
      </c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>
        <v>33.24</v>
      </c>
      <c r="DR314" s="20"/>
      <c r="DS314" s="20">
        <v>440.78</v>
      </c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>
        <v>33.24</v>
      </c>
      <c r="GK314" s="20"/>
      <c r="GL314" s="20">
        <v>33.24</v>
      </c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>
        <v>33.24</v>
      </c>
      <c r="HC314" s="20"/>
      <c r="HD314" s="20"/>
      <c r="HE314" s="20"/>
      <c r="HF314" s="20">
        <v>33.24</v>
      </c>
      <c r="HG314" s="20"/>
      <c r="HH314" s="20"/>
      <c r="HI314" s="20"/>
      <c r="HJ314" s="20"/>
      <c r="HK314" s="20"/>
      <c r="HL314" s="20">
        <v>33.24</v>
      </c>
      <c r="HM314" s="20"/>
      <c r="HN314" s="20">
        <v>33.24</v>
      </c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</row>
    <row r="315" spans="1:255" x14ac:dyDescent="0.2">
      <c r="A315" s="71"/>
      <c r="B315" s="72"/>
      <c r="C315" s="72" t="s">
        <v>682</v>
      </c>
      <c r="D315" s="73"/>
      <c r="E315" s="74"/>
      <c r="F315" s="75">
        <v>14.83</v>
      </c>
      <c r="G315" s="76" t="s">
        <v>26</v>
      </c>
      <c r="H315" s="75">
        <v>15.57</v>
      </c>
      <c r="I315" s="75">
        <v>4.2</v>
      </c>
      <c r="J315" s="77">
        <v>33.39</v>
      </c>
      <c r="K315" s="78">
        <v>140.16</v>
      </c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>
        <v>4.2</v>
      </c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>
        <v>4.2</v>
      </c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</row>
    <row r="316" spans="1:255" x14ac:dyDescent="0.2">
      <c r="A316" s="71"/>
      <c r="B316" s="72"/>
      <c r="C316" s="72" t="s">
        <v>683</v>
      </c>
      <c r="D316" s="73"/>
      <c r="E316" s="74"/>
      <c r="F316" s="75">
        <v>434.65</v>
      </c>
      <c r="G316" s="76"/>
      <c r="H316" s="75">
        <v>434.65</v>
      </c>
      <c r="I316" s="75">
        <v>117.18</v>
      </c>
      <c r="J316" s="77">
        <v>9.11</v>
      </c>
      <c r="K316" s="78">
        <v>1067.52</v>
      </c>
      <c r="O316" s="20"/>
      <c r="P316" s="20"/>
      <c r="Q316" s="20"/>
      <c r="R316" s="20"/>
      <c r="S316" s="20"/>
      <c r="T316" s="20">
        <v>117.18</v>
      </c>
      <c r="U316" s="20">
        <v>1067.52</v>
      </c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>
        <v>1</v>
      </c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>
        <v>117.18</v>
      </c>
      <c r="DL316" s="20"/>
      <c r="DM316" s="20">
        <v>1067.52</v>
      </c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>
        <v>117.18</v>
      </c>
      <c r="GK316" s="20"/>
      <c r="GL316" s="20"/>
      <c r="GM316" s="20"/>
      <c r="GN316" s="20">
        <v>117.18</v>
      </c>
      <c r="GO316" s="20"/>
      <c r="GP316" s="20">
        <v>117.18</v>
      </c>
      <c r="GQ316" s="20">
        <v>117.18</v>
      </c>
      <c r="GR316" s="20"/>
      <c r="GS316" s="20">
        <v>117.18</v>
      </c>
      <c r="GT316" s="20"/>
      <c r="GU316" s="20"/>
      <c r="GV316" s="20"/>
      <c r="GW316" s="20">
        <v>0</v>
      </c>
      <c r="GX316" s="20">
        <v>0</v>
      </c>
      <c r="GY316" s="20"/>
      <c r="GZ316" s="20"/>
      <c r="HA316" s="20"/>
      <c r="HB316" s="20">
        <v>117.18</v>
      </c>
      <c r="HC316" s="20"/>
      <c r="HD316" s="20"/>
      <c r="HE316" s="20"/>
      <c r="HF316" s="20">
        <v>117.18</v>
      </c>
      <c r="HG316" s="20"/>
      <c r="HH316" s="20"/>
      <c r="HI316" s="20"/>
      <c r="HJ316" s="20"/>
      <c r="HK316" s="20"/>
      <c r="HL316" s="20">
        <v>117.18</v>
      </c>
      <c r="HM316" s="20"/>
      <c r="HN316" s="20">
        <v>117.18</v>
      </c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</row>
    <row r="317" spans="1:255" x14ac:dyDescent="0.2">
      <c r="A317" s="79"/>
      <c r="B317" s="80"/>
      <c r="C317" s="80" t="s">
        <v>684</v>
      </c>
      <c r="D317" s="81"/>
      <c r="E317" s="82">
        <v>121</v>
      </c>
      <c r="F317" s="83" t="s">
        <v>685</v>
      </c>
      <c r="G317" s="84"/>
      <c r="H317" s="85">
        <v>1728.88</v>
      </c>
      <c r="I317" s="85">
        <v>466.1</v>
      </c>
      <c r="J317" s="87">
        <v>1.21</v>
      </c>
      <c r="K317" s="86">
        <v>15563.32</v>
      </c>
      <c r="O317" s="20"/>
      <c r="P317" s="20"/>
      <c r="Q317" s="20"/>
      <c r="R317" s="20"/>
      <c r="S317" s="20"/>
      <c r="T317" s="20">
        <v>466.1</v>
      </c>
      <c r="U317" s="20">
        <v>15563.32</v>
      </c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>
        <v>1</v>
      </c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>
        <v>466.1</v>
      </c>
      <c r="DR317" s="20"/>
      <c r="DS317" s="20">
        <v>15563.32</v>
      </c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>
        <v>466.1</v>
      </c>
      <c r="GZ317" s="20"/>
      <c r="HA317" s="20"/>
      <c r="HB317" s="20">
        <v>466.1</v>
      </c>
      <c r="HC317" s="20"/>
      <c r="HD317" s="20"/>
      <c r="HE317" s="20"/>
      <c r="HF317" s="20">
        <v>466.1</v>
      </c>
      <c r="HG317" s="20"/>
      <c r="HH317" s="20"/>
      <c r="HI317" s="20"/>
      <c r="HJ317" s="20"/>
      <c r="HK317" s="20"/>
      <c r="HL317" s="20">
        <v>466.1</v>
      </c>
      <c r="HM317" s="20"/>
      <c r="HN317" s="20">
        <v>466.1</v>
      </c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</row>
    <row r="318" spans="1:255" x14ac:dyDescent="0.2">
      <c r="A318" s="79"/>
      <c r="B318" s="80"/>
      <c r="C318" s="80" t="s">
        <v>686</v>
      </c>
      <c r="D318" s="81"/>
      <c r="E318" s="82">
        <v>72</v>
      </c>
      <c r="F318" s="83" t="s">
        <v>685</v>
      </c>
      <c r="G318" s="84"/>
      <c r="H318" s="85">
        <v>1028.76</v>
      </c>
      <c r="I318" s="85">
        <v>277.35000000000002</v>
      </c>
      <c r="J318" s="87">
        <v>0.72</v>
      </c>
      <c r="K318" s="86">
        <v>9260.82</v>
      </c>
      <c r="O318" s="20"/>
      <c r="P318" s="20"/>
      <c r="Q318" s="20"/>
      <c r="R318" s="20"/>
      <c r="S318" s="20"/>
      <c r="T318" s="20">
        <v>277.35000000000002</v>
      </c>
      <c r="U318" s="20">
        <v>9260.82</v>
      </c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>
        <v>1</v>
      </c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>
        <v>277.35000000000002</v>
      </c>
      <c r="DR318" s="20"/>
      <c r="DS318" s="20">
        <v>9260.82</v>
      </c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>
        <v>277.35000000000002</v>
      </c>
      <c r="HA318" s="20"/>
      <c r="HB318" s="20">
        <v>277.35000000000002</v>
      </c>
      <c r="HC318" s="20"/>
      <c r="HD318" s="20"/>
      <c r="HE318" s="20"/>
      <c r="HF318" s="20">
        <v>277.35000000000002</v>
      </c>
      <c r="HG318" s="20"/>
      <c r="HH318" s="20"/>
      <c r="HI318" s="20"/>
      <c r="HJ318" s="20"/>
      <c r="HK318" s="20"/>
      <c r="HL318" s="20">
        <v>277.35000000000002</v>
      </c>
      <c r="HM318" s="20"/>
      <c r="HN318" s="20">
        <v>277.35000000000002</v>
      </c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</row>
    <row r="319" spans="1:255" x14ac:dyDescent="0.2">
      <c r="A319" s="71"/>
      <c r="B319" s="72"/>
      <c r="C319" s="72" t="s">
        <v>687</v>
      </c>
      <c r="D319" s="73" t="s">
        <v>688</v>
      </c>
      <c r="E319" s="74">
        <v>154</v>
      </c>
      <c r="F319" s="75"/>
      <c r="G319" s="76" t="s">
        <v>26</v>
      </c>
      <c r="H319" s="75">
        <v>161.69999999999999</v>
      </c>
      <c r="I319" s="88">
        <v>43.594320000000003</v>
      </c>
      <c r="J319" s="77"/>
      <c r="K319" s="78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</row>
    <row r="320" spans="1:255" ht="24" x14ac:dyDescent="0.2">
      <c r="A320" s="102" t="s">
        <v>231</v>
      </c>
      <c r="B320" s="108" t="s">
        <v>35</v>
      </c>
      <c r="C320" s="103" t="s">
        <v>232</v>
      </c>
      <c r="D320" s="104" t="s">
        <v>105</v>
      </c>
      <c r="E320" s="105">
        <v>0.94000000000000006</v>
      </c>
      <c r="F320" s="100">
        <v>710.32</v>
      </c>
      <c r="G320" s="96"/>
      <c r="H320" s="100">
        <v>710.32</v>
      </c>
      <c r="I320" s="106">
        <v>73.290000000000006</v>
      </c>
      <c r="J320" s="97">
        <v>9.11</v>
      </c>
      <c r="K320" s="107">
        <v>667.7</v>
      </c>
      <c r="L320" s="20"/>
      <c r="M320" s="20"/>
      <c r="N320" s="20"/>
      <c r="O320" s="20"/>
      <c r="P320" s="20"/>
      <c r="Q320" s="20"/>
      <c r="R320" s="20"/>
      <c r="S320" s="20"/>
      <c r="T320" s="20">
        <v>73.290000000000006</v>
      </c>
      <c r="U320" s="20">
        <v>667.7</v>
      </c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>
        <v>1</v>
      </c>
      <c r="CW320" s="20"/>
      <c r="CX320" s="20"/>
      <c r="CY320" s="20"/>
      <c r="CZ320" s="20"/>
      <c r="DA320" s="20"/>
      <c r="DB320" s="20"/>
      <c r="DC320" s="20"/>
      <c r="DD320" s="20"/>
      <c r="DE320" s="20">
        <v>667.7</v>
      </c>
      <c r="DF320" s="20"/>
      <c r="DG320" s="20"/>
      <c r="DH320" s="20"/>
      <c r="DI320" s="20"/>
      <c r="DJ320" s="20"/>
      <c r="DK320" s="20">
        <v>73.290000000000006</v>
      </c>
      <c r="DL320" s="20"/>
      <c r="DM320" s="20">
        <v>667.7</v>
      </c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>
        <v>73.290000000000006</v>
      </c>
      <c r="GK320" s="20"/>
      <c r="GL320" s="20"/>
      <c r="GM320" s="20"/>
      <c r="GN320" s="20">
        <v>73.290000000000006</v>
      </c>
      <c r="GO320" s="20"/>
      <c r="GP320" s="20">
        <v>73.290000000000006</v>
      </c>
      <c r="GQ320" s="20">
        <v>73.290000000000006</v>
      </c>
      <c r="GR320" s="20"/>
      <c r="GS320" s="20">
        <v>73.290000000000006</v>
      </c>
      <c r="GT320" s="20"/>
      <c r="GU320" s="20"/>
      <c r="GV320" s="20"/>
      <c r="GW320" s="20"/>
      <c r="GX320" s="20"/>
      <c r="GY320" s="20"/>
      <c r="GZ320" s="20"/>
      <c r="HA320" s="20"/>
      <c r="HB320" s="20">
        <v>73.290000000000006</v>
      </c>
      <c r="HC320" s="20"/>
      <c r="HD320" s="20"/>
      <c r="HE320" s="20"/>
      <c r="HF320" s="20">
        <v>73.290000000000006</v>
      </c>
      <c r="HG320" s="20"/>
      <c r="HH320" s="20"/>
      <c r="HI320" s="20"/>
      <c r="HJ320" s="20"/>
      <c r="HK320" s="20"/>
      <c r="HL320" s="20">
        <v>73.290000000000006</v>
      </c>
      <c r="HM320" s="20"/>
      <c r="HN320" s="20">
        <v>73.290000000000006</v>
      </c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>
        <v>73.290000000000006</v>
      </c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</row>
    <row r="321" spans="1:255" x14ac:dyDescent="0.2">
      <c r="A321" s="58"/>
      <c r="B321" s="101" t="s">
        <v>690</v>
      </c>
      <c r="C321" s="101" t="s">
        <v>782</v>
      </c>
      <c r="D321" s="57"/>
      <c r="E321" s="57"/>
      <c r="F321" s="57"/>
      <c r="G321" s="57"/>
      <c r="H321" s="57"/>
      <c r="I321" s="57"/>
      <c r="J321" s="57"/>
      <c r="K321" s="59"/>
    </row>
    <row r="322" spans="1:255" ht="24" x14ac:dyDescent="0.2">
      <c r="A322" s="102" t="s">
        <v>234</v>
      </c>
      <c r="B322" s="108" t="s">
        <v>35</v>
      </c>
      <c r="C322" s="103" t="s">
        <v>104</v>
      </c>
      <c r="D322" s="104" t="s">
        <v>105</v>
      </c>
      <c r="E322" s="105">
        <v>25.52</v>
      </c>
      <c r="F322" s="100">
        <v>703.43</v>
      </c>
      <c r="G322" s="96"/>
      <c r="H322" s="100">
        <v>703.43</v>
      </c>
      <c r="I322" s="106">
        <v>1970.53</v>
      </c>
      <c r="J322" s="97">
        <v>9.11</v>
      </c>
      <c r="K322" s="107">
        <v>17951.53</v>
      </c>
      <c r="L322" s="20"/>
      <c r="M322" s="20"/>
      <c r="N322" s="20"/>
      <c r="O322" s="20"/>
      <c r="P322" s="20"/>
      <c r="Q322" s="20"/>
      <c r="R322" s="20"/>
      <c r="S322" s="20"/>
      <c r="T322" s="20">
        <v>1970.53</v>
      </c>
      <c r="U322" s="20">
        <v>17951.53</v>
      </c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>
        <v>1</v>
      </c>
      <c r="CW322" s="20"/>
      <c r="CX322" s="20"/>
      <c r="CY322" s="20"/>
      <c r="CZ322" s="20"/>
      <c r="DA322" s="20"/>
      <c r="DB322" s="20"/>
      <c r="DC322" s="20"/>
      <c r="DD322" s="20"/>
      <c r="DE322" s="20">
        <v>17951.53</v>
      </c>
      <c r="DF322" s="20"/>
      <c r="DG322" s="20"/>
      <c r="DH322" s="20"/>
      <c r="DI322" s="20"/>
      <c r="DJ322" s="20"/>
      <c r="DK322" s="20">
        <v>1970.53</v>
      </c>
      <c r="DL322" s="20"/>
      <c r="DM322" s="20">
        <v>17951.53</v>
      </c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>
        <v>1970.53</v>
      </c>
      <c r="GK322" s="20"/>
      <c r="GL322" s="20"/>
      <c r="GM322" s="20"/>
      <c r="GN322" s="20">
        <v>1970.53</v>
      </c>
      <c r="GO322" s="20"/>
      <c r="GP322" s="20">
        <v>1970.53</v>
      </c>
      <c r="GQ322" s="20">
        <v>1970.53</v>
      </c>
      <c r="GR322" s="20"/>
      <c r="GS322" s="20">
        <v>1970.53</v>
      </c>
      <c r="GT322" s="20"/>
      <c r="GU322" s="20"/>
      <c r="GV322" s="20"/>
      <c r="GW322" s="20"/>
      <c r="GX322" s="20"/>
      <c r="GY322" s="20"/>
      <c r="GZ322" s="20"/>
      <c r="HA322" s="20"/>
      <c r="HB322" s="20">
        <v>1970.53</v>
      </c>
      <c r="HC322" s="20"/>
      <c r="HD322" s="20"/>
      <c r="HE322" s="20"/>
      <c r="HF322" s="20">
        <v>1970.53</v>
      </c>
      <c r="HG322" s="20"/>
      <c r="HH322" s="20"/>
      <c r="HI322" s="20"/>
      <c r="HJ322" s="20"/>
      <c r="HK322" s="20"/>
      <c r="HL322" s="20">
        <v>1970.53</v>
      </c>
      <c r="HM322" s="20"/>
      <c r="HN322" s="20">
        <v>1970.53</v>
      </c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>
        <v>1970.53</v>
      </c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</row>
    <row r="323" spans="1:255" x14ac:dyDescent="0.2">
      <c r="A323" s="58"/>
      <c r="B323" s="101" t="s">
        <v>690</v>
      </c>
      <c r="C323" s="101" t="s">
        <v>713</v>
      </c>
      <c r="D323" s="57"/>
      <c r="E323" s="57"/>
      <c r="F323" s="57"/>
      <c r="G323" s="57"/>
      <c r="H323" s="57"/>
      <c r="I323" s="57"/>
      <c r="J323" s="57"/>
      <c r="K323" s="59"/>
    </row>
    <row r="324" spans="1:255" ht="24" x14ac:dyDescent="0.2">
      <c r="A324" s="111" t="s">
        <v>235</v>
      </c>
      <c r="B324" s="112" t="s">
        <v>35</v>
      </c>
      <c r="C324" s="113" t="s">
        <v>109</v>
      </c>
      <c r="D324" s="114" t="s">
        <v>105</v>
      </c>
      <c r="E324" s="115">
        <v>0.5</v>
      </c>
      <c r="F324" s="116">
        <v>699.75</v>
      </c>
      <c r="G324" s="65"/>
      <c r="H324" s="116">
        <v>699.75</v>
      </c>
      <c r="I324" s="117">
        <v>38.409999999999997</v>
      </c>
      <c r="J324" s="66">
        <v>9.11</v>
      </c>
      <c r="K324" s="118">
        <v>349.88</v>
      </c>
      <c r="L324" s="20"/>
      <c r="M324" s="20"/>
      <c r="N324" s="20"/>
      <c r="O324" s="20"/>
      <c r="P324" s="20"/>
      <c r="Q324" s="20"/>
      <c r="R324" s="20"/>
      <c r="S324" s="20"/>
      <c r="T324" s="20">
        <v>38.409999999999997</v>
      </c>
      <c r="U324" s="20">
        <v>349.88</v>
      </c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>
        <v>1</v>
      </c>
      <c r="CW324" s="20"/>
      <c r="CX324" s="20"/>
      <c r="CY324" s="20"/>
      <c r="CZ324" s="20"/>
      <c r="DA324" s="20"/>
      <c r="DB324" s="20"/>
      <c r="DC324" s="20"/>
      <c r="DD324" s="20"/>
      <c r="DE324" s="20">
        <v>349.88</v>
      </c>
      <c r="DF324" s="20"/>
      <c r="DG324" s="20"/>
      <c r="DH324" s="20"/>
      <c r="DI324" s="20"/>
      <c r="DJ324" s="20"/>
      <c r="DK324" s="20">
        <v>38.409999999999997</v>
      </c>
      <c r="DL324" s="20"/>
      <c r="DM324" s="20">
        <v>349.88</v>
      </c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>
        <v>38.409999999999997</v>
      </c>
      <c r="GK324" s="20"/>
      <c r="GL324" s="20"/>
      <c r="GM324" s="20"/>
      <c r="GN324" s="20">
        <v>38.409999999999997</v>
      </c>
      <c r="GO324" s="20"/>
      <c r="GP324" s="20">
        <v>38.409999999999997</v>
      </c>
      <c r="GQ324" s="20">
        <v>38.409999999999997</v>
      </c>
      <c r="GR324" s="20"/>
      <c r="GS324" s="20">
        <v>38.409999999999997</v>
      </c>
      <c r="GT324" s="20"/>
      <c r="GU324" s="20"/>
      <c r="GV324" s="20"/>
      <c r="GW324" s="20"/>
      <c r="GX324" s="20"/>
      <c r="GY324" s="20"/>
      <c r="GZ324" s="20"/>
      <c r="HA324" s="20"/>
      <c r="HB324" s="20">
        <v>38.409999999999997</v>
      </c>
      <c r="HC324" s="20"/>
      <c r="HD324" s="20"/>
      <c r="HE324" s="20"/>
      <c r="HF324" s="20">
        <v>38.409999999999997</v>
      </c>
      <c r="HG324" s="20"/>
      <c r="HH324" s="20"/>
      <c r="HI324" s="20"/>
      <c r="HJ324" s="20"/>
      <c r="HK324" s="20"/>
      <c r="HL324" s="20">
        <v>38.409999999999997</v>
      </c>
      <c r="HM324" s="20"/>
      <c r="HN324" s="20">
        <v>38.409999999999997</v>
      </c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>
        <v>38.409999999999997</v>
      </c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</row>
    <row r="325" spans="1:255" x14ac:dyDescent="0.2">
      <c r="A325" s="89"/>
      <c r="B325" s="110" t="s">
        <v>690</v>
      </c>
      <c r="C325" s="110" t="s">
        <v>714</v>
      </c>
      <c r="D325" s="29"/>
      <c r="E325" s="29"/>
      <c r="F325" s="29"/>
      <c r="G325" s="29"/>
      <c r="H325" s="29"/>
      <c r="I325" s="29"/>
      <c r="J325" s="29"/>
      <c r="K325" s="90"/>
    </row>
    <row r="326" spans="1:255" ht="13.5" thickBot="1" x14ac:dyDescent="0.25">
      <c r="A326" s="135"/>
      <c r="B326" s="136"/>
      <c r="C326" s="136" t="s">
        <v>696</v>
      </c>
      <c r="D326" s="136"/>
      <c r="E326" s="136"/>
      <c r="F326" s="136"/>
      <c r="G326" s="136"/>
      <c r="H326" s="188">
        <v>2199.41</v>
      </c>
      <c r="I326" s="189"/>
      <c r="J326" s="188">
        <v>20036.63</v>
      </c>
      <c r="K326" s="190"/>
      <c r="L326" s="109"/>
      <c r="M326" s="109"/>
      <c r="N326" s="109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</row>
    <row r="327" spans="1:255" x14ac:dyDescent="0.2">
      <c r="A327" s="123"/>
      <c r="B327" s="122"/>
      <c r="C327" s="122" t="s">
        <v>698</v>
      </c>
      <c r="D327" s="122"/>
      <c r="E327" s="122"/>
      <c r="F327" s="122"/>
      <c r="G327" s="122"/>
      <c r="H327" s="191">
        <v>3357.1099999999997</v>
      </c>
      <c r="I327" s="192"/>
      <c r="J327" s="191">
        <v>58023.639999999992</v>
      </c>
      <c r="K327" s="193"/>
      <c r="O327" s="20"/>
      <c r="P327" s="20"/>
      <c r="Q327" s="20"/>
      <c r="R327" s="20">
        <v>3357.1099999999997</v>
      </c>
      <c r="S327" s="20">
        <v>58023.639999999992</v>
      </c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>
        <v>3357.1099999999997</v>
      </c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</row>
    <row r="328" spans="1:255" x14ac:dyDescent="0.2">
      <c r="A328" s="70"/>
      <c r="B328" s="69"/>
      <c r="C328" s="69"/>
      <c r="D328" s="69"/>
      <c r="E328" s="69"/>
      <c r="F328" s="69"/>
      <c r="G328" s="69"/>
      <c r="H328" s="194"/>
      <c r="I328" s="195"/>
      <c r="J328" s="194"/>
      <c r="K328" s="196"/>
    </row>
    <row r="329" spans="1:255" ht="59.25" x14ac:dyDescent="0.2">
      <c r="A329" s="126">
        <v>14</v>
      </c>
      <c r="B329" s="133" t="s">
        <v>112</v>
      </c>
      <c r="C329" s="127" t="s">
        <v>715</v>
      </c>
      <c r="D329" s="128" t="s">
        <v>101</v>
      </c>
      <c r="E329" s="129">
        <v>0.83250000000000002</v>
      </c>
      <c r="F329" s="130">
        <v>1577.04</v>
      </c>
      <c r="G329" s="134" t="s">
        <v>6</v>
      </c>
      <c r="H329" s="130"/>
      <c r="I329" s="131">
        <v>2850.79</v>
      </c>
      <c r="J329" s="97"/>
      <c r="K329" s="132">
        <v>93043.54</v>
      </c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</row>
    <row r="330" spans="1:255" x14ac:dyDescent="0.2">
      <c r="A330" s="60"/>
      <c r="B330" s="61"/>
      <c r="C330" s="61" t="s">
        <v>680</v>
      </c>
      <c r="D330" s="62"/>
      <c r="E330" s="63"/>
      <c r="F330" s="64">
        <v>1066.28</v>
      </c>
      <c r="G330" s="65" t="s">
        <v>26</v>
      </c>
      <c r="H330" s="64">
        <v>1119.5899999999999</v>
      </c>
      <c r="I330" s="64">
        <v>932.06</v>
      </c>
      <c r="J330" s="66">
        <v>33.39</v>
      </c>
      <c r="K330" s="67">
        <v>31121.439999999999</v>
      </c>
      <c r="O330" s="20"/>
      <c r="P330" s="20"/>
      <c r="Q330" s="20"/>
      <c r="R330" s="20"/>
      <c r="S330" s="20"/>
      <c r="T330" s="20">
        <v>932.06</v>
      </c>
      <c r="U330" s="20">
        <v>31121.439999999999</v>
      </c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>
        <v>1</v>
      </c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>
        <v>31121.439999999999</v>
      </c>
      <c r="DH330" s="20">
        <v>1</v>
      </c>
      <c r="DI330" s="20"/>
      <c r="DJ330" s="20"/>
      <c r="DK330" s="20"/>
      <c r="DL330" s="20"/>
      <c r="DM330" s="20"/>
      <c r="DN330" s="20"/>
      <c r="DO330" s="20"/>
      <c r="DP330" s="20"/>
      <c r="DQ330" s="20">
        <v>932.06</v>
      </c>
      <c r="DR330" s="20"/>
      <c r="DS330" s="20">
        <v>31121.439999999999</v>
      </c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>
        <v>932.06</v>
      </c>
      <c r="GK330" s="20">
        <v>932.06</v>
      </c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>
        <v>932.06</v>
      </c>
      <c r="HC330" s="20"/>
      <c r="HD330" s="20"/>
      <c r="HE330" s="20"/>
      <c r="HF330" s="20">
        <v>932.06</v>
      </c>
      <c r="HG330" s="20"/>
      <c r="HH330" s="20"/>
      <c r="HI330" s="20"/>
      <c r="HJ330" s="20"/>
      <c r="HK330" s="20"/>
      <c r="HL330" s="20">
        <v>932.06</v>
      </c>
      <c r="HM330" s="20"/>
      <c r="HN330" s="20">
        <v>932.06</v>
      </c>
      <c r="HO330" s="20"/>
      <c r="HP330" s="20"/>
      <c r="HQ330" s="20"/>
      <c r="HR330" s="20"/>
      <c r="HS330" s="20"/>
      <c r="HT330" s="20"/>
      <c r="HU330" s="20"/>
      <c r="HV330" s="20"/>
      <c r="HW330" s="20"/>
      <c r="HX330" s="20">
        <v>932.06</v>
      </c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</row>
    <row r="331" spans="1:255" x14ac:dyDescent="0.2">
      <c r="A331" s="71"/>
      <c r="B331" s="72"/>
      <c r="C331" s="72" t="s">
        <v>681</v>
      </c>
      <c r="D331" s="73"/>
      <c r="E331" s="74"/>
      <c r="F331" s="75">
        <v>121.85</v>
      </c>
      <c r="G331" s="76" t="s">
        <v>26</v>
      </c>
      <c r="H331" s="75">
        <v>127.95</v>
      </c>
      <c r="I331" s="75">
        <v>106.52</v>
      </c>
      <c r="J331" s="77">
        <v>13.26</v>
      </c>
      <c r="K331" s="78">
        <v>1412.43</v>
      </c>
      <c r="O331" s="20"/>
      <c r="P331" s="20"/>
      <c r="Q331" s="20"/>
      <c r="R331" s="20"/>
      <c r="S331" s="20"/>
      <c r="T331" s="20">
        <v>106.52</v>
      </c>
      <c r="U331" s="20">
        <v>1412.43</v>
      </c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>
        <v>1</v>
      </c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>
        <v>106.52</v>
      </c>
      <c r="DR331" s="20"/>
      <c r="DS331" s="20">
        <v>1412.43</v>
      </c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>
        <v>106.52</v>
      </c>
      <c r="GK331" s="20"/>
      <c r="GL331" s="20">
        <v>106.52</v>
      </c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>
        <v>106.52</v>
      </c>
      <c r="HC331" s="20"/>
      <c r="HD331" s="20"/>
      <c r="HE331" s="20"/>
      <c r="HF331" s="20">
        <v>106.52</v>
      </c>
      <c r="HG331" s="20"/>
      <c r="HH331" s="20"/>
      <c r="HI331" s="20"/>
      <c r="HJ331" s="20"/>
      <c r="HK331" s="20"/>
      <c r="HL331" s="20">
        <v>106.52</v>
      </c>
      <c r="HM331" s="20"/>
      <c r="HN331" s="20">
        <v>106.52</v>
      </c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</row>
    <row r="332" spans="1:255" x14ac:dyDescent="0.2">
      <c r="A332" s="71"/>
      <c r="B332" s="72"/>
      <c r="C332" s="72" t="s">
        <v>682</v>
      </c>
      <c r="D332" s="73"/>
      <c r="E332" s="74"/>
      <c r="F332" s="75">
        <v>7.9</v>
      </c>
      <c r="G332" s="76" t="s">
        <v>26</v>
      </c>
      <c r="H332" s="75">
        <v>8.3000000000000007</v>
      </c>
      <c r="I332" s="75">
        <v>6.91</v>
      </c>
      <c r="J332" s="77">
        <v>33.39</v>
      </c>
      <c r="K332" s="78">
        <v>230.72</v>
      </c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>
        <v>6.91</v>
      </c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>
        <v>6.91</v>
      </c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</row>
    <row r="333" spans="1:255" x14ac:dyDescent="0.2">
      <c r="A333" s="71"/>
      <c r="B333" s="72"/>
      <c r="C333" s="72" t="s">
        <v>683</v>
      </c>
      <c r="D333" s="73"/>
      <c r="E333" s="74"/>
      <c r="F333" s="75">
        <v>388.91</v>
      </c>
      <c r="G333" s="76"/>
      <c r="H333" s="75">
        <v>388.91</v>
      </c>
      <c r="I333" s="75">
        <v>323.77</v>
      </c>
      <c r="J333" s="77">
        <v>9.11</v>
      </c>
      <c r="K333" s="78">
        <v>2949.52</v>
      </c>
      <c r="O333" s="20"/>
      <c r="P333" s="20"/>
      <c r="Q333" s="20"/>
      <c r="R333" s="20"/>
      <c r="S333" s="20"/>
      <c r="T333" s="20">
        <v>323.77</v>
      </c>
      <c r="U333" s="20">
        <v>2949.52</v>
      </c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>
        <v>1</v>
      </c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>
        <v>323.77</v>
      </c>
      <c r="DL333" s="20"/>
      <c r="DM333" s="20">
        <v>2949.52</v>
      </c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>
        <v>323.77</v>
      </c>
      <c r="GK333" s="20"/>
      <c r="GL333" s="20"/>
      <c r="GM333" s="20"/>
      <c r="GN333" s="20">
        <v>323.77</v>
      </c>
      <c r="GO333" s="20"/>
      <c r="GP333" s="20">
        <v>323.77</v>
      </c>
      <c r="GQ333" s="20">
        <v>323.77</v>
      </c>
      <c r="GR333" s="20"/>
      <c r="GS333" s="20">
        <v>323.77</v>
      </c>
      <c r="GT333" s="20"/>
      <c r="GU333" s="20"/>
      <c r="GV333" s="20"/>
      <c r="GW333" s="20">
        <v>0</v>
      </c>
      <c r="GX333" s="20">
        <v>0</v>
      </c>
      <c r="GY333" s="20"/>
      <c r="GZ333" s="20"/>
      <c r="HA333" s="20"/>
      <c r="HB333" s="20">
        <v>323.77</v>
      </c>
      <c r="HC333" s="20"/>
      <c r="HD333" s="20"/>
      <c r="HE333" s="20"/>
      <c r="HF333" s="20">
        <v>323.77</v>
      </c>
      <c r="HG333" s="20"/>
      <c r="HH333" s="20"/>
      <c r="HI333" s="20"/>
      <c r="HJ333" s="20"/>
      <c r="HK333" s="20"/>
      <c r="HL333" s="20">
        <v>323.77</v>
      </c>
      <c r="HM333" s="20"/>
      <c r="HN333" s="20">
        <v>323.77</v>
      </c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</row>
    <row r="334" spans="1:255" x14ac:dyDescent="0.2">
      <c r="A334" s="79"/>
      <c r="B334" s="80"/>
      <c r="C334" s="80" t="s">
        <v>684</v>
      </c>
      <c r="D334" s="81"/>
      <c r="E334" s="82">
        <v>121</v>
      </c>
      <c r="F334" s="83" t="s">
        <v>685</v>
      </c>
      <c r="G334" s="84"/>
      <c r="H334" s="85">
        <v>1364.75</v>
      </c>
      <c r="I334" s="85">
        <v>1136.1500000000001</v>
      </c>
      <c r="J334" s="87">
        <v>1.21</v>
      </c>
      <c r="K334" s="86">
        <v>37936.11</v>
      </c>
      <c r="O334" s="20"/>
      <c r="P334" s="20"/>
      <c r="Q334" s="20"/>
      <c r="R334" s="20"/>
      <c r="S334" s="20"/>
      <c r="T334" s="20">
        <v>1136.1500000000001</v>
      </c>
      <c r="U334" s="20">
        <v>37936.11</v>
      </c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>
        <v>1</v>
      </c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>
        <v>1136.1500000000001</v>
      </c>
      <c r="DR334" s="20"/>
      <c r="DS334" s="20">
        <v>37936.11</v>
      </c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>
        <v>1136.1500000000001</v>
      </c>
      <c r="GZ334" s="20"/>
      <c r="HA334" s="20"/>
      <c r="HB334" s="20">
        <v>1136.1500000000001</v>
      </c>
      <c r="HC334" s="20"/>
      <c r="HD334" s="20"/>
      <c r="HE334" s="20"/>
      <c r="HF334" s="20">
        <v>1136.1500000000001</v>
      </c>
      <c r="HG334" s="20"/>
      <c r="HH334" s="20"/>
      <c r="HI334" s="20"/>
      <c r="HJ334" s="20"/>
      <c r="HK334" s="20"/>
      <c r="HL334" s="20">
        <v>1136.1500000000001</v>
      </c>
      <c r="HM334" s="20"/>
      <c r="HN334" s="20">
        <v>1136.1500000000001</v>
      </c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</row>
    <row r="335" spans="1:255" x14ac:dyDescent="0.2">
      <c r="A335" s="79"/>
      <c r="B335" s="80"/>
      <c r="C335" s="80" t="s">
        <v>686</v>
      </c>
      <c r="D335" s="81"/>
      <c r="E335" s="82">
        <v>72</v>
      </c>
      <c r="F335" s="83" t="s">
        <v>685</v>
      </c>
      <c r="G335" s="84"/>
      <c r="H335" s="85">
        <v>812.08</v>
      </c>
      <c r="I335" s="85">
        <v>676.06</v>
      </c>
      <c r="J335" s="87">
        <v>0.72</v>
      </c>
      <c r="K335" s="86">
        <v>22573.56</v>
      </c>
      <c r="O335" s="20"/>
      <c r="P335" s="20"/>
      <c r="Q335" s="20"/>
      <c r="R335" s="20"/>
      <c r="S335" s="20"/>
      <c r="T335" s="20">
        <v>676.06</v>
      </c>
      <c r="U335" s="20">
        <v>22573.56</v>
      </c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>
        <v>1</v>
      </c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>
        <v>676.06</v>
      </c>
      <c r="DR335" s="20"/>
      <c r="DS335" s="20">
        <v>22573.56</v>
      </c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>
        <v>676.06</v>
      </c>
      <c r="HA335" s="20"/>
      <c r="HB335" s="20">
        <v>676.06</v>
      </c>
      <c r="HC335" s="20"/>
      <c r="HD335" s="20"/>
      <c r="HE335" s="20"/>
      <c r="HF335" s="20">
        <v>676.06</v>
      </c>
      <c r="HG335" s="20"/>
      <c r="HH335" s="20"/>
      <c r="HI335" s="20"/>
      <c r="HJ335" s="20"/>
      <c r="HK335" s="20"/>
      <c r="HL335" s="20">
        <v>676.06</v>
      </c>
      <c r="HM335" s="20"/>
      <c r="HN335" s="20">
        <v>676.06</v>
      </c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</row>
    <row r="336" spans="1:255" x14ac:dyDescent="0.2">
      <c r="A336" s="71"/>
      <c r="B336" s="72"/>
      <c r="C336" s="72" t="s">
        <v>687</v>
      </c>
      <c r="D336" s="73" t="s">
        <v>688</v>
      </c>
      <c r="E336" s="74">
        <v>122</v>
      </c>
      <c r="F336" s="75"/>
      <c r="G336" s="76" t="s">
        <v>26</v>
      </c>
      <c r="H336" s="75">
        <v>128.1</v>
      </c>
      <c r="I336" s="88">
        <v>106.64324999999999</v>
      </c>
      <c r="J336" s="77"/>
      <c r="K336" s="78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</row>
    <row r="337" spans="1:255" ht="24" x14ac:dyDescent="0.2">
      <c r="A337" s="102" t="s">
        <v>237</v>
      </c>
      <c r="B337" s="108" t="s">
        <v>35</v>
      </c>
      <c r="C337" s="103" t="s">
        <v>120</v>
      </c>
      <c r="D337" s="104" t="s">
        <v>105</v>
      </c>
      <c r="E337" s="105">
        <v>83.25</v>
      </c>
      <c r="F337" s="100">
        <v>1027.3</v>
      </c>
      <c r="G337" s="96"/>
      <c r="H337" s="100">
        <v>1027.3</v>
      </c>
      <c r="I337" s="106">
        <v>9387.7900000000009</v>
      </c>
      <c r="J337" s="97">
        <v>9.11</v>
      </c>
      <c r="K337" s="107">
        <v>85522.73</v>
      </c>
      <c r="L337" s="20"/>
      <c r="M337" s="20"/>
      <c r="N337" s="20"/>
      <c r="O337" s="20"/>
      <c r="P337" s="20"/>
      <c r="Q337" s="20"/>
      <c r="R337" s="20"/>
      <c r="S337" s="20"/>
      <c r="T337" s="20">
        <v>9387.7900000000009</v>
      </c>
      <c r="U337" s="20">
        <v>85522.73</v>
      </c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>
        <v>1</v>
      </c>
      <c r="CW337" s="20"/>
      <c r="CX337" s="20"/>
      <c r="CY337" s="20"/>
      <c r="CZ337" s="20"/>
      <c r="DA337" s="20"/>
      <c r="DB337" s="20"/>
      <c r="DC337" s="20"/>
      <c r="DD337" s="20"/>
      <c r="DE337" s="20">
        <v>85522.73</v>
      </c>
      <c r="DF337" s="20"/>
      <c r="DG337" s="20"/>
      <c r="DH337" s="20"/>
      <c r="DI337" s="20"/>
      <c r="DJ337" s="20"/>
      <c r="DK337" s="20">
        <v>9387.7900000000009</v>
      </c>
      <c r="DL337" s="20"/>
      <c r="DM337" s="20">
        <v>85522.73</v>
      </c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>
        <v>9387.7900000000009</v>
      </c>
      <c r="GK337" s="20"/>
      <c r="GL337" s="20"/>
      <c r="GM337" s="20"/>
      <c r="GN337" s="20">
        <v>9387.7900000000009</v>
      </c>
      <c r="GO337" s="20"/>
      <c r="GP337" s="20">
        <v>9387.7900000000009</v>
      </c>
      <c r="GQ337" s="20">
        <v>9387.7900000000009</v>
      </c>
      <c r="GR337" s="20"/>
      <c r="GS337" s="20">
        <v>9387.7900000000009</v>
      </c>
      <c r="GT337" s="20"/>
      <c r="GU337" s="20"/>
      <c r="GV337" s="20"/>
      <c r="GW337" s="20"/>
      <c r="GX337" s="20"/>
      <c r="GY337" s="20"/>
      <c r="GZ337" s="20"/>
      <c r="HA337" s="20"/>
      <c r="HB337" s="20">
        <v>9387.7900000000009</v>
      </c>
      <c r="HC337" s="20"/>
      <c r="HD337" s="20"/>
      <c r="HE337" s="20"/>
      <c r="HF337" s="20">
        <v>9387.7900000000009</v>
      </c>
      <c r="HG337" s="20"/>
      <c r="HH337" s="20"/>
      <c r="HI337" s="20"/>
      <c r="HJ337" s="20"/>
      <c r="HK337" s="20"/>
      <c r="HL337" s="20">
        <v>9387.7900000000009</v>
      </c>
      <c r="HM337" s="20"/>
      <c r="HN337" s="20">
        <v>9387.7900000000009</v>
      </c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>
        <v>9387.7900000000009</v>
      </c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</row>
    <row r="338" spans="1:255" x14ac:dyDescent="0.2">
      <c r="A338" s="58"/>
      <c r="B338" s="101" t="s">
        <v>690</v>
      </c>
      <c r="C338" s="101" t="s">
        <v>717</v>
      </c>
      <c r="D338" s="57"/>
      <c r="E338" s="57"/>
      <c r="F338" s="57"/>
      <c r="G338" s="57"/>
      <c r="H338" s="57"/>
      <c r="I338" s="57"/>
      <c r="J338" s="57"/>
      <c r="K338" s="59"/>
    </row>
    <row r="339" spans="1:255" ht="24" x14ac:dyDescent="0.2">
      <c r="A339" s="102" t="s">
        <v>238</v>
      </c>
      <c r="B339" s="108" t="s">
        <v>153</v>
      </c>
      <c r="C339" s="103" t="s">
        <v>154</v>
      </c>
      <c r="D339" s="104" t="s">
        <v>105</v>
      </c>
      <c r="E339" s="105">
        <v>0.03</v>
      </c>
      <c r="F339" s="106">
        <v>34.200000000000003</v>
      </c>
      <c r="G339" s="96"/>
      <c r="H339" s="106">
        <v>34.200000000000003</v>
      </c>
      <c r="I339" s="106">
        <v>1.03</v>
      </c>
      <c r="J339" s="97">
        <v>9.11</v>
      </c>
      <c r="K339" s="107">
        <v>9.35</v>
      </c>
      <c r="L339" s="20"/>
      <c r="M339" s="20"/>
      <c r="N339" s="20"/>
      <c r="O339" s="20"/>
      <c r="P339" s="20"/>
      <c r="Q339" s="20"/>
      <c r="R339" s="20"/>
      <c r="S339" s="20"/>
      <c r="T339" s="20">
        <v>1.03</v>
      </c>
      <c r="U339" s="20">
        <v>9.35</v>
      </c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>
        <v>1</v>
      </c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>
        <v>1.03</v>
      </c>
      <c r="DL339" s="20"/>
      <c r="DM339" s="20">
        <v>9.35</v>
      </c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>
        <v>1.03</v>
      </c>
      <c r="GK339" s="20"/>
      <c r="GL339" s="20"/>
      <c r="GM339" s="20"/>
      <c r="GN339" s="20">
        <v>1.03</v>
      </c>
      <c r="GO339" s="20"/>
      <c r="GP339" s="20">
        <v>1.03</v>
      </c>
      <c r="GQ339" s="20">
        <v>1.03</v>
      </c>
      <c r="GR339" s="20"/>
      <c r="GS339" s="20">
        <v>1.03</v>
      </c>
      <c r="GT339" s="20"/>
      <c r="GU339" s="20"/>
      <c r="GV339" s="20"/>
      <c r="GW339" s="20"/>
      <c r="GX339" s="20"/>
      <c r="GY339" s="20"/>
      <c r="GZ339" s="20"/>
      <c r="HA339" s="20"/>
      <c r="HB339" s="20">
        <v>1.03</v>
      </c>
      <c r="HC339" s="20"/>
      <c r="HD339" s="20"/>
      <c r="HE339" s="20"/>
      <c r="HF339" s="20">
        <v>1.03</v>
      </c>
      <c r="HG339" s="20"/>
      <c r="HH339" s="20"/>
      <c r="HI339" s="20"/>
      <c r="HJ339" s="20"/>
      <c r="HK339" s="20"/>
      <c r="HL339" s="20">
        <v>1.03</v>
      </c>
      <c r="HM339" s="20"/>
      <c r="HN339" s="20">
        <v>1.03</v>
      </c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</row>
    <row r="340" spans="1:255" ht="13.5" thickBot="1" x14ac:dyDescent="0.25">
      <c r="A340" s="135"/>
      <c r="B340" s="136"/>
      <c r="C340" s="136" t="s">
        <v>696</v>
      </c>
      <c r="D340" s="136"/>
      <c r="E340" s="136"/>
      <c r="F340" s="136"/>
      <c r="G340" s="136"/>
      <c r="H340" s="188">
        <v>9712.590000000002</v>
      </c>
      <c r="I340" s="189"/>
      <c r="J340" s="188">
        <v>88481.600000000006</v>
      </c>
      <c r="K340" s="190"/>
      <c r="L340" s="109"/>
      <c r="M340" s="109"/>
      <c r="N340" s="109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</row>
    <row r="341" spans="1:255" x14ac:dyDescent="0.2">
      <c r="A341" s="123"/>
      <c r="B341" s="122"/>
      <c r="C341" s="122" t="s">
        <v>698</v>
      </c>
      <c r="D341" s="122"/>
      <c r="E341" s="122"/>
      <c r="F341" s="122"/>
      <c r="G341" s="122"/>
      <c r="H341" s="191">
        <v>12563.380000000001</v>
      </c>
      <c r="I341" s="192"/>
      <c r="J341" s="191">
        <v>181525.13999999998</v>
      </c>
      <c r="K341" s="193"/>
      <c r="O341" s="20"/>
      <c r="P341" s="20"/>
      <c r="Q341" s="20"/>
      <c r="R341" s="20">
        <v>12563.380000000001</v>
      </c>
      <c r="S341" s="20">
        <v>181525.13999999998</v>
      </c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>
        <v>12563.380000000001</v>
      </c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</row>
    <row r="342" spans="1:255" ht="13.5" thickBot="1" x14ac:dyDescent="0.25">
      <c r="A342" s="70"/>
      <c r="B342" s="69"/>
      <c r="C342" s="69"/>
      <c r="D342" s="69"/>
      <c r="E342" s="69"/>
      <c r="F342" s="69"/>
      <c r="G342" s="69"/>
      <c r="H342" s="194"/>
      <c r="I342" s="195"/>
      <c r="J342" s="194"/>
      <c r="K342" s="196"/>
    </row>
    <row r="343" spans="1:255" x14ac:dyDescent="0.2">
      <c r="A343" s="144"/>
      <c r="B343" s="144"/>
      <c r="C343" s="145" t="s">
        <v>726</v>
      </c>
      <c r="D343" s="145"/>
      <c r="E343" s="145"/>
      <c r="F343" s="145"/>
      <c r="G343" s="145"/>
      <c r="H343" s="145"/>
      <c r="I343" s="146">
        <v>24635.53</v>
      </c>
      <c r="J343" s="145"/>
      <c r="K343" s="146">
        <v>308635.52000000002</v>
      </c>
      <c r="P343" s="20">
        <v>24635.53</v>
      </c>
      <c r="Q343" s="20">
        <v>308635.52000000002</v>
      </c>
      <c r="R343" s="20"/>
      <c r="S343" s="20"/>
      <c r="T343" s="20"/>
      <c r="U343" s="20"/>
      <c r="V343" s="20"/>
      <c r="W343" s="20"/>
    </row>
    <row r="345" spans="1:255" x14ac:dyDescent="0.2">
      <c r="C345" s="148" t="s">
        <v>728</v>
      </c>
      <c r="D345" s="148"/>
      <c r="E345" s="148"/>
      <c r="F345" s="148"/>
      <c r="G345" s="148"/>
      <c r="H345" s="148"/>
      <c r="I345" s="148"/>
      <c r="J345" s="148"/>
      <c r="K345" s="148"/>
    </row>
    <row r="346" spans="1:255" x14ac:dyDescent="0.2">
      <c r="C346" s="11" t="s">
        <v>157</v>
      </c>
      <c r="D346" s="11"/>
      <c r="E346" s="11"/>
      <c r="F346" s="11"/>
      <c r="G346" s="11"/>
      <c r="H346" s="11"/>
      <c r="I346" s="149">
        <v>14162.150000000001</v>
      </c>
      <c r="J346" s="11"/>
      <c r="K346" s="149">
        <v>165715.87</v>
      </c>
    </row>
    <row r="347" spans="1:255" x14ac:dyDescent="0.2">
      <c r="C347" s="150" t="s">
        <v>728</v>
      </c>
      <c r="D347" s="148"/>
      <c r="E347" s="148"/>
      <c r="F347" s="148"/>
      <c r="G347" s="148"/>
      <c r="H347" s="148"/>
      <c r="I347" s="148"/>
      <c r="J347" s="148"/>
      <c r="K347" s="148"/>
    </row>
    <row r="348" spans="1:255" x14ac:dyDescent="0.2">
      <c r="C348" s="152" t="s">
        <v>729</v>
      </c>
      <c r="D348" s="151"/>
      <c r="E348" s="151"/>
      <c r="F348" s="151"/>
      <c r="G348" s="151"/>
      <c r="H348" s="151"/>
      <c r="I348" s="153">
        <v>1482.42</v>
      </c>
      <c r="J348" s="151"/>
      <c r="K348" s="153">
        <v>49498.13</v>
      </c>
    </row>
    <row r="349" spans="1:255" x14ac:dyDescent="0.2">
      <c r="C349" s="154" t="s">
        <v>730</v>
      </c>
      <c r="D349" s="148"/>
      <c r="E349" s="148"/>
      <c r="F349" s="148"/>
      <c r="G349" s="148"/>
      <c r="H349" s="148"/>
      <c r="I349" s="148"/>
      <c r="J349" s="148"/>
      <c r="K349" s="148"/>
    </row>
    <row r="350" spans="1:255" hidden="1" x14ac:dyDescent="0.2">
      <c r="C350" s="155" t="s">
        <v>731</v>
      </c>
      <c r="D350" s="151"/>
      <c r="E350" s="151"/>
      <c r="F350" s="151"/>
      <c r="G350" s="151"/>
      <c r="H350" s="151"/>
      <c r="I350" s="153">
        <v>0</v>
      </c>
      <c r="J350" s="151"/>
      <c r="K350" s="153">
        <v>0</v>
      </c>
    </row>
    <row r="351" spans="1:255" hidden="1" x14ac:dyDescent="0.2">
      <c r="C351" s="155" t="s">
        <v>732</v>
      </c>
      <c r="D351" s="151"/>
      <c r="E351" s="151"/>
      <c r="F351" s="151"/>
      <c r="G351" s="151"/>
      <c r="H351" s="151"/>
      <c r="I351" s="153">
        <v>0</v>
      </c>
      <c r="J351" s="151"/>
      <c r="K351" s="153">
        <v>0</v>
      </c>
    </row>
    <row r="352" spans="1:255" hidden="1" x14ac:dyDescent="0.2">
      <c r="C352" s="155" t="s">
        <v>733</v>
      </c>
      <c r="D352" s="151"/>
      <c r="E352" s="151"/>
      <c r="F352" s="151"/>
      <c r="G352" s="151"/>
      <c r="H352" s="151"/>
      <c r="I352" s="153">
        <v>0</v>
      </c>
      <c r="J352" s="151"/>
      <c r="K352" s="153">
        <v>0</v>
      </c>
    </row>
    <row r="353" spans="3:11" hidden="1" x14ac:dyDescent="0.2">
      <c r="C353" s="155" t="s">
        <v>734</v>
      </c>
      <c r="D353" s="151"/>
      <c r="E353" s="151"/>
      <c r="F353" s="151"/>
      <c r="G353" s="151"/>
      <c r="H353" s="151"/>
      <c r="I353" s="153">
        <v>0</v>
      </c>
      <c r="J353" s="151"/>
      <c r="K353" s="153">
        <v>0</v>
      </c>
    </row>
    <row r="354" spans="3:11" hidden="1" x14ac:dyDescent="0.2">
      <c r="C354" s="155" t="s">
        <v>735</v>
      </c>
      <c r="D354" s="151"/>
      <c r="E354" s="151"/>
      <c r="F354" s="151"/>
      <c r="G354" s="151"/>
      <c r="H354" s="151"/>
      <c r="I354" s="153">
        <v>0</v>
      </c>
      <c r="J354" s="151"/>
      <c r="K354" s="153">
        <v>0</v>
      </c>
    </row>
    <row r="355" spans="3:11" hidden="1" x14ac:dyDescent="0.2">
      <c r="C355" s="155" t="s">
        <v>736</v>
      </c>
      <c r="D355" s="151"/>
      <c r="E355" s="151"/>
      <c r="F355" s="151"/>
      <c r="G355" s="151"/>
      <c r="H355" s="151"/>
      <c r="I355" s="153">
        <v>0</v>
      </c>
      <c r="J355" s="151"/>
      <c r="K355" s="153">
        <v>0</v>
      </c>
    </row>
    <row r="356" spans="3:11" hidden="1" x14ac:dyDescent="0.2">
      <c r="C356" s="155" t="s">
        <v>737</v>
      </c>
      <c r="D356" s="151"/>
      <c r="E356" s="151"/>
      <c r="F356" s="151"/>
      <c r="G356" s="151"/>
      <c r="H356" s="151"/>
      <c r="I356" s="153">
        <v>0</v>
      </c>
      <c r="J356" s="151"/>
      <c r="K356" s="153">
        <v>0</v>
      </c>
    </row>
    <row r="357" spans="3:11" hidden="1" x14ac:dyDescent="0.2">
      <c r="C357" s="155" t="s">
        <v>738</v>
      </c>
      <c r="D357" s="151"/>
      <c r="E357" s="151"/>
      <c r="F357" s="151"/>
      <c r="G357" s="151"/>
      <c r="H357" s="151"/>
      <c r="I357" s="153">
        <v>0</v>
      </c>
      <c r="J357" s="151"/>
      <c r="K357" s="153">
        <v>0</v>
      </c>
    </row>
    <row r="358" spans="3:11" hidden="1" x14ac:dyDescent="0.2">
      <c r="C358" s="155" t="s">
        <v>739</v>
      </c>
      <c r="D358" s="151"/>
      <c r="E358" s="151"/>
      <c r="F358" s="151"/>
      <c r="G358" s="151"/>
      <c r="H358" s="151"/>
      <c r="I358" s="153">
        <v>0</v>
      </c>
      <c r="J358" s="151"/>
      <c r="K358" s="153">
        <v>0</v>
      </c>
    </row>
    <row r="359" spans="3:11" hidden="1" x14ac:dyDescent="0.2">
      <c r="C359" s="155" t="s">
        <v>740</v>
      </c>
      <c r="D359" s="151"/>
      <c r="E359" s="151"/>
      <c r="F359" s="151"/>
      <c r="G359" s="151"/>
      <c r="H359" s="151"/>
      <c r="I359" s="153">
        <v>0</v>
      </c>
      <c r="J359" s="151"/>
      <c r="K359" s="153">
        <v>0</v>
      </c>
    </row>
    <row r="360" spans="3:11" hidden="1" x14ac:dyDescent="0.2">
      <c r="C360" s="155" t="s">
        <v>741</v>
      </c>
      <c r="D360" s="151"/>
      <c r="E360" s="151"/>
      <c r="F360" s="151"/>
      <c r="G360" s="151"/>
      <c r="H360" s="151"/>
      <c r="I360" s="153">
        <v>0</v>
      </c>
      <c r="J360" s="151"/>
      <c r="K360" s="153">
        <v>0</v>
      </c>
    </row>
    <row r="361" spans="3:11" hidden="1" x14ac:dyDescent="0.2">
      <c r="C361" s="155" t="s">
        <v>742</v>
      </c>
      <c r="D361" s="151"/>
      <c r="E361" s="151"/>
      <c r="F361" s="151"/>
      <c r="G361" s="151"/>
      <c r="H361" s="151"/>
      <c r="I361" s="153">
        <v>0</v>
      </c>
      <c r="J361" s="151"/>
      <c r="K361" s="153">
        <v>0</v>
      </c>
    </row>
    <row r="362" spans="3:11" hidden="1" x14ac:dyDescent="0.2">
      <c r="C362" s="155" t="s">
        <v>743</v>
      </c>
      <c r="D362" s="151"/>
      <c r="E362" s="151"/>
      <c r="F362" s="151"/>
      <c r="G362" s="151"/>
      <c r="H362" s="151"/>
      <c r="I362" s="153">
        <v>0</v>
      </c>
      <c r="J362" s="151"/>
      <c r="K362" s="153">
        <v>0</v>
      </c>
    </row>
    <row r="363" spans="3:11" hidden="1" x14ac:dyDescent="0.2">
      <c r="C363" s="155" t="s">
        <v>744</v>
      </c>
      <c r="D363" s="151"/>
      <c r="E363" s="151"/>
      <c r="F363" s="151"/>
      <c r="G363" s="151"/>
      <c r="H363" s="151"/>
      <c r="I363" s="153">
        <v>0</v>
      </c>
      <c r="J363" s="151"/>
      <c r="K363" s="153">
        <v>0</v>
      </c>
    </row>
    <row r="364" spans="3:11" hidden="1" x14ac:dyDescent="0.2">
      <c r="C364" s="155" t="s">
        <v>745</v>
      </c>
      <c r="D364" s="151"/>
      <c r="E364" s="151"/>
      <c r="F364" s="151"/>
      <c r="G364" s="151"/>
      <c r="H364" s="151"/>
      <c r="I364" s="153">
        <v>0</v>
      </c>
      <c r="J364" s="151"/>
      <c r="K364" s="153">
        <v>0</v>
      </c>
    </row>
    <row r="365" spans="3:11" x14ac:dyDescent="0.2">
      <c r="C365" s="155" t="s">
        <v>746</v>
      </c>
      <c r="D365" s="151"/>
      <c r="E365" s="151"/>
      <c r="F365" s="151"/>
      <c r="G365" s="151"/>
      <c r="H365" s="151"/>
      <c r="I365" s="153">
        <v>1482.42</v>
      </c>
      <c r="J365" s="151"/>
      <c r="K365" s="153">
        <v>49498.13</v>
      </c>
    </row>
    <row r="366" spans="3:11" x14ac:dyDescent="0.2">
      <c r="C366" s="157" t="s">
        <v>747</v>
      </c>
      <c r="D366" s="156"/>
      <c r="E366" s="156"/>
      <c r="F366" s="156"/>
      <c r="G366" s="156"/>
      <c r="H366" s="156"/>
      <c r="I366" s="158">
        <v>170</v>
      </c>
      <c r="J366" s="156"/>
      <c r="K366" s="158">
        <v>2254.19</v>
      </c>
    </row>
    <row r="367" spans="3:11" hidden="1" x14ac:dyDescent="0.2">
      <c r="C367" s="154" t="s">
        <v>728</v>
      </c>
      <c r="D367" s="148"/>
      <c r="E367" s="148"/>
      <c r="F367" s="148"/>
      <c r="G367" s="148"/>
      <c r="H367" s="148"/>
      <c r="I367" s="148"/>
      <c r="J367" s="148"/>
      <c r="K367" s="148"/>
    </row>
    <row r="368" spans="3:11" hidden="1" x14ac:dyDescent="0.2">
      <c r="C368" s="159" t="s">
        <v>748</v>
      </c>
      <c r="D368" s="156"/>
      <c r="E368" s="156"/>
      <c r="F368" s="156"/>
      <c r="G368" s="156"/>
      <c r="H368" s="156"/>
      <c r="I368" s="158">
        <v>13.780000000000001</v>
      </c>
      <c r="J368" s="156"/>
      <c r="K368" s="158">
        <v>460.03</v>
      </c>
    </row>
    <row r="369" spans="1:11" hidden="1" x14ac:dyDescent="0.2">
      <c r="C369" s="160" t="s">
        <v>749</v>
      </c>
      <c r="D369" s="109"/>
      <c r="E369" s="109"/>
      <c r="F369" s="109"/>
      <c r="G369" s="109"/>
      <c r="H369" s="109"/>
      <c r="I369" s="161">
        <v>12509.730000000001</v>
      </c>
      <c r="J369" s="109"/>
      <c r="K369" s="161">
        <v>113963.55</v>
      </c>
    </row>
    <row r="370" spans="1:11" hidden="1" x14ac:dyDescent="0.2">
      <c r="C370" s="162" t="s">
        <v>728</v>
      </c>
      <c r="D370" s="109"/>
      <c r="E370" s="109"/>
      <c r="F370" s="109"/>
      <c r="G370" s="109"/>
      <c r="H370" s="109"/>
      <c r="I370" s="161"/>
      <c r="J370" s="109"/>
      <c r="K370" s="161"/>
    </row>
    <row r="371" spans="1:11" hidden="1" x14ac:dyDescent="0.2">
      <c r="C371" s="163" t="s">
        <v>750</v>
      </c>
      <c r="D371" s="109"/>
      <c r="E371" s="109"/>
      <c r="F371" s="109"/>
      <c r="G371" s="109"/>
      <c r="H371" s="109"/>
      <c r="I371" s="161">
        <v>12509.730000000001</v>
      </c>
      <c r="J371" s="109"/>
      <c r="K371" s="161">
        <v>113963.55</v>
      </c>
    </row>
    <row r="372" spans="1:11" hidden="1" x14ac:dyDescent="0.2">
      <c r="C372" s="164" t="s">
        <v>751</v>
      </c>
      <c r="D372" s="109"/>
      <c r="E372" s="109"/>
      <c r="F372" s="109"/>
      <c r="G372" s="109"/>
      <c r="H372" s="109"/>
      <c r="I372" s="161">
        <v>0</v>
      </c>
      <c r="J372" s="109"/>
      <c r="K372" s="161">
        <v>0</v>
      </c>
    </row>
    <row r="373" spans="1:11" hidden="1" x14ac:dyDescent="0.2">
      <c r="C373" s="164" t="s">
        <v>752</v>
      </c>
      <c r="D373" s="109"/>
      <c r="E373" s="109"/>
      <c r="F373" s="109"/>
      <c r="G373" s="109"/>
      <c r="H373" s="109"/>
      <c r="I373" s="161">
        <v>12509.730000000001</v>
      </c>
      <c r="J373" s="109"/>
      <c r="K373" s="161">
        <v>113963.55</v>
      </c>
    </row>
    <row r="374" spans="1:11" hidden="1" x14ac:dyDescent="0.2">
      <c r="C374" s="163" t="s">
        <v>753</v>
      </c>
      <c r="D374" s="109"/>
      <c r="E374" s="109"/>
      <c r="F374" s="109"/>
      <c r="G374" s="109"/>
      <c r="H374" s="109"/>
      <c r="I374" s="161">
        <v>0</v>
      </c>
      <c r="J374" s="109"/>
      <c r="K374" s="161">
        <v>0</v>
      </c>
    </row>
    <row r="375" spans="1:11" hidden="1" x14ac:dyDescent="0.2">
      <c r="C375" s="165" t="s">
        <v>754</v>
      </c>
      <c r="D375" s="147"/>
      <c r="E375" s="147"/>
      <c r="F375" s="147"/>
      <c r="G375" s="147"/>
      <c r="H375" s="147"/>
      <c r="I375" s="166">
        <v>0</v>
      </c>
      <c r="J375" s="147"/>
      <c r="K375" s="166">
        <v>0</v>
      </c>
    </row>
    <row r="377" spans="1:11" hidden="1" x14ac:dyDescent="0.2">
      <c r="C377" s="151" t="s">
        <v>755</v>
      </c>
      <c r="D377" s="151"/>
      <c r="E377" s="151"/>
      <c r="F377" s="151"/>
      <c r="G377" s="151"/>
      <c r="H377" s="151"/>
      <c r="I377" s="153">
        <v>1496.2</v>
      </c>
      <c r="J377" s="151"/>
      <c r="K377" s="153">
        <v>49958.159999999996</v>
      </c>
    </row>
    <row r="379" spans="1:11" x14ac:dyDescent="0.2">
      <c r="A379" s="167"/>
      <c r="B379" s="167"/>
      <c r="C379" s="167" t="s">
        <v>756</v>
      </c>
      <c r="D379" s="167"/>
      <c r="E379" s="167"/>
      <c r="F379" s="167"/>
      <c r="G379" s="167"/>
      <c r="H379" s="167"/>
      <c r="I379" s="168">
        <v>1810.4</v>
      </c>
      <c r="J379" s="167"/>
      <c r="K379" s="168">
        <v>60449.37</v>
      </c>
    </row>
    <row r="380" spans="1:11" x14ac:dyDescent="0.2">
      <c r="A380" s="167"/>
      <c r="B380" s="167"/>
      <c r="C380" s="167" t="s">
        <v>757</v>
      </c>
      <c r="D380" s="167"/>
      <c r="E380" s="167"/>
      <c r="F380" s="167"/>
      <c r="G380" s="167"/>
      <c r="H380" s="167"/>
      <c r="I380" s="168">
        <v>1077.27</v>
      </c>
      <c r="J380" s="167"/>
      <c r="K380" s="168">
        <v>35969.879999999997</v>
      </c>
    </row>
    <row r="382" spans="1:11" hidden="1" x14ac:dyDescent="0.2">
      <c r="C382" s="119" t="s">
        <v>758</v>
      </c>
      <c r="D382" s="119"/>
      <c r="E382" s="119"/>
      <c r="F382" s="119"/>
      <c r="G382" s="119"/>
      <c r="H382" s="119"/>
      <c r="I382" s="169">
        <v>7585.71</v>
      </c>
      <c r="J382" s="119"/>
      <c r="K382" s="169">
        <v>46500.4</v>
      </c>
    </row>
    <row r="383" spans="1:11" hidden="1" x14ac:dyDescent="0.2">
      <c r="C383" s="170" t="s">
        <v>728</v>
      </c>
      <c r="D383" s="171"/>
      <c r="E383" s="171"/>
      <c r="F383" s="171"/>
      <c r="G383" s="171"/>
      <c r="H383" s="171"/>
      <c r="I383" s="171"/>
      <c r="J383" s="171"/>
      <c r="K383" s="171"/>
    </row>
    <row r="384" spans="1:11" hidden="1" x14ac:dyDescent="0.2">
      <c r="C384" s="172" t="s">
        <v>759</v>
      </c>
      <c r="D384" s="119"/>
      <c r="E384" s="119"/>
      <c r="F384" s="119"/>
      <c r="G384" s="119"/>
      <c r="H384" s="119"/>
      <c r="I384" s="169">
        <v>7585.71</v>
      </c>
      <c r="J384" s="119"/>
      <c r="K384" s="169">
        <v>46500.4</v>
      </c>
    </row>
    <row r="385" spans="3:11" hidden="1" x14ac:dyDescent="0.2">
      <c r="C385" s="173" t="s">
        <v>760</v>
      </c>
      <c r="D385" s="119"/>
      <c r="E385" s="119"/>
      <c r="F385" s="119"/>
      <c r="G385" s="119"/>
      <c r="H385" s="119"/>
      <c r="I385" s="169">
        <v>0</v>
      </c>
      <c r="J385" s="119"/>
      <c r="K385" s="169">
        <v>0</v>
      </c>
    </row>
    <row r="386" spans="3:11" hidden="1" x14ac:dyDescent="0.2">
      <c r="C386" s="173" t="s">
        <v>761</v>
      </c>
      <c r="D386" s="119"/>
      <c r="E386" s="119"/>
      <c r="F386" s="119"/>
      <c r="G386" s="119"/>
      <c r="H386" s="119"/>
      <c r="I386" s="169">
        <v>7585.71</v>
      </c>
      <c r="J386" s="119"/>
      <c r="K386" s="169">
        <v>46500.4</v>
      </c>
    </row>
    <row r="387" spans="3:11" hidden="1" x14ac:dyDescent="0.2">
      <c r="C387" s="172" t="s">
        <v>762</v>
      </c>
      <c r="D387" s="119"/>
      <c r="E387" s="119"/>
      <c r="F387" s="119"/>
      <c r="G387" s="119"/>
      <c r="H387" s="119"/>
      <c r="I387" s="169">
        <v>0</v>
      </c>
      <c r="J387" s="119"/>
      <c r="K387" s="169">
        <v>0</v>
      </c>
    </row>
    <row r="389" spans="3:11" hidden="1" x14ac:dyDescent="0.2">
      <c r="C389" s="11" t="s">
        <v>763</v>
      </c>
      <c r="D389" s="11"/>
      <c r="E389" s="11"/>
      <c r="F389" s="11"/>
      <c r="G389" s="11"/>
      <c r="H389" s="11"/>
      <c r="I389" s="149">
        <v>24635.53</v>
      </c>
      <c r="J389" s="11"/>
      <c r="K389" s="149">
        <v>308635.52000000002</v>
      </c>
    </row>
    <row r="390" spans="3:11" hidden="1" x14ac:dyDescent="0.2">
      <c r="C390" s="150" t="s">
        <v>764</v>
      </c>
      <c r="D390" s="148"/>
      <c r="E390" s="148"/>
      <c r="F390" s="148"/>
      <c r="G390" s="148"/>
      <c r="H390" s="148"/>
      <c r="I390" s="148"/>
      <c r="J390" s="148"/>
      <c r="K390" s="148"/>
    </row>
    <row r="391" spans="3:11" hidden="1" x14ac:dyDescent="0.2">
      <c r="C391" s="174" t="s">
        <v>765</v>
      </c>
      <c r="D391" s="11"/>
      <c r="E391" s="11"/>
      <c r="F391" s="11"/>
      <c r="G391" s="11"/>
      <c r="H391" s="11"/>
      <c r="I391" s="149">
        <v>17049.82</v>
      </c>
      <c r="J391" s="11"/>
      <c r="K391" s="149">
        <v>262135.12</v>
      </c>
    </row>
    <row r="392" spans="3:11" hidden="1" x14ac:dyDescent="0.2">
      <c r="C392" s="174" t="s">
        <v>766</v>
      </c>
      <c r="D392" s="11"/>
      <c r="E392" s="11"/>
      <c r="F392" s="11"/>
      <c r="G392" s="11"/>
      <c r="H392" s="11"/>
      <c r="I392" s="149">
        <v>0</v>
      </c>
      <c r="J392" s="11"/>
      <c r="K392" s="149">
        <v>0</v>
      </c>
    </row>
    <row r="393" spans="3:11" hidden="1" x14ac:dyDescent="0.2">
      <c r="C393" s="172" t="s">
        <v>767</v>
      </c>
      <c r="D393" s="119"/>
      <c r="E393" s="119"/>
      <c r="F393" s="119"/>
      <c r="G393" s="119"/>
      <c r="H393" s="119"/>
      <c r="I393" s="169">
        <v>7585.71</v>
      </c>
      <c r="J393" s="119"/>
      <c r="K393" s="169">
        <v>46500.4</v>
      </c>
    </row>
    <row r="394" spans="3:11" hidden="1" x14ac:dyDescent="0.2">
      <c r="C394" s="174" t="s">
        <v>190</v>
      </c>
      <c r="D394" s="11"/>
      <c r="E394" s="11"/>
      <c r="F394" s="11"/>
      <c r="G394" s="11"/>
      <c r="H394" s="11"/>
      <c r="I394" s="149">
        <v>0</v>
      </c>
      <c r="J394" s="11"/>
      <c r="K394" s="149">
        <v>0</v>
      </c>
    </row>
    <row r="395" spans="3:11" hidden="1" x14ac:dyDescent="0.2"/>
    <row r="396" spans="3:11" hidden="1" x14ac:dyDescent="0.2">
      <c r="C396" s="11" t="s">
        <v>768</v>
      </c>
      <c r="D396" s="11"/>
      <c r="E396" s="11"/>
      <c r="F396" s="11"/>
      <c r="G396" s="11"/>
      <c r="H396" s="11"/>
      <c r="I396" s="149">
        <v>17049.82</v>
      </c>
      <c r="J396" s="11"/>
      <c r="K396" s="149">
        <v>262135.12</v>
      </c>
    </row>
    <row r="398" spans="3:11" hidden="1" x14ac:dyDescent="0.2">
      <c r="C398" s="22" t="s">
        <v>208</v>
      </c>
      <c r="D398" s="22"/>
      <c r="E398" s="22"/>
      <c r="F398" s="22"/>
      <c r="G398" s="22"/>
      <c r="H398" s="22"/>
      <c r="I398" s="175">
        <v>24635.53</v>
      </c>
      <c r="J398" s="22"/>
      <c r="K398" s="175">
        <v>308635.52000000002</v>
      </c>
    </row>
    <row r="400" spans="3:11" hidden="1" x14ac:dyDescent="0.2">
      <c r="C400" s="148" t="s">
        <v>769</v>
      </c>
      <c r="D400" s="148"/>
      <c r="E400" s="148"/>
      <c r="F400" s="148"/>
      <c r="G400" s="148"/>
      <c r="H400" s="148"/>
      <c r="I400" s="148"/>
      <c r="J400" s="148"/>
      <c r="K400" s="148"/>
    </row>
    <row r="401" spans="1:255" hidden="1" x14ac:dyDescent="0.2">
      <c r="C401" s="176" t="s">
        <v>770</v>
      </c>
      <c r="D401" s="11"/>
      <c r="E401" s="11"/>
      <c r="F401" s="11"/>
      <c r="G401" s="11"/>
      <c r="H401" s="11"/>
      <c r="I401" s="149">
        <v>20095.440000000002</v>
      </c>
      <c r="J401" s="11"/>
      <c r="K401" s="149">
        <v>160463.95000000001</v>
      </c>
    </row>
    <row r="402" spans="1:255" hidden="1" x14ac:dyDescent="0.2">
      <c r="C402" s="150" t="s">
        <v>728</v>
      </c>
      <c r="D402" s="148"/>
      <c r="E402" s="148"/>
      <c r="F402" s="148"/>
      <c r="G402" s="148"/>
      <c r="H402" s="148"/>
      <c r="I402" s="148"/>
      <c r="J402" s="148"/>
      <c r="K402" s="148"/>
    </row>
    <row r="403" spans="1:255" hidden="1" x14ac:dyDescent="0.2">
      <c r="C403" s="174" t="s">
        <v>771</v>
      </c>
      <c r="D403" s="11"/>
      <c r="E403" s="11"/>
      <c r="F403" s="11"/>
      <c r="G403" s="11"/>
      <c r="H403" s="11"/>
      <c r="I403" s="149">
        <v>0</v>
      </c>
      <c r="J403" s="11"/>
      <c r="K403" s="149">
        <v>0</v>
      </c>
    </row>
    <row r="404" spans="1:255" hidden="1" x14ac:dyDescent="0.2">
      <c r="C404" s="174" t="s">
        <v>772</v>
      </c>
      <c r="D404" s="11"/>
      <c r="E404" s="11"/>
      <c r="F404" s="11"/>
      <c r="G404" s="11"/>
      <c r="H404" s="11"/>
      <c r="I404" s="149">
        <v>20095.440000000002</v>
      </c>
      <c r="J404" s="11"/>
      <c r="K404" s="149">
        <v>160463.95000000001</v>
      </c>
    </row>
    <row r="405" spans="1:255" hidden="1" x14ac:dyDescent="0.2">
      <c r="C405" s="160" t="s">
        <v>773</v>
      </c>
      <c r="D405" s="109"/>
      <c r="E405" s="109"/>
      <c r="F405" s="109"/>
      <c r="G405" s="109"/>
      <c r="H405" s="109"/>
      <c r="I405" s="161">
        <v>11994.970000000001</v>
      </c>
      <c r="J405" s="109"/>
      <c r="K405" s="161">
        <v>109274.14</v>
      </c>
    </row>
    <row r="406" spans="1:255" hidden="1" x14ac:dyDescent="0.2">
      <c r="C406" s="172" t="s">
        <v>774</v>
      </c>
      <c r="D406" s="119"/>
      <c r="E406" s="119"/>
      <c r="F406" s="119"/>
      <c r="G406" s="119"/>
      <c r="H406" s="119"/>
      <c r="I406" s="169">
        <v>7585.71</v>
      </c>
      <c r="J406" s="119"/>
      <c r="K406" s="169">
        <v>46500.400000000009</v>
      </c>
    </row>
    <row r="407" spans="1:255" hidden="1" x14ac:dyDescent="0.2">
      <c r="C407" s="176" t="s">
        <v>775</v>
      </c>
      <c r="D407" s="11"/>
      <c r="E407" s="11"/>
      <c r="F407" s="11"/>
      <c r="G407" s="11"/>
      <c r="H407" s="149">
        <v>168.31856999999999</v>
      </c>
      <c r="I407" s="11"/>
      <c r="J407" s="11"/>
      <c r="K407" s="11"/>
    </row>
    <row r="408" spans="1:255" hidden="1" x14ac:dyDescent="0.2">
      <c r="C408" s="176" t="s">
        <v>199</v>
      </c>
      <c r="D408" s="11"/>
      <c r="E408" s="11"/>
      <c r="F408" s="11"/>
      <c r="G408" s="11"/>
      <c r="H408" s="149">
        <v>1.1196360000000001</v>
      </c>
      <c r="I408" s="11"/>
      <c r="J408" s="11"/>
      <c r="K408" s="11"/>
    </row>
    <row r="409" spans="1:255" ht="13.5" thickBot="1" x14ac:dyDescent="0.25"/>
    <row r="410" spans="1:255" x14ac:dyDescent="0.2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</row>
    <row r="411" spans="1:255" x14ac:dyDescent="0.2">
      <c r="A411" s="200" t="s">
        <v>675</v>
      </c>
      <c r="B411" s="200"/>
      <c r="C411" s="201" t="s">
        <v>784</v>
      </c>
      <c r="D411" s="201"/>
      <c r="E411" s="201"/>
      <c r="F411" s="201"/>
      <c r="G411" s="201"/>
      <c r="H411" s="201"/>
      <c r="I411" s="201"/>
      <c r="J411" s="201"/>
      <c r="K411" s="201"/>
      <c r="BX411" s="46" t="s">
        <v>784</v>
      </c>
      <c r="IU411" s="20"/>
    </row>
    <row r="412" spans="1:255" ht="13.5" thickBot="1" x14ac:dyDescent="0.25"/>
    <row r="413" spans="1:255" ht="24" x14ac:dyDescent="0.2">
      <c r="A413" s="47">
        <v>15</v>
      </c>
      <c r="B413" s="55" t="s">
        <v>21</v>
      </c>
      <c r="C413" s="48" t="s">
        <v>679</v>
      </c>
      <c r="D413" s="49" t="s">
        <v>23</v>
      </c>
      <c r="E413" s="50">
        <v>3</v>
      </c>
      <c r="F413" s="51">
        <v>43.76</v>
      </c>
      <c r="G413" s="56" t="s">
        <v>6</v>
      </c>
      <c r="H413" s="51"/>
      <c r="I413" s="52">
        <v>348.59000000000003</v>
      </c>
      <c r="J413" s="53"/>
      <c r="K413" s="54">
        <v>11219.55</v>
      </c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</row>
    <row r="414" spans="1:255" x14ac:dyDescent="0.2">
      <c r="A414" s="60"/>
      <c r="B414" s="61"/>
      <c r="C414" s="61" t="s">
        <v>680</v>
      </c>
      <c r="D414" s="62"/>
      <c r="E414" s="63"/>
      <c r="F414" s="64">
        <v>35.11</v>
      </c>
      <c r="G414" s="65" t="s">
        <v>26</v>
      </c>
      <c r="H414" s="64">
        <v>36.869999999999997</v>
      </c>
      <c r="I414" s="64">
        <v>110.61</v>
      </c>
      <c r="J414" s="66">
        <v>33.39</v>
      </c>
      <c r="K414" s="67">
        <v>3693.27</v>
      </c>
      <c r="O414" s="20"/>
      <c r="P414" s="20"/>
      <c r="Q414" s="20"/>
      <c r="R414" s="20"/>
      <c r="S414" s="20"/>
      <c r="T414" s="20">
        <v>110.61</v>
      </c>
      <c r="U414" s="20">
        <v>3693.27</v>
      </c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>
        <v>1</v>
      </c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>
        <v>3693.27</v>
      </c>
      <c r="DH414" s="20">
        <v>1</v>
      </c>
      <c r="DI414" s="20"/>
      <c r="DJ414" s="20"/>
      <c r="DK414" s="20"/>
      <c r="DL414" s="20"/>
      <c r="DM414" s="20"/>
      <c r="DN414" s="20"/>
      <c r="DO414" s="20"/>
      <c r="DP414" s="20"/>
      <c r="DQ414" s="20">
        <v>110.61</v>
      </c>
      <c r="DR414" s="20"/>
      <c r="DS414" s="20">
        <v>3693.27</v>
      </c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>
        <v>110.61</v>
      </c>
      <c r="GK414" s="20">
        <v>110.61</v>
      </c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>
        <v>110.61</v>
      </c>
      <c r="HC414" s="20"/>
      <c r="HD414" s="20"/>
      <c r="HE414" s="20"/>
      <c r="HF414" s="20">
        <v>110.61</v>
      </c>
      <c r="HG414" s="20"/>
      <c r="HH414" s="20"/>
      <c r="HI414" s="20"/>
      <c r="HJ414" s="20"/>
      <c r="HK414" s="20"/>
      <c r="HL414" s="20">
        <v>110.61</v>
      </c>
      <c r="HM414" s="20"/>
      <c r="HN414" s="20">
        <v>110.61</v>
      </c>
      <c r="HO414" s="20"/>
      <c r="HP414" s="20"/>
      <c r="HQ414" s="20"/>
      <c r="HR414" s="20"/>
      <c r="HS414" s="20"/>
      <c r="HT414" s="20"/>
      <c r="HU414" s="20"/>
      <c r="HV414" s="20"/>
      <c r="HW414" s="20"/>
      <c r="HX414" s="20">
        <v>110.61</v>
      </c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</row>
    <row r="415" spans="1:255" x14ac:dyDescent="0.2">
      <c r="A415" s="71"/>
      <c r="B415" s="72"/>
      <c r="C415" s="72" t="s">
        <v>681</v>
      </c>
      <c r="D415" s="73"/>
      <c r="E415" s="74"/>
      <c r="F415" s="75">
        <v>6.62</v>
      </c>
      <c r="G415" s="76" t="s">
        <v>26</v>
      </c>
      <c r="H415" s="75">
        <v>6.95</v>
      </c>
      <c r="I415" s="75">
        <v>20.85</v>
      </c>
      <c r="J415" s="77">
        <v>13.26</v>
      </c>
      <c r="K415" s="78">
        <v>276.47000000000003</v>
      </c>
      <c r="O415" s="20"/>
      <c r="P415" s="20"/>
      <c r="Q415" s="20"/>
      <c r="R415" s="20"/>
      <c r="S415" s="20"/>
      <c r="T415" s="20">
        <v>20.85</v>
      </c>
      <c r="U415" s="20">
        <v>276.47000000000003</v>
      </c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>
        <v>1</v>
      </c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>
        <v>20.85</v>
      </c>
      <c r="DR415" s="20"/>
      <c r="DS415" s="20">
        <v>276.47000000000003</v>
      </c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>
        <v>20.85</v>
      </c>
      <c r="GK415" s="20"/>
      <c r="GL415" s="20">
        <v>20.85</v>
      </c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>
        <v>20.85</v>
      </c>
      <c r="HC415" s="20"/>
      <c r="HD415" s="20"/>
      <c r="HE415" s="20"/>
      <c r="HF415" s="20">
        <v>20.85</v>
      </c>
      <c r="HG415" s="20"/>
      <c r="HH415" s="20"/>
      <c r="HI415" s="20"/>
      <c r="HJ415" s="20"/>
      <c r="HK415" s="20"/>
      <c r="HL415" s="20">
        <v>20.85</v>
      </c>
      <c r="HM415" s="20"/>
      <c r="HN415" s="20">
        <v>20.85</v>
      </c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</row>
    <row r="416" spans="1:255" x14ac:dyDescent="0.2">
      <c r="A416" s="71"/>
      <c r="B416" s="72"/>
      <c r="C416" s="72" t="s">
        <v>682</v>
      </c>
      <c r="D416" s="73"/>
      <c r="E416" s="74"/>
      <c r="F416" s="75">
        <v>0.6</v>
      </c>
      <c r="G416" s="76" t="s">
        <v>26</v>
      </c>
      <c r="H416" s="75">
        <v>0.63</v>
      </c>
      <c r="I416" s="75">
        <v>1.89</v>
      </c>
      <c r="J416" s="77">
        <v>33.39</v>
      </c>
      <c r="K416" s="78">
        <v>63.11</v>
      </c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>
        <v>1.89</v>
      </c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>
        <v>1.89</v>
      </c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</row>
    <row r="417" spans="1:255" x14ac:dyDescent="0.2">
      <c r="A417" s="71"/>
      <c r="B417" s="72"/>
      <c r="C417" s="72" t="s">
        <v>683</v>
      </c>
      <c r="D417" s="73"/>
      <c r="E417" s="74"/>
      <c r="F417" s="75">
        <v>2.0299999999999998</v>
      </c>
      <c r="G417" s="76"/>
      <c r="H417" s="75">
        <v>2.0299999999999998</v>
      </c>
      <c r="I417" s="75">
        <v>6.09</v>
      </c>
      <c r="J417" s="77">
        <v>9.11</v>
      </c>
      <c r="K417" s="78">
        <v>55.48</v>
      </c>
      <c r="O417" s="20"/>
      <c r="P417" s="20"/>
      <c r="Q417" s="20"/>
      <c r="R417" s="20"/>
      <c r="S417" s="20"/>
      <c r="T417" s="20">
        <v>6.09</v>
      </c>
      <c r="U417" s="20">
        <v>55.48</v>
      </c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>
        <v>1</v>
      </c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>
        <v>6.09</v>
      </c>
      <c r="DL417" s="20"/>
      <c r="DM417" s="20">
        <v>55.48</v>
      </c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>
        <v>6.09</v>
      </c>
      <c r="GK417" s="20"/>
      <c r="GL417" s="20"/>
      <c r="GM417" s="20"/>
      <c r="GN417" s="20">
        <v>6.09</v>
      </c>
      <c r="GO417" s="20"/>
      <c r="GP417" s="20">
        <v>6.09</v>
      </c>
      <c r="GQ417" s="20">
        <v>6.09</v>
      </c>
      <c r="GR417" s="20"/>
      <c r="GS417" s="20">
        <v>6.09</v>
      </c>
      <c r="GT417" s="20"/>
      <c r="GU417" s="20"/>
      <c r="GV417" s="20"/>
      <c r="GW417" s="20">
        <v>0</v>
      </c>
      <c r="GX417" s="20">
        <v>0</v>
      </c>
      <c r="GY417" s="20"/>
      <c r="GZ417" s="20"/>
      <c r="HA417" s="20"/>
      <c r="HB417" s="20">
        <v>6.09</v>
      </c>
      <c r="HC417" s="20"/>
      <c r="HD417" s="20"/>
      <c r="HE417" s="20"/>
      <c r="HF417" s="20">
        <v>6.09</v>
      </c>
      <c r="HG417" s="20"/>
      <c r="HH417" s="20"/>
      <c r="HI417" s="20"/>
      <c r="HJ417" s="20"/>
      <c r="HK417" s="20"/>
      <c r="HL417" s="20">
        <v>6.09</v>
      </c>
      <c r="HM417" s="20"/>
      <c r="HN417" s="20">
        <v>6.09</v>
      </c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</row>
    <row r="418" spans="1:255" x14ac:dyDescent="0.2">
      <c r="A418" s="79"/>
      <c r="B418" s="80"/>
      <c r="C418" s="80" t="s">
        <v>684</v>
      </c>
      <c r="D418" s="81"/>
      <c r="E418" s="82">
        <v>121</v>
      </c>
      <c r="F418" s="83" t="s">
        <v>685</v>
      </c>
      <c r="G418" s="84"/>
      <c r="H418" s="85">
        <v>45.38</v>
      </c>
      <c r="I418" s="85">
        <v>136.13</v>
      </c>
      <c r="J418" s="87">
        <v>1.21</v>
      </c>
      <c r="K418" s="86">
        <v>4545.22</v>
      </c>
      <c r="O418" s="20"/>
      <c r="P418" s="20"/>
      <c r="Q418" s="20"/>
      <c r="R418" s="20"/>
      <c r="S418" s="20"/>
      <c r="T418" s="20">
        <v>136.13</v>
      </c>
      <c r="U418" s="20">
        <v>4545.22</v>
      </c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>
        <v>1</v>
      </c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>
        <v>136.13</v>
      </c>
      <c r="DR418" s="20"/>
      <c r="DS418" s="20">
        <v>4545.22</v>
      </c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>
        <v>136.13</v>
      </c>
      <c r="GZ418" s="20"/>
      <c r="HA418" s="20"/>
      <c r="HB418" s="20">
        <v>136.13</v>
      </c>
      <c r="HC418" s="20"/>
      <c r="HD418" s="20"/>
      <c r="HE418" s="20"/>
      <c r="HF418" s="20">
        <v>136.13</v>
      </c>
      <c r="HG418" s="20"/>
      <c r="HH418" s="20"/>
      <c r="HI418" s="20"/>
      <c r="HJ418" s="20"/>
      <c r="HK418" s="20"/>
      <c r="HL418" s="20">
        <v>136.13</v>
      </c>
      <c r="HM418" s="20"/>
      <c r="HN418" s="20">
        <v>136.13</v>
      </c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</row>
    <row r="419" spans="1:255" x14ac:dyDescent="0.2">
      <c r="A419" s="79"/>
      <c r="B419" s="80"/>
      <c r="C419" s="80" t="s">
        <v>686</v>
      </c>
      <c r="D419" s="81"/>
      <c r="E419" s="82">
        <v>72</v>
      </c>
      <c r="F419" s="83" t="s">
        <v>685</v>
      </c>
      <c r="G419" s="84"/>
      <c r="H419" s="85">
        <v>27</v>
      </c>
      <c r="I419" s="85">
        <v>81</v>
      </c>
      <c r="J419" s="87">
        <v>0.72</v>
      </c>
      <c r="K419" s="86">
        <v>2704.59</v>
      </c>
      <c r="O419" s="20"/>
      <c r="P419" s="20"/>
      <c r="Q419" s="20"/>
      <c r="R419" s="20"/>
      <c r="S419" s="20"/>
      <c r="T419" s="20">
        <v>81</v>
      </c>
      <c r="U419" s="20">
        <v>2704.59</v>
      </c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>
        <v>1</v>
      </c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>
        <v>81</v>
      </c>
      <c r="DR419" s="20"/>
      <c r="DS419" s="20">
        <v>2704.59</v>
      </c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>
        <v>81</v>
      </c>
      <c r="HA419" s="20"/>
      <c r="HB419" s="20">
        <v>81</v>
      </c>
      <c r="HC419" s="20"/>
      <c r="HD419" s="20"/>
      <c r="HE419" s="20"/>
      <c r="HF419" s="20">
        <v>81</v>
      </c>
      <c r="HG419" s="20"/>
      <c r="HH419" s="20"/>
      <c r="HI419" s="20"/>
      <c r="HJ419" s="20"/>
      <c r="HK419" s="20"/>
      <c r="HL419" s="20">
        <v>81</v>
      </c>
      <c r="HM419" s="20"/>
      <c r="HN419" s="20">
        <v>81</v>
      </c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</row>
    <row r="420" spans="1:255" x14ac:dyDescent="0.2">
      <c r="A420" s="71"/>
      <c r="B420" s="72"/>
      <c r="C420" s="72" t="s">
        <v>687</v>
      </c>
      <c r="D420" s="73" t="s">
        <v>688</v>
      </c>
      <c r="E420" s="74">
        <v>3.65</v>
      </c>
      <c r="F420" s="75"/>
      <c r="G420" s="76" t="s">
        <v>26</v>
      </c>
      <c r="H420" s="75">
        <v>3.83</v>
      </c>
      <c r="I420" s="88">
        <v>11.4975</v>
      </c>
      <c r="J420" s="77"/>
      <c r="K420" s="78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</row>
    <row r="421" spans="1:255" ht="24" x14ac:dyDescent="0.2">
      <c r="A421" s="91" t="s">
        <v>241</v>
      </c>
      <c r="B421" s="99" t="s">
        <v>35</v>
      </c>
      <c r="C421" s="92" t="s">
        <v>778</v>
      </c>
      <c r="D421" s="93" t="s">
        <v>37</v>
      </c>
      <c r="E421" s="94">
        <v>1</v>
      </c>
      <c r="F421" s="100">
        <v>7045.0199999999995</v>
      </c>
      <c r="G421" s="96"/>
      <c r="H421" s="100">
        <v>7045.02</v>
      </c>
      <c r="I421" s="95">
        <v>1149.27</v>
      </c>
      <c r="J421" s="97">
        <v>6.13</v>
      </c>
      <c r="K421" s="98">
        <v>7045.02</v>
      </c>
      <c r="L421" s="20"/>
      <c r="M421" s="20"/>
      <c r="N421" s="20"/>
      <c r="O421" s="20"/>
      <c r="P421" s="20"/>
      <c r="Q421" s="20"/>
      <c r="R421" s="20"/>
      <c r="S421" s="20"/>
      <c r="T421" s="20">
        <v>1149.27</v>
      </c>
      <c r="U421" s="20">
        <v>7045.02</v>
      </c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>
        <v>3</v>
      </c>
      <c r="CW421" s="20"/>
      <c r="CX421" s="20"/>
      <c r="CY421" s="20"/>
      <c r="CZ421" s="20"/>
      <c r="DA421" s="20"/>
      <c r="DB421" s="20"/>
      <c r="DC421" s="20"/>
      <c r="DD421" s="20"/>
      <c r="DE421" s="20"/>
      <c r="DF421" s="20">
        <v>7045.02</v>
      </c>
      <c r="DG421" s="20"/>
      <c r="DH421" s="20"/>
      <c r="DI421" s="20"/>
      <c r="DJ421" s="20"/>
      <c r="DK421" s="20"/>
      <c r="DL421" s="20"/>
      <c r="DM421" s="20"/>
      <c r="DN421" s="20">
        <v>1149.27</v>
      </c>
      <c r="DO421" s="20"/>
      <c r="DP421" s="20">
        <v>7045.02</v>
      </c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>
        <v>1149.27</v>
      </c>
      <c r="GO421" s="20"/>
      <c r="GP421" s="20">
        <v>1149.27</v>
      </c>
      <c r="GQ421" s="20"/>
      <c r="GR421" s="20"/>
      <c r="GS421" s="20"/>
      <c r="GT421" s="20">
        <v>1149.27</v>
      </c>
      <c r="GU421" s="20"/>
      <c r="GV421" s="20">
        <v>1149.27</v>
      </c>
      <c r="GW421" s="20"/>
      <c r="GX421" s="20"/>
      <c r="GY421" s="20"/>
      <c r="GZ421" s="20"/>
      <c r="HA421" s="20"/>
      <c r="HB421" s="20"/>
      <c r="HC421" s="20"/>
      <c r="HD421" s="20">
        <v>1149.27</v>
      </c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>
        <v>1149.27</v>
      </c>
      <c r="HS421" s="20"/>
      <c r="HT421" s="20"/>
      <c r="HU421" s="20"/>
      <c r="HV421" s="20"/>
      <c r="HW421" s="20"/>
      <c r="HX421" s="20"/>
      <c r="HY421" s="20"/>
      <c r="HZ421" s="20">
        <v>1149.27</v>
      </c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</row>
    <row r="422" spans="1:255" x14ac:dyDescent="0.2">
      <c r="A422" s="58"/>
      <c r="B422" s="101" t="s">
        <v>690</v>
      </c>
      <c r="C422" s="101" t="s">
        <v>779</v>
      </c>
      <c r="D422" s="57"/>
      <c r="E422" s="57"/>
      <c r="F422" s="57"/>
      <c r="G422" s="57"/>
      <c r="H422" s="57"/>
      <c r="I422" s="57"/>
      <c r="J422" s="57"/>
      <c r="K422" s="59"/>
    </row>
    <row r="423" spans="1:255" ht="24" x14ac:dyDescent="0.2">
      <c r="A423" s="91" t="s">
        <v>242</v>
      </c>
      <c r="B423" s="99" t="s">
        <v>35</v>
      </c>
      <c r="C423" s="92" t="s">
        <v>692</v>
      </c>
      <c r="D423" s="93" t="s">
        <v>37</v>
      </c>
      <c r="E423" s="94">
        <v>2</v>
      </c>
      <c r="F423" s="100">
        <v>8480.619999999999</v>
      </c>
      <c r="G423" s="96"/>
      <c r="H423" s="100">
        <v>8480.6200000000008</v>
      </c>
      <c r="I423" s="95">
        <v>2766.92</v>
      </c>
      <c r="J423" s="97">
        <v>6.13</v>
      </c>
      <c r="K423" s="98">
        <v>16961.240000000002</v>
      </c>
      <c r="L423" s="20"/>
      <c r="M423" s="20"/>
      <c r="N423" s="20"/>
      <c r="O423" s="20"/>
      <c r="P423" s="20"/>
      <c r="Q423" s="20"/>
      <c r="R423" s="20"/>
      <c r="S423" s="20"/>
      <c r="T423" s="20">
        <v>2766.92</v>
      </c>
      <c r="U423" s="20">
        <v>16961.240000000002</v>
      </c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>
        <v>3</v>
      </c>
      <c r="CW423" s="20"/>
      <c r="CX423" s="20"/>
      <c r="CY423" s="20"/>
      <c r="CZ423" s="20"/>
      <c r="DA423" s="20"/>
      <c r="DB423" s="20"/>
      <c r="DC423" s="20"/>
      <c r="DD423" s="20"/>
      <c r="DE423" s="20"/>
      <c r="DF423" s="20">
        <v>16961.240000000002</v>
      </c>
      <c r="DG423" s="20"/>
      <c r="DH423" s="20"/>
      <c r="DI423" s="20"/>
      <c r="DJ423" s="20"/>
      <c r="DK423" s="20"/>
      <c r="DL423" s="20"/>
      <c r="DM423" s="20"/>
      <c r="DN423" s="20">
        <v>2766.92</v>
      </c>
      <c r="DO423" s="20"/>
      <c r="DP423" s="20">
        <v>16961.240000000002</v>
      </c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>
        <v>2766.92</v>
      </c>
      <c r="GO423" s="20"/>
      <c r="GP423" s="20">
        <v>2766.92</v>
      </c>
      <c r="GQ423" s="20"/>
      <c r="GR423" s="20"/>
      <c r="GS423" s="20"/>
      <c r="GT423" s="20">
        <v>2766.92</v>
      </c>
      <c r="GU423" s="20"/>
      <c r="GV423" s="20">
        <v>2766.92</v>
      </c>
      <c r="GW423" s="20"/>
      <c r="GX423" s="20"/>
      <c r="GY423" s="20"/>
      <c r="GZ423" s="20"/>
      <c r="HA423" s="20"/>
      <c r="HB423" s="20"/>
      <c r="HC423" s="20"/>
      <c r="HD423" s="20">
        <v>2766.92</v>
      </c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>
        <v>2766.92</v>
      </c>
      <c r="HS423" s="20"/>
      <c r="HT423" s="20"/>
      <c r="HU423" s="20"/>
      <c r="HV423" s="20"/>
      <c r="HW423" s="20"/>
      <c r="HX423" s="20"/>
      <c r="HY423" s="20"/>
      <c r="HZ423" s="20">
        <v>2766.92</v>
      </c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</row>
    <row r="424" spans="1:255" x14ac:dyDescent="0.2">
      <c r="A424" s="58"/>
      <c r="B424" s="101" t="s">
        <v>690</v>
      </c>
      <c r="C424" s="101" t="s">
        <v>693</v>
      </c>
      <c r="D424" s="57"/>
      <c r="E424" s="57"/>
      <c r="F424" s="57"/>
      <c r="G424" s="57"/>
      <c r="H424" s="57"/>
      <c r="I424" s="57"/>
      <c r="J424" s="57"/>
      <c r="K424" s="59"/>
    </row>
    <row r="425" spans="1:255" x14ac:dyDescent="0.2">
      <c r="A425" s="102" t="s">
        <v>243</v>
      </c>
      <c r="B425" s="108" t="s">
        <v>35</v>
      </c>
      <c r="C425" s="103" t="s">
        <v>218</v>
      </c>
      <c r="D425" s="104" t="s">
        <v>23</v>
      </c>
      <c r="E425" s="105">
        <v>2</v>
      </c>
      <c r="F425" s="100">
        <v>385.59000000000003</v>
      </c>
      <c r="G425" s="96"/>
      <c r="H425" s="100">
        <v>385.59</v>
      </c>
      <c r="I425" s="106">
        <v>84.65</v>
      </c>
      <c r="J425" s="97">
        <v>9.11</v>
      </c>
      <c r="K425" s="107">
        <v>771.18</v>
      </c>
      <c r="L425" s="20"/>
      <c r="M425" s="20"/>
      <c r="N425" s="20"/>
      <c r="O425" s="20"/>
      <c r="P425" s="20"/>
      <c r="Q425" s="20"/>
      <c r="R425" s="20"/>
      <c r="S425" s="20"/>
      <c r="T425" s="20">
        <v>84.65</v>
      </c>
      <c r="U425" s="20">
        <v>771.18</v>
      </c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>
        <v>1</v>
      </c>
      <c r="CW425" s="20"/>
      <c r="CX425" s="20"/>
      <c r="CY425" s="20"/>
      <c r="CZ425" s="20"/>
      <c r="DA425" s="20"/>
      <c r="DB425" s="20"/>
      <c r="DC425" s="20"/>
      <c r="DD425" s="20"/>
      <c r="DE425" s="20">
        <v>771.18</v>
      </c>
      <c r="DF425" s="20"/>
      <c r="DG425" s="20"/>
      <c r="DH425" s="20"/>
      <c r="DI425" s="20"/>
      <c r="DJ425" s="20"/>
      <c r="DK425" s="20">
        <v>84.65</v>
      </c>
      <c r="DL425" s="20"/>
      <c r="DM425" s="20">
        <v>771.18</v>
      </c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>
        <v>84.65</v>
      </c>
      <c r="GK425" s="20"/>
      <c r="GL425" s="20"/>
      <c r="GM425" s="20"/>
      <c r="GN425" s="20">
        <v>84.65</v>
      </c>
      <c r="GO425" s="20"/>
      <c r="GP425" s="20">
        <v>84.65</v>
      </c>
      <c r="GQ425" s="20">
        <v>84.65</v>
      </c>
      <c r="GR425" s="20"/>
      <c r="GS425" s="20">
        <v>84.65</v>
      </c>
      <c r="GT425" s="20"/>
      <c r="GU425" s="20"/>
      <c r="GV425" s="20"/>
      <c r="GW425" s="20"/>
      <c r="GX425" s="20"/>
      <c r="GY425" s="20"/>
      <c r="GZ425" s="20"/>
      <c r="HA425" s="20"/>
      <c r="HB425" s="20">
        <v>84.65</v>
      </c>
      <c r="HC425" s="20"/>
      <c r="HD425" s="20"/>
      <c r="HE425" s="20"/>
      <c r="HF425" s="20">
        <v>84.65</v>
      </c>
      <c r="HG425" s="20"/>
      <c r="HH425" s="20"/>
      <c r="HI425" s="20"/>
      <c r="HJ425" s="20"/>
      <c r="HK425" s="20"/>
      <c r="HL425" s="20">
        <v>84.65</v>
      </c>
      <c r="HM425" s="20"/>
      <c r="HN425" s="20">
        <v>84.65</v>
      </c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>
        <v>84.65</v>
      </c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</row>
    <row r="426" spans="1:255" x14ac:dyDescent="0.2">
      <c r="A426" s="58"/>
      <c r="B426" s="101" t="s">
        <v>690</v>
      </c>
      <c r="C426" s="101" t="s">
        <v>780</v>
      </c>
      <c r="D426" s="57"/>
      <c r="E426" s="57"/>
      <c r="F426" s="57"/>
      <c r="G426" s="57"/>
      <c r="H426" s="57"/>
      <c r="I426" s="57"/>
      <c r="J426" s="57"/>
      <c r="K426" s="59"/>
    </row>
    <row r="427" spans="1:255" x14ac:dyDescent="0.2">
      <c r="A427" s="111" t="s">
        <v>244</v>
      </c>
      <c r="B427" s="112" t="s">
        <v>35</v>
      </c>
      <c r="C427" s="113" t="s">
        <v>57</v>
      </c>
      <c r="D427" s="114" t="s">
        <v>23</v>
      </c>
      <c r="E427" s="115">
        <v>3</v>
      </c>
      <c r="F427" s="116">
        <v>506.09000000000003</v>
      </c>
      <c r="G427" s="65"/>
      <c r="H427" s="116">
        <v>506.09</v>
      </c>
      <c r="I427" s="117">
        <v>166.66</v>
      </c>
      <c r="J427" s="66">
        <v>9.11</v>
      </c>
      <c r="K427" s="118">
        <v>1518.27</v>
      </c>
      <c r="L427" s="20"/>
      <c r="M427" s="20"/>
      <c r="N427" s="20"/>
      <c r="O427" s="20"/>
      <c r="P427" s="20"/>
      <c r="Q427" s="20"/>
      <c r="R427" s="20"/>
      <c r="S427" s="20"/>
      <c r="T427" s="20">
        <v>166.66</v>
      </c>
      <c r="U427" s="20">
        <v>1518.27</v>
      </c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>
        <v>1</v>
      </c>
      <c r="CW427" s="20"/>
      <c r="CX427" s="20"/>
      <c r="CY427" s="20"/>
      <c r="CZ427" s="20"/>
      <c r="DA427" s="20"/>
      <c r="DB427" s="20"/>
      <c r="DC427" s="20"/>
      <c r="DD427" s="20"/>
      <c r="DE427" s="20">
        <v>1518.27</v>
      </c>
      <c r="DF427" s="20"/>
      <c r="DG427" s="20"/>
      <c r="DH427" s="20"/>
      <c r="DI427" s="20"/>
      <c r="DJ427" s="20"/>
      <c r="DK427" s="20">
        <v>166.66</v>
      </c>
      <c r="DL427" s="20"/>
      <c r="DM427" s="20">
        <v>1518.27</v>
      </c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>
        <v>166.66</v>
      </c>
      <c r="GK427" s="20"/>
      <c r="GL427" s="20"/>
      <c r="GM427" s="20"/>
      <c r="GN427" s="20">
        <v>166.66</v>
      </c>
      <c r="GO427" s="20"/>
      <c r="GP427" s="20">
        <v>166.66</v>
      </c>
      <c r="GQ427" s="20">
        <v>166.66</v>
      </c>
      <c r="GR427" s="20"/>
      <c r="GS427" s="20">
        <v>166.66</v>
      </c>
      <c r="GT427" s="20"/>
      <c r="GU427" s="20"/>
      <c r="GV427" s="20"/>
      <c r="GW427" s="20"/>
      <c r="GX427" s="20"/>
      <c r="GY427" s="20"/>
      <c r="GZ427" s="20"/>
      <c r="HA427" s="20"/>
      <c r="HB427" s="20">
        <v>166.66</v>
      </c>
      <c r="HC427" s="20"/>
      <c r="HD427" s="20"/>
      <c r="HE427" s="20"/>
      <c r="HF427" s="20">
        <v>166.66</v>
      </c>
      <c r="HG427" s="20"/>
      <c r="HH427" s="20"/>
      <c r="HI427" s="20"/>
      <c r="HJ427" s="20"/>
      <c r="HK427" s="20"/>
      <c r="HL427" s="20">
        <v>166.66</v>
      </c>
      <c r="HM427" s="20"/>
      <c r="HN427" s="20">
        <v>166.66</v>
      </c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>
        <v>166.66</v>
      </c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</row>
    <row r="428" spans="1:255" x14ac:dyDescent="0.2">
      <c r="A428" s="58"/>
      <c r="B428" s="101" t="s">
        <v>690</v>
      </c>
      <c r="C428" s="101" t="s">
        <v>695</v>
      </c>
      <c r="D428" s="57"/>
      <c r="E428" s="57"/>
      <c r="F428" s="57"/>
      <c r="G428" s="57"/>
      <c r="H428" s="57"/>
      <c r="I428" s="57"/>
      <c r="J428" s="57"/>
      <c r="K428" s="59"/>
    </row>
    <row r="429" spans="1:255" x14ac:dyDescent="0.2">
      <c r="A429" s="120"/>
      <c r="B429" s="121"/>
      <c r="C429" s="121" t="s">
        <v>696</v>
      </c>
      <c r="D429" s="121"/>
      <c r="E429" s="121"/>
      <c r="F429" s="121"/>
      <c r="G429" s="121"/>
      <c r="H429" s="202">
        <v>257.39999999999998</v>
      </c>
      <c r="I429" s="203"/>
      <c r="J429" s="202">
        <v>2344.9299999999998</v>
      </c>
      <c r="K429" s="204"/>
      <c r="L429" s="109"/>
      <c r="M429" s="109"/>
      <c r="N429" s="109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</row>
    <row r="430" spans="1:255" ht="13.5" thickBot="1" x14ac:dyDescent="0.25">
      <c r="A430" s="124"/>
      <c r="B430" s="125"/>
      <c r="C430" s="125" t="s">
        <v>697</v>
      </c>
      <c r="D430" s="125"/>
      <c r="E430" s="125"/>
      <c r="F430" s="125"/>
      <c r="G430" s="125"/>
      <c r="H430" s="197">
        <v>3916.19</v>
      </c>
      <c r="I430" s="198"/>
      <c r="J430" s="197">
        <v>24006.260000000002</v>
      </c>
      <c r="K430" s="199"/>
      <c r="L430" s="119"/>
      <c r="M430" s="119"/>
      <c r="N430" s="119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</row>
    <row r="431" spans="1:255" x14ac:dyDescent="0.2">
      <c r="A431" s="123"/>
      <c r="B431" s="122"/>
      <c r="C431" s="122" t="s">
        <v>698</v>
      </c>
      <c r="D431" s="122"/>
      <c r="E431" s="122"/>
      <c r="F431" s="122"/>
      <c r="G431" s="122"/>
      <c r="H431" s="191">
        <v>4522.1799999999994</v>
      </c>
      <c r="I431" s="192"/>
      <c r="J431" s="191">
        <v>37570.740000000005</v>
      </c>
      <c r="K431" s="193"/>
      <c r="O431" s="20"/>
      <c r="P431" s="20"/>
      <c r="Q431" s="20"/>
      <c r="R431" s="20">
        <v>4522.1799999999994</v>
      </c>
      <c r="S431" s="20">
        <v>37570.740000000005</v>
      </c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>
        <v>4522.1799999999994</v>
      </c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</row>
    <row r="432" spans="1:255" x14ac:dyDescent="0.2">
      <c r="A432" s="70"/>
      <c r="B432" s="69"/>
      <c r="C432" s="69"/>
      <c r="D432" s="69"/>
      <c r="E432" s="69"/>
      <c r="F432" s="69"/>
      <c r="G432" s="69"/>
      <c r="H432" s="194"/>
      <c r="I432" s="195"/>
      <c r="J432" s="194"/>
      <c r="K432" s="196"/>
    </row>
    <row r="433" spans="1:255" ht="24" x14ac:dyDescent="0.2">
      <c r="A433" s="126">
        <v>16</v>
      </c>
      <c r="B433" s="133" t="s">
        <v>60</v>
      </c>
      <c r="C433" s="127" t="s">
        <v>699</v>
      </c>
      <c r="D433" s="128" t="s">
        <v>23</v>
      </c>
      <c r="E433" s="129">
        <v>3</v>
      </c>
      <c r="F433" s="130">
        <v>18.090000000000003</v>
      </c>
      <c r="G433" s="134" t="s">
        <v>6</v>
      </c>
      <c r="H433" s="130"/>
      <c r="I433" s="131">
        <v>89.7</v>
      </c>
      <c r="J433" s="97"/>
      <c r="K433" s="132">
        <v>2901.4399999999996</v>
      </c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</row>
    <row r="434" spans="1:255" x14ac:dyDescent="0.2">
      <c r="A434" s="60"/>
      <c r="B434" s="61"/>
      <c r="C434" s="61" t="s">
        <v>680</v>
      </c>
      <c r="D434" s="62"/>
      <c r="E434" s="63"/>
      <c r="F434" s="64">
        <v>9.1300000000000008</v>
      </c>
      <c r="G434" s="65" t="s">
        <v>26</v>
      </c>
      <c r="H434" s="64">
        <v>9.59</v>
      </c>
      <c r="I434" s="64">
        <v>28.77</v>
      </c>
      <c r="J434" s="66">
        <v>33.39</v>
      </c>
      <c r="K434" s="67">
        <v>960.63</v>
      </c>
      <c r="O434" s="20"/>
      <c r="P434" s="20"/>
      <c r="Q434" s="20"/>
      <c r="R434" s="20"/>
      <c r="S434" s="20"/>
      <c r="T434" s="20">
        <v>28.77</v>
      </c>
      <c r="U434" s="20">
        <v>960.63</v>
      </c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>
        <v>1</v>
      </c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>
        <v>960.63</v>
      </c>
      <c r="DH434" s="20">
        <v>1</v>
      </c>
      <c r="DI434" s="20"/>
      <c r="DJ434" s="20"/>
      <c r="DK434" s="20"/>
      <c r="DL434" s="20"/>
      <c r="DM434" s="20"/>
      <c r="DN434" s="20"/>
      <c r="DO434" s="20"/>
      <c r="DP434" s="20"/>
      <c r="DQ434" s="20">
        <v>28.77</v>
      </c>
      <c r="DR434" s="20"/>
      <c r="DS434" s="20">
        <v>960.63</v>
      </c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>
        <v>28.77</v>
      </c>
      <c r="GK434" s="20">
        <v>28.77</v>
      </c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>
        <v>28.77</v>
      </c>
      <c r="HC434" s="20"/>
      <c r="HD434" s="20"/>
      <c r="HE434" s="20"/>
      <c r="HF434" s="20">
        <v>28.77</v>
      </c>
      <c r="HG434" s="20"/>
      <c r="HH434" s="20"/>
      <c r="HI434" s="20"/>
      <c r="HJ434" s="20"/>
      <c r="HK434" s="20"/>
      <c r="HL434" s="20">
        <v>28.77</v>
      </c>
      <c r="HM434" s="20"/>
      <c r="HN434" s="20">
        <v>28.77</v>
      </c>
      <c r="HO434" s="20"/>
      <c r="HP434" s="20"/>
      <c r="HQ434" s="20"/>
      <c r="HR434" s="20"/>
      <c r="HS434" s="20"/>
      <c r="HT434" s="20"/>
      <c r="HU434" s="20"/>
      <c r="HV434" s="20"/>
      <c r="HW434" s="20"/>
      <c r="HX434" s="20">
        <v>28.77</v>
      </c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</row>
    <row r="435" spans="1:255" x14ac:dyDescent="0.2">
      <c r="A435" s="71"/>
      <c r="B435" s="72"/>
      <c r="C435" s="72" t="s">
        <v>681</v>
      </c>
      <c r="D435" s="73"/>
      <c r="E435" s="74"/>
      <c r="F435" s="75">
        <v>1.47</v>
      </c>
      <c r="G435" s="76" t="s">
        <v>26</v>
      </c>
      <c r="H435" s="75">
        <v>1.55</v>
      </c>
      <c r="I435" s="75">
        <v>4.6500000000000004</v>
      </c>
      <c r="J435" s="77">
        <v>13.26</v>
      </c>
      <c r="K435" s="78">
        <v>61.66</v>
      </c>
      <c r="O435" s="20"/>
      <c r="P435" s="20"/>
      <c r="Q435" s="20"/>
      <c r="R435" s="20"/>
      <c r="S435" s="20"/>
      <c r="T435" s="20">
        <v>4.6500000000000004</v>
      </c>
      <c r="U435" s="20">
        <v>61.66</v>
      </c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>
        <v>1</v>
      </c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>
        <v>4.6500000000000004</v>
      </c>
      <c r="DR435" s="20"/>
      <c r="DS435" s="20">
        <v>61.66</v>
      </c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>
        <v>4.6500000000000004</v>
      </c>
      <c r="GK435" s="20"/>
      <c r="GL435" s="20">
        <v>4.6500000000000004</v>
      </c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>
        <v>4.6500000000000004</v>
      </c>
      <c r="HC435" s="20"/>
      <c r="HD435" s="20"/>
      <c r="HE435" s="20"/>
      <c r="HF435" s="20">
        <v>4.6500000000000004</v>
      </c>
      <c r="HG435" s="20"/>
      <c r="HH435" s="20"/>
      <c r="HI435" s="20"/>
      <c r="HJ435" s="20"/>
      <c r="HK435" s="20"/>
      <c r="HL435" s="20">
        <v>4.6500000000000004</v>
      </c>
      <c r="HM435" s="20"/>
      <c r="HN435" s="20">
        <v>4.6500000000000004</v>
      </c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</row>
    <row r="436" spans="1:255" x14ac:dyDescent="0.2">
      <c r="A436" s="71"/>
      <c r="B436" s="72"/>
      <c r="C436" s="72" t="s">
        <v>682</v>
      </c>
      <c r="D436" s="73"/>
      <c r="E436" s="74"/>
      <c r="F436" s="75">
        <v>0.12</v>
      </c>
      <c r="G436" s="76" t="s">
        <v>26</v>
      </c>
      <c r="H436" s="75">
        <v>0.13</v>
      </c>
      <c r="I436" s="75">
        <v>0.39</v>
      </c>
      <c r="J436" s="77">
        <v>33.39</v>
      </c>
      <c r="K436" s="78">
        <v>13.02</v>
      </c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>
        <v>0.39</v>
      </c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>
        <v>0.39</v>
      </c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</row>
    <row r="437" spans="1:255" x14ac:dyDescent="0.2">
      <c r="A437" s="71"/>
      <c r="B437" s="72"/>
      <c r="C437" s="72" t="s">
        <v>683</v>
      </c>
      <c r="D437" s="73"/>
      <c r="E437" s="74"/>
      <c r="F437" s="75">
        <v>7.49</v>
      </c>
      <c r="G437" s="76"/>
      <c r="H437" s="75">
        <v>7.49</v>
      </c>
      <c r="I437" s="75">
        <v>22.47</v>
      </c>
      <c r="J437" s="77">
        <v>9.11</v>
      </c>
      <c r="K437" s="78">
        <v>204.7</v>
      </c>
      <c r="O437" s="20"/>
      <c r="P437" s="20"/>
      <c r="Q437" s="20"/>
      <c r="R437" s="20"/>
      <c r="S437" s="20"/>
      <c r="T437" s="20">
        <v>22.47</v>
      </c>
      <c r="U437" s="20">
        <v>204.7</v>
      </c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>
        <v>1</v>
      </c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>
        <v>22.47</v>
      </c>
      <c r="DL437" s="20"/>
      <c r="DM437" s="20">
        <v>204.7</v>
      </c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>
        <v>22.47</v>
      </c>
      <c r="GK437" s="20"/>
      <c r="GL437" s="20"/>
      <c r="GM437" s="20"/>
      <c r="GN437" s="20">
        <v>22.47</v>
      </c>
      <c r="GO437" s="20"/>
      <c r="GP437" s="20">
        <v>22.47</v>
      </c>
      <c r="GQ437" s="20">
        <v>22.47</v>
      </c>
      <c r="GR437" s="20"/>
      <c r="GS437" s="20">
        <v>22.47</v>
      </c>
      <c r="GT437" s="20"/>
      <c r="GU437" s="20"/>
      <c r="GV437" s="20"/>
      <c r="GW437" s="20">
        <v>0</v>
      </c>
      <c r="GX437" s="20">
        <v>0</v>
      </c>
      <c r="GY437" s="20"/>
      <c r="GZ437" s="20"/>
      <c r="HA437" s="20"/>
      <c r="HB437" s="20">
        <v>22.47</v>
      </c>
      <c r="HC437" s="20"/>
      <c r="HD437" s="20"/>
      <c r="HE437" s="20"/>
      <c r="HF437" s="20">
        <v>22.47</v>
      </c>
      <c r="HG437" s="20"/>
      <c r="HH437" s="20"/>
      <c r="HI437" s="20"/>
      <c r="HJ437" s="20"/>
      <c r="HK437" s="20"/>
      <c r="HL437" s="20">
        <v>22.47</v>
      </c>
      <c r="HM437" s="20"/>
      <c r="HN437" s="20">
        <v>22.47</v>
      </c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</row>
    <row r="438" spans="1:255" x14ac:dyDescent="0.2">
      <c r="A438" s="79"/>
      <c r="B438" s="80"/>
      <c r="C438" s="80" t="s">
        <v>684</v>
      </c>
      <c r="D438" s="81"/>
      <c r="E438" s="82">
        <v>121</v>
      </c>
      <c r="F438" s="83" t="s">
        <v>685</v>
      </c>
      <c r="G438" s="84"/>
      <c r="H438" s="85">
        <v>11.76</v>
      </c>
      <c r="I438" s="85">
        <v>35.28</v>
      </c>
      <c r="J438" s="87">
        <v>1.21</v>
      </c>
      <c r="K438" s="86">
        <v>1178.1199999999999</v>
      </c>
      <c r="O438" s="20"/>
      <c r="P438" s="20"/>
      <c r="Q438" s="20"/>
      <c r="R438" s="20"/>
      <c r="S438" s="20"/>
      <c r="T438" s="20">
        <v>35.28</v>
      </c>
      <c r="U438" s="20">
        <v>1178.1199999999999</v>
      </c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>
        <v>1</v>
      </c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>
        <v>35.28</v>
      </c>
      <c r="DR438" s="20"/>
      <c r="DS438" s="20">
        <v>1178.1199999999999</v>
      </c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>
        <v>35.28</v>
      </c>
      <c r="GZ438" s="20"/>
      <c r="HA438" s="20"/>
      <c r="HB438" s="20">
        <v>35.28</v>
      </c>
      <c r="HC438" s="20"/>
      <c r="HD438" s="20"/>
      <c r="HE438" s="20"/>
      <c r="HF438" s="20">
        <v>35.28</v>
      </c>
      <c r="HG438" s="20"/>
      <c r="HH438" s="20"/>
      <c r="HI438" s="20"/>
      <c r="HJ438" s="20"/>
      <c r="HK438" s="20"/>
      <c r="HL438" s="20">
        <v>35.28</v>
      </c>
      <c r="HM438" s="20"/>
      <c r="HN438" s="20">
        <v>35.28</v>
      </c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</row>
    <row r="439" spans="1:255" x14ac:dyDescent="0.2">
      <c r="A439" s="79"/>
      <c r="B439" s="80"/>
      <c r="C439" s="80" t="s">
        <v>686</v>
      </c>
      <c r="D439" s="81"/>
      <c r="E439" s="82">
        <v>72</v>
      </c>
      <c r="F439" s="83" t="s">
        <v>685</v>
      </c>
      <c r="G439" s="84"/>
      <c r="H439" s="85">
        <v>7</v>
      </c>
      <c r="I439" s="85">
        <v>21</v>
      </c>
      <c r="J439" s="87">
        <v>0.72</v>
      </c>
      <c r="K439" s="86">
        <v>701.03</v>
      </c>
      <c r="O439" s="20"/>
      <c r="P439" s="20"/>
      <c r="Q439" s="20"/>
      <c r="R439" s="20"/>
      <c r="S439" s="20"/>
      <c r="T439" s="20">
        <v>21</v>
      </c>
      <c r="U439" s="20">
        <v>701.03</v>
      </c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>
        <v>1</v>
      </c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>
        <v>21</v>
      </c>
      <c r="DR439" s="20"/>
      <c r="DS439" s="20">
        <v>701.03</v>
      </c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>
        <v>21</v>
      </c>
      <c r="HA439" s="20"/>
      <c r="HB439" s="20">
        <v>21</v>
      </c>
      <c r="HC439" s="20"/>
      <c r="HD439" s="20"/>
      <c r="HE439" s="20"/>
      <c r="HF439" s="20">
        <v>21</v>
      </c>
      <c r="HG439" s="20"/>
      <c r="HH439" s="20"/>
      <c r="HI439" s="20"/>
      <c r="HJ439" s="20"/>
      <c r="HK439" s="20"/>
      <c r="HL439" s="20">
        <v>21</v>
      </c>
      <c r="HM439" s="20"/>
      <c r="HN439" s="20">
        <v>21</v>
      </c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</row>
    <row r="440" spans="1:255" x14ac:dyDescent="0.2">
      <c r="A440" s="71"/>
      <c r="B440" s="72"/>
      <c r="C440" s="72" t="s">
        <v>687</v>
      </c>
      <c r="D440" s="73" t="s">
        <v>688</v>
      </c>
      <c r="E440" s="74">
        <v>1.03</v>
      </c>
      <c r="F440" s="75"/>
      <c r="G440" s="76" t="s">
        <v>26</v>
      </c>
      <c r="H440" s="75">
        <v>1.08</v>
      </c>
      <c r="I440" s="88">
        <v>3.2444999999999999</v>
      </c>
      <c r="J440" s="77"/>
      <c r="K440" s="78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</row>
    <row r="441" spans="1:255" x14ac:dyDescent="0.2">
      <c r="A441" s="102" t="s">
        <v>246</v>
      </c>
      <c r="B441" s="108" t="s">
        <v>35</v>
      </c>
      <c r="C441" s="103" t="s">
        <v>224</v>
      </c>
      <c r="D441" s="104" t="s">
        <v>23</v>
      </c>
      <c r="E441" s="105">
        <v>1</v>
      </c>
      <c r="F441" s="100">
        <v>671.88999999999987</v>
      </c>
      <c r="G441" s="96"/>
      <c r="H441" s="100">
        <v>671.89</v>
      </c>
      <c r="I441" s="106">
        <v>73.75</v>
      </c>
      <c r="J441" s="97">
        <v>9.11</v>
      </c>
      <c r="K441" s="107">
        <v>671.89</v>
      </c>
      <c r="L441" s="20"/>
      <c r="M441" s="20"/>
      <c r="N441" s="20"/>
      <c r="O441" s="20"/>
      <c r="P441" s="20"/>
      <c r="Q441" s="20"/>
      <c r="R441" s="20"/>
      <c r="S441" s="20"/>
      <c r="T441" s="20">
        <v>73.75</v>
      </c>
      <c r="U441" s="20">
        <v>671.89</v>
      </c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>
        <v>1</v>
      </c>
      <c r="CW441" s="20"/>
      <c r="CX441" s="20"/>
      <c r="CY441" s="20"/>
      <c r="CZ441" s="20"/>
      <c r="DA441" s="20"/>
      <c r="DB441" s="20"/>
      <c r="DC441" s="20"/>
      <c r="DD441" s="20"/>
      <c r="DE441" s="20">
        <v>671.89</v>
      </c>
      <c r="DF441" s="20"/>
      <c r="DG441" s="20"/>
      <c r="DH441" s="20"/>
      <c r="DI441" s="20"/>
      <c r="DJ441" s="20"/>
      <c r="DK441" s="20">
        <v>73.75</v>
      </c>
      <c r="DL441" s="20"/>
      <c r="DM441" s="20">
        <v>671.89</v>
      </c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>
        <v>73.75</v>
      </c>
      <c r="GK441" s="20"/>
      <c r="GL441" s="20"/>
      <c r="GM441" s="20"/>
      <c r="GN441" s="20">
        <v>73.75</v>
      </c>
      <c r="GO441" s="20"/>
      <c r="GP441" s="20">
        <v>73.75</v>
      </c>
      <c r="GQ441" s="20">
        <v>73.75</v>
      </c>
      <c r="GR441" s="20"/>
      <c r="GS441" s="20">
        <v>73.75</v>
      </c>
      <c r="GT441" s="20"/>
      <c r="GU441" s="20"/>
      <c r="GV441" s="20"/>
      <c r="GW441" s="20"/>
      <c r="GX441" s="20"/>
      <c r="GY441" s="20"/>
      <c r="GZ441" s="20"/>
      <c r="HA441" s="20"/>
      <c r="HB441" s="20">
        <v>73.75</v>
      </c>
      <c r="HC441" s="20"/>
      <c r="HD441" s="20"/>
      <c r="HE441" s="20"/>
      <c r="HF441" s="20">
        <v>73.75</v>
      </c>
      <c r="HG441" s="20"/>
      <c r="HH441" s="20"/>
      <c r="HI441" s="20"/>
      <c r="HJ441" s="20"/>
      <c r="HK441" s="20"/>
      <c r="HL441" s="20">
        <v>73.75</v>
      </c>
      <c r="HM441" s="20"/>
      <c r="HN441" s="20">
        <v>73.75</v>
      </c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>
        <v>73.75</v>
      </c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</row>
    <row r="442" spans="1:255" x14ac:dyDescent="0.2">
      <c r="A442" s="58"/>
      <c r="B442" s="101" t="s">
        <v>690</v>
      </c>
      <c r="C442" s="101" t="s">
        <v>781</v>
      </c>
      <c r="D442" s="57"/>
      <c r="E442" s="57"/>
      <c r="F442" s="57"/>
      <c r="G442" s="57"/>
      <c r="H442" s="57"/>
      <c r="I442" s="57"/>
      <c r="J442" s="57"/>
      <c r="K442" s="59"/>
    </row>
    <row r="443" spans="1:255" x14ac:dyDescent="0.2">
      <c r="A443" s="111" t="s">
        <v>247</v>
      </c>
      <c r="B443" s="112" t="s">
        <v>35</v>
      </c>
      <c r="C443" s="113" t="s">
        <v>248</v>
      </c>
      <c r="D443" s="114" t="s">
        <v>23</v>
      </c>
      <c r="E443" s="115">
        <v>2</v>
      </c>
      <c r="F443" s="116">
        <v>1151.96</v>
      </c>
      <c r="G443" s="65"/>
      <c r="H443" s="116">
        <v>1151.96</v>
      </c>
      <c r="I443" s="117">
        <v>252.9</v>
      </c>
      <c r="J443" s="66">
        <v>9.11</v>
      </c>
      <c r="K443" s="118">
        <v>2303.92</v>
      </c>
      <c r="L443" s="20"/>
      <c r="M443" s="20"/>
      <c r="N443" s="20"/>
      <c r="O443" s="20"/>
      <c r="P443" s="20"/>
      <c r="Q443" s="20"/>
      <c r="R443" s="20"/>
      <c r="S443" s="20"/>
      <c r="T443" s="20">
        <v>252.9</v>
      </c>
      <c r="U443" s="20">
        <v>2303.92</v>
      </c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>
        <v>1</v>
      </c>
      <c r="CW443" s="20"/>
      <c r="CX443" s="20"/>
      <c r="CY443" s="20"/>
      <c r="CZ443" s="20"/>
      <c r="DA443" s="20"/>
      <c r="DB443" s="20"/>
      <c r="DC443" s="20"/>
      <c r="DD443" s="20"/>
      <c r="DE443" s="20">
        <v>2303.92</v>
      </c>
      <c r="DF443" s="20"/>
      <c r="DG443" s="20"/>
      <c r="DH443" s="20"/>
      <c r="DI443" s="20"/>
      <c r="DJ443" s="20"/>
      <c r="DK443" s="20">
        <v>252.9</v>
      </c>
      <c r="DL443" s="20"/>
      <c r="DM443" s="20">
        <v>2303.92</v>
      </c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>
        <v>252.9</v>
      </c>
      <c r="GK443" s="20"/>
      <c r="GL443" s="20"/>
      <c r="GM443" s="20"/>
      <c r="GN443" s="20">
        <v>252.9</v>
      </c>
      <c r="GO443" s="20"/>
      <c r="GP443" s="20">
        <v>252.9</v>
      </c>
      <c r="GQ443" s="20">
        <v>252.9</v>
      </c>
      <c r="GR443" s="20"/>
      <c r="GS443" s="20">
        <v>252.9</v>
      </c>
      <c r="GT443" s="20"/>
      <c r="GU443" s="20"/>
      <c r="GV443" s="20"/>
      <c r="GW443" s="20"/>
      <c r="GX443" s="20"/>
      <c r="GY443" s="20"/>
      <c r="GZ443" s="20"/>
      <c r="HA443" s="20"/>
      <c r="HB443" s="20">
        <v>252.9</v>
      </c>
      <c r="HC443" s="20"/>
      <c r="HD443" s="20"/>
      <c r="HE443" s="20"/>
      <c r="HF443" s="20">
        <v>252.9</v>
      </c>
      <c r="HG443" s="20"/>
      <c r="HH443" s="20"/>
      <c r="HI443" s="20"/>
      <c r="HJ443" s="20"/>
      <c r="HK443" s="20"/>
      <c r="HL443" s="20">
        <v>252.9</v>
      </c>
      <c r="HM443" s="20"/>
      <c r="HN443" s="20">
        <v>252.9</v>
      </c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>
        <v>252.9</v>
      </c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</row>
    <row r="444" spans="1:255" x14ac:dyDescent="0.2">
      <c r="A444" s="89"/>
      <c r="B444" s="110" t="s">
        <v>690</v>
      </c>
      <c r="C444" s="110" t="s">
        <v>785</v>
      </c>
      <c r="D444" s="29"/>
      <c r="E444" s="29"/>
      <c r="F444" s="29"/>
      <c r="G444" s="29"/>
      <c r="H444" s="29"/>
      <c r="I444" s="29"/>
      <c r="J444" s="29"/>
      <c r="K444" s="90"/>
    </row>
    <row r="445" spans="1:255" ht="13.5" thickBot="1" x14ac:dyDescent="0.25">
      <c r="A445" s="135"/>
      <c r="B445" s="136"/>
      <c r="C445" s="136" t="s">
        <v>696</v>
      </c>
      <c r="D445" s="136"/>
      <c r="E445" s="136"/>
      <c r="F445" s="136"/>
      <c r="G445" s="136"/>
      <c r="H445" s="188">
        <v>349.12</v>
      </c>
      <c r="I445" s="189"/>
      <c r="J445" s="188">
        <v>3180.51</v>
      </c>
      <c r="K445" s="190"/>
      <c r="L445" s="109"/>
      <c r="M445" s="109"/>
      <c r="N445" s="109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</row>
    <row r="446" spans="1:255" x14ac:dyDescent="0.2">
      <c r="A446" s="123"/>
      <c r="B446" s="122"/>
      <c r="C446" s="122" t="s">
        <v>698</v>
      </c>
      <c r="D446" s="122"/>
      <c r="E446" s="122"/>
      <c r="F446" s="122"/>
      <c r="G446" s="122"/>
      <c r="H446" s="191">
        <v>438.82000000000005</v>
      </c>
      <c r="I446" s="192"/>
      <c r="J446" s="191">
        <v>6081.9499999999989</v>
      </c>
      <c r="K446" s="193"/>
      <c r="O446" s="20"/>
      <c r="P446" s="20"/>
      <c r="Q446" s="20"/>
      <c r="R446" s="20">
        <v>438.82000000000005</v>
      </c>
      <c r="S446" s="20">
        <v>6081.9499999999989</v>
      </c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>
        <v>438.82000000000005</v>
      </c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</row>
    <row r="447" spans="1:255" x14ac:dyDescent="0.2">
      <c r="A447" s="70"/>
      <c r="B447" s="69"/>
      <c r="C447" s="69"/>
      <c r="D447" s="69"/>
      <c r="E447" s="69"/>
      <c r="F447" s="69"/>
      <c r="G447" s="69"/>
      <c r="H447" s="194"/>
      <c r="I447" s="195"/>
      <c r="J447" s="194"/>
      <c r="K447" s="196"/>
    </row>
    <row r="448" spans="1:255" ht="47.25" x14ac:dyDescent="0.2">
      <c r="A448" s="126">
        <v>17</v>
      </c>
      <c r="B448" s="133" t="s">
        <v>85</v>
      </c>
      <c r="C448" s="127" t="s">
        <v>706</v>
      </c>
      <c r="D448" s="128" t="s">
        <v>23</v>
      </c>
      <c r="E448" s="129">
        <v>9</v>
      </c>
      <c r="F448" s="130">
        <v>25.75</v>
      </c>
      <c r="G448" s="134" t="s">
        <v>6</v>
      </c>
      <c r="H448" s="130"/>
      <c r="I448" s="131">
        <v>279.91999999999996</v>
      </c>
      <c r="J448" s="97"/>
      <c r="K448" s="132">
        <v>9060.09</v>
      </c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</row>
    <row r="449" spans="1:255" x14ac:dyDescent="0.2">
      <c r="A449" s="60"/>
      <c r="B449" s="61"/>
      <c r="C449" s="61" t="s">
        <v>680</v>
      </c>
      <c r="D449" s="62"/>
      <c r="E449" s="63"/>
      <c r="F449" s="64">
        <v>9.51</v>
      </c>
      <c r="G449" s="65" t="s">
        <v>26</v>
      </c>
      <c r="H449" s="64">
        <v>9.99</v>
      </c>
      <c r="I449" s="64">
        <v>89.91</v>
      </c>
      <c r="J449" s="66">
        <v>33.39</v>
      </c>
      <c r="K449" s="67">
        <v>3002.09</v>
      </c>
      <c r="O449" s="20"/>
      <c r="P449" s="20"/>
      <c r="Q449" s="20"/>
      <c r="R449" s="20"/>
      <c r="S449" s="20"/>
      <c r="T449" s="20">
        <v>89.91</v>
      </c>
      <c r="U449" s="20">
        <v>3002.09</v>
      </c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>
        <v>1</v>
      </c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>
        <v>3002.09</v>
      </c>
      <c r="DH449" s="20">
        <v>1</v>
      </c>
      <c r="DI449" s="20"/>
      <c r="DJ449" s="20"/>
      <c r="DK449" s="20"/>
      <c r="DL449" s="20"/>
      <c r="DM449" s="20"/>
      <c r="DN449" s="20"/>
      <c r="DO449" s="20"/>
      <c r="DP449" s="20"/>
      <c r="DQ449" s="20">
        <v>89.91</v>
      </c>
      <c r="DR449" s="20"/>
      <c r="DS449" s="20">
        <v>3002.09</v>
      </c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>
        <v>89.91</v>
      </c>
      <c r="GK449" s="20">
        <v>89.91</v>
      </c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>
        <v>89.91</v>
      </c>
      <c r="HC449" s="20"/>
      <c r="HD449" s="20"/>
      <c r="HE449" s="20"/>
      <c r="HF449" s="20">
        <v>89.91</v>
      </c>
      <c r="HG449" s="20"/>
      <c r="HH449" s="20"/>
      <c r="HI449" s="20"/>
      <c r="HJ449" s="20"/>
      <c r="HK449" s="20"/>
      <c r="HL449" s="20">
        <v>89.91</v>
      </c>
      <c r="HM449" s="20"/>
      <c r="HN449" s="20">
        <v>89.91</v>
      </c>
      <c r="HO449" s="20"/>
      <c r="HP449" s="20"/>
      <c r="HQ449" s="20"/>
      <c r="HR449" s="20"/>
      <c r="HS449" s="20"/>
      <c r="HT449" s="20"/>
      <c r="HU449" s="20"/>
      <c r="HV449" s="20"/>
      <c r="HW449" s="20"/>
      <c r="HX449" s="20">
        <v>89.91</v>
      </c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</row>
    <row r="450" spans="1:255" x14ac:dyDescent="0.2">
      <c r="A450" s="71"/>
      <c r="B450" s="72"/>
      <c r="C450" s="72" t="s">
        <v>681</v>
      </c>
      <c r="D450" s="73"/>
      <c r="E450" s="74"/>
      <c r="F450" s="75">
        <v>1.5</v>
      </c>
      <c r="G450" s="76" t="s">
        <v>26</v>
      </c>
      <c r="H450" s="75">
        <v>1.58</v>
      </c>
      <c r="I450" s="75">
        <v>14.22</v>
      </c>
      <c r="J450" s="77">
        <v>13.26</v>
      </c>
      <c r="K450" s="78">
        <v>188.56</v>
      </c>
      <c r="O450" s="20"/>
      <c r="P450" s="20"/>
      <c r="Q450" s="20"/>
      <c r="R450" s="20"/>
      <c r="S450" s="20"/>
      <c r="T450" s="20">
        <v>14.22</v>
      </c>
      <c r="U450" s="20">
        <v>188.56</v>
      </c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>
        <v>1</v>
      </c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>
        <v>14.22</v>
      </c>
      <c r="DR450" s="20"/>
      <c r="DS450" s="20">
        <v>188.56</v>
      </c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>
        <v>14.22</v>
      </c>
      <c r="GK450" s="20"/>
      <c r="GL450" s="20">
        <v>14.22</v>
      </c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>
        <v>14.22</v>
      </c>
      <c r="HC450" s="20"/>
      <c r="HD450" s="20"/>
      <c r="HE450" s="20"/>
      <c r="HF450" s="20">
        <v>14.22</v>
      </c>
      <c r="HG450" s="20"/>
      <c r="HH450" s="20"/>
      <c r="HI450" s="20"/>
      <c r="HJ450" s="20"/>
      <c r="HK450" s="20"/>
      <c r="HL450" s="20">
        <v>14.22</v>
      </c>
      <c r="HM450" s="20"/>
      <c r="HN450" s="20">
        <v>14.22</v>
      </c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</row>
    <row r="451" spans="1:255" x14ac:dyDescent="0.2">
      <c r="A451" s="71"/>
      <c r="B451" s="72"/>
      <c r="C451" s="72" t="s">
        <v>682</v>
      </c>
      <c r="D451" s="73"/>
      <c r="E451" s="74"/>
      <c r="F451" s="75">
        <v>0.12</v>
      </c>
      <c r="G451" s="76" t="s">
        <v>26</v>
      </c>
      <c r="H451" s="75">
        <v>0.13</v>
      </c>
      <c r="I451" s="75">
        <v>1.17</v>
      </c>
      <c r="J451" s="77">
        <v>33.39</v>
      </c>
      <c r="K451" s="78">
        <v>39.07</v>
      </c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>
        <v>1.17</v>
      </c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>
        <v>1.17</v>
      </c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</row>
    <row r="452" spans="1:255" x14ac:dyDescent="0.2">
      <c r="A452" s="71"/>
      <c r="B452" s="72"/>
      <c r="C452" s="72" t="s">
        <v>683</v>
      </c>
      <c r="D452" s="73"/>
      <c r="E452" s="74"/>
      <c r="F452" s="75">
        <v>14.74</v>
      </c>
      <c r="G452" s="76"/>
      <c r="H452" s="75">
        <v>14.74</v>
      </c>
      <c r="I452" s="75">
        <v>132.66</v>
      </c>
      <c r="J452" s="77">
        <v>9.11</v>
      </c>
      <c r="K452" s="78">
        <v>1208.53</v>
      </c>
      <c r="O452" s="20"/>
      <c r="P452" s="20"/>
      <c r="Q452" s="20"/>
      <c r="R452" s="20"/>
      <c r="S452" s="20"/>
      <c r="T452" s="20">
        <v>132.66</v>
      </c>
      <c r="U452" s="20">
        <v>1208.53</v>
      </c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>
        <v>1</v>
      </c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>
        <v>132.66</v>
      </c>
      <c r="DL452" s="20"/>
      <c r="DM452" s="20">
        <v>1208.53</v>
      </c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>
        <v>132.66</v>
      </c>
      <c r="GK452" s="20"/>
      <c r="GL452" s="20"/>
      <c r="GM452" s="20"/>
      <c r="GN452" s="20">
        <v>132.66</v>
      </c>
      <c r="GO452" s="20"/>
      <c r="GP452" s="20">
        <v>132.66</v>
      </c>
      <c r="GQ452" s="20">
        <v>132.66</v>
      </c>
      <c r="GR452" s="20"/>
      <c r="GS452" s="20">
        <v>132.66</v>
      </c>
      <c r="GT452" s="20"/>
      <c r="GU452" s="20"/>
      <c r="GV452" s="20"/>
      <c r="GW452" s="20">
        <v>0</v>
      </c>
      <c r="GX452" s="20">
        <v>0</v>
      </c>
      <c r="GY452" s="20"/>
      <c r="GZ452" s="20"/>
      <c r="HA452" s="20"/>
      <c r="HB452" s="20">
        <v>132.66</v>
      </c>
      <c r="HC452" s="20"/>
      <c r="HD452" s="20"/>
      <c r="HE452" s="20"/>
      <c r="HF452" s="20">
        <v>132.66</v>
      </c>
      <c r="HG452" s="20"/>
      <c r="HH452" s="20"/>
      <c r="HI452" s="20"/>
      <c r="HJ452" s="20"/>
      <c r="HK452" s="20"/>
      <c r="HL452" s="20">
        <v>132.66</v>
      </c>
      <c r="HM452" s="20"/>
      <c r="HN452" s="20">
        <v>132.66</v>
      </c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</row>
    <row r="453" spans="1:255" x14ac:dyDescent="0.2">
      <c r="A453" s="79"/>
      <c r="B453" s="80"/>
      <c r="C453" s="80" t="s">
        <v>684</v>
      </c>
      <c r="D453" s="81"/>
      <c r="E453" s="82">
        <v>121</v>
      </c>
      <c r="F453" s="83" t="s">
        <v>685</v>
      </c>
      <c r="G453" s="84"/>
      <c r="H453" s="85">
        <v>12.25</v>
      </c>
      <c r="I453" s="85">
        <v>110.21</v>
      </c>
      <c r="J453" s="87">
        <v>1.21</v>
      </c>
      <c r="K453" s="86">
        <v>3679.8</v>
      </c>
      <c r="O453" s="20"/>
      <c r="P453" s="20"/>
      <c r="Q453" s="20"/>
      <c r="R453" s="20"/>
      <c r="S453" s="20"/>
      <c r="T453" s="20">
        <v>110.21</v>
      </c>
      <c r="U453" s="20">
        <v>3679.8</v>
      </c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>
        <v>1</v>
      </c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>
        <v>110.21</v>
      </c>
      <c r="DR453" s="20"/>
      <c r="DS453" s="20">
        <v>3679.8</v>
      </c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>
        <v>110.21</v>
      </c>
      <c r="GZ453" s="20"/>
      <c r="HA453" s="20"/>
      <c r="HB453" s="20">
        <v>110.21</v>
      </c>
      <c r="HC453" s="20"/>
      <c r="HD453" s="20"/>
      <c r="HE453" s="20"/>
      <c r="HF453" s="20">
        <v>110.21</v>
      </c>
      <c r="HG453" s="20"/>
      <c r="HH453" s="20"/>
      <c r="HI453" s="20"/>
      <c r="HJ453" s="20"/>
      <c r="HK453" s="20"/>
      <c r="HL453" s="20">
        <v>110.21</v>
      </c>
      <c r="HM453" s="20"/>
      <c r="HN453" s="20">
        <v>110.21</v>
      </c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</row>
    <row r="454" spans="1:255" x14ac:dyDescent="0.2">
      <c r="A454" s="79"/>
      <c r="B454" s="80"/>
      <c r="C454" s="80" t="s">
        <v>686</v>
      </c>
      <c r="D454" s="81"/>
      <c r="E454" s="82">
        <v>72</v>
      </c>
      <c r="F454" s="83" t="s">
        <v>685</v>
      </c>
      <c r="G454" s="84"/>
      <c r="H454" s="85">
        <v>7.29</v>
      </c>
      <c r="I454" s="85">
        <v>65.58</v>
      </c>
      <c r="J454" s="87">
        <v>0.72</v>
      </c>
      <c r="K454" s="86">
        <v>2189.64</v>
      </c>
      <c r="O454" s="20"/>
      <c r="P454" s="20"/>
      <c r="Q454" s="20"/>
      <c r="R454" s="20"/>
      <c r="S454" s="20"/>
      <c r="T454" s="20">
        <v>65.58</v>
      </c>
      <c r="U454" s="20">
        <v>2189.64</v>
      </c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>
        <v>1</v>
      </c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>
        <v>65.58</v>
      </c>
      <c r="DR454" s="20"/>
      <c r="DS454" s="20">
        <v>2189.64</v>
      </c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>
        <v>65.58</v>
      </c>
      <c r="HA454" s="20"/>
      <c r="HB454" s="20">
        <v>65.58</v>
      </c>
      <c r="HC454" s="20"/>
      <c r="HD454" s="20"/>
      <c r="HE454" s="20"/>
      <c r="HF454" s="20">
        <v>65.58</v>
      </c>
      <c r="HG454" s="20"/>
      <c r="HH454" s="20"/>
      <c r="HI454" s="20"/>
      <c r="HJ454" s="20"/>
      <c r="HK454" s="20"/>
      <c r="HL454" s="20">
        <v>65.58</v>
      </c>
      <c r="HM454" s="20"/>
      <c r="HN454" s="20">
        <v>65.58</v>
      </c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</row>
    <row r="455" spans="1:255" x14ac:dyDescent="0.2">
      <c r="A455" s="71"/>
      <c r="B455" s="72"/>
      <c r="C455" s="72" t="s">
        <v>687</v>
      </c>
      <c r="D455" s="73" t="s">
        <v>688</v>
      </c>
      <c r="E455" s="74">
        <v>1.06</v>
      </c>
      <c r="F455" s="75"/>
      <c r="G455" s="76" t="s">
        <v>26</v>
      </c>
      <c r="H455" s="75">
        <v>1.1100000000000001</v>
      </c>
      <c r="I455" s="88">
        <v>10.016999999999999</v>
      </c>
      <c r="J455" s="77"/>
      <c r="K455" s="78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</row>
    <row r="456" spans="1:255" ht="24" x14ac:dyDescent="0.2">
      <c r="A456" s="91" t="s">
        <v>252</v>
      </c>
      <c r="B456" s="99" t="s">
        <v>35</v>
      </c>
      <c r="C456" s="92" t="s">
        <v>786</v>
      </c>
      <c r="D456" s="93" t="s">
        <v>23</v>
      </c>
      <c r="E456" s="94">
        <v>1</v>
      </c>
      <c r="F456" s="100">
        <v>7678.18</v>
      </c>
      <c r="G456" s="96"/>
      <c r="H456" s="100">
        <v>7678.18</v>
      </c>
      <c r="I456" s="95">
        <v>1252.56</v>
      </c>
      <c r="J456" s="97">
        <v>6.13</v>
      </c>
      <c r="K456" s="98">
        <v>7678.18</v>
      </c>
      <c r="L456" s="20"/>
      <c r="M456" s="20"/>
      <c r="N456" s="20"/>
      <c r="O456" s="20"/>
      <c r="P456" s="20"/>
      <c r="Q456" s="20"/>
      <c r="R456" s="20"/>
      <c r="S456" s="20"/>
      <c r="T456" s="20">
        <v>1252.56</v>
      </c>
      <c r="U456" s="20">
        <v>7678.18</v>
      </c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>
        <v>3</v>
      </c>
      <c r="CW456" s="20"/>
      <c r="CX456" s="20"/>
      <c r="CY456" s="20"/>
      <c r="CZ456" s="20"/>
      <c r="DA456" s="20"/>
      <c r="DB456" s="20"/>
      <c r="DC456" s="20"/>
      <c r="DD456" s="20"/>
      <c r="DE456" s="20"/>
      <c r="DF456" s="20">
        <v>7678.18</v>
      </c>
      <c r="DG456" s="20"/>
      <c r="DH456" s="20"/>
      <c r="DI456" s="20"/>
      <c r="DJ456" s="20"/>
      <c r="DK456" s="20"/>
      <c r="DL456" s="20"/>
      <c r="DM456" s="20"/>
      <c r="DN456" s="20">
        <v>1252.56</v>
      </c>
      <c r="DO456" s="20"/>
      <c r="DP456" s="20">
        <v>7678.18</v>
      </c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>
        <v>1252.56</v>
      </c>
      <c r="GO456" s="20"/>
      <c r="GP456" s="20">
        <v>1252.56</v>
      </c>
      <c r="GQ456" s="20"/>
      <c r="GR456" s="20"/>
      <c r="GS456" s="20"/>
      <c r="GT456" s="20">
        <v>1252.56</v>
      </c>
      <c r="GU456" s="20"/>
      <c r="GV456" s="20">
        <v>1252.56</v>
      </c>
      <c r="GW456" s="20"/>
      <c r="GX456" s="20"/>
      <c r="GY456" s="20"/>
      <c r="GZ456" s="20"/>
      <c r="HA456" s="20"/>
      <c r="HB456" s="20"/>
      <c r="HC456" s="20"/>
      <c r="HD456" s="20">
        <v>1252.56</v>
      </c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>
        <v>1252.56</v>
      </c>
      <c r="HS456" s="20"/>
      <c r="HT456" s="20"/>
      <c r="HU456" s="20"/>
      <c r="HV456" s="20"/>
      <c r="HW456" s="20"/>
      <c r="HX456" s="20"/>
      <c r="HY456" s="20"/>
      <c r="HZ456" s="20">
        <v>1252.56</v>
      </c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</row>
    <row r="457" spans="1:255" x14ac:dyDescent="0.2">
      <c r="A457" s="58"/>
      <c r="B457" s="101" t="s">
        <v>690</v>
      </c>
      <c r="C457" s="101" t="s">
        <v>787</v>
      </c>
      <c r="D457" s="57"/>
      <c r="E457" s="57"/>
      <c r="F457" s="57"/>
      <c r="G457" s="57"/>
      <c r="H457" s="57"/>
      <c r="I457" s="57"/>
      <c r="J457" s="57"/>
      <c r="K457" s="59"/>
    </row>
    <row r="458" spans="1:255" ht="24" x14ac:dyDescent="0.2">
      <c r="A458" s="91" t="s">
        <v>255</v>
      </c>
      <c r="B458" s="99" t="s">
        <v>35</v>
      </c>
      <c r="C458" s="92" t="s">
        <v>707</v>
      </c>
      <c r="D458" s="93" t="s">
        <v>23</v>
      </c>
      <c r="E458" s="94">
        <v>2</v>
      </c>
      <c r="F458" s="100">
        <v>7976.58</v>
      </c>
      <c r="G458" s="96"/>
      <c r="H458" s="100">
        <v>7976.58</v>
      </c>
      <c r="I458" s="95">
        <v>2602.4699999999998</v>
      </c>
      <c r="J458" s="97">
        <v>6.13</v>
      </c>
      <c r="K458" s="98">
        <v>15953.16</v>
      </c>
      <c r="L458" s="20"/>
      <c r="M458" s="20"/>
      <c r="N458" s="20"/>
      <c r="O458" s="20"/>
      <c r="P458" s="20"/>
      <c r="Q458" s="20"/>
      <c r="R458" s="20"/>
      <c r="S458" s="20"/>
      <c r="T458" s="20">
        <v>2602.4699999999998</v>
      </c>
      <c r="U458" s="20">
        <v>15953.16</v>
      </c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>
        <v>3</v>
      </c>
      <c r="CW458" s="20"/>
      <c r="CX458" s="20"/>
      <c r="CY458" s="20"/>
      <c r="CZ458" s="20"/>
      <c r="DA458" s="20"/>
      <c r="DB458" s="20"/>
      <c r="DC458" s="20"/>
      <c r="DD458" s="20"/>
      <c r="DE458" s="20"/>
      <c r="DF458" s="20">
        <v>15953.16</v>
      </c>
      <c r="DG458" s="20"/>
      <c r="DH458" s="20"/>
      <c r="DI458" s="20"/>
      <c r="DJ458" s="20"/>
      <c r="DK458" s="20"/>
      <c r="DL458" s="20"/>
      <c r="DM458" s="20"/>
      <c r="DN458" s="20">
        <v>2602.4699999999998</v>
      </c>
      <c r="DO458" s="20"/>
      <c r="DP458" s="20">
        <v>15953.16</v>
      </c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>
        <v>2602.4699999999998</v>
      </c>
      <c r="GO458" s="20"/>
      <c r="GP458" s="20">
        <v>2602.4699999999998</v>
      </c>
      <c r="GQ458" s="20"/>
      <c r="GR458" s="20"/>
      <c r="GS458" s="20"/>
      <c r="GT458" s="20">
        <v>2602.4699999999998</v>
      </c>
      <c r="GU458" s="20"/>
      <c r="GV458" s="20">
        <v>2602.4699999999998</v>
      </c>
      <c r="GW458" s="20"/>
      <c r="GX458" s="20"/>
      <c r="GY458" s="20"/>
      <c r="GZ458" s="20"/>
      <c r="HA458" s="20"/>
      <c r="HB458" s="20"/>
      <c r="HC458" s="20"/>
      <c r="HD458" s="20">
        <v>2602.4699999999998</v>
      </c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>
        <v>2602.4699999999998</v>
      </c>
      <c r="HS458" s="20"/>
      <c r="HT458" s="20"/>
      <c r="HU458" s="20"/>
      <c r="HV458" s="20"/>
      <c r="HW458" s="20"/>
      <c r="HX458" s="20"/>
      <c r="HY458" s="20"/>
      <c r="HZ458" s="20">
        <v>2602.4699999999998</v>
      </c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</row>
    <row r="459" spans="1:255" x14ac:dyDescent="0.2">
      <c r="A459" s="58"/>
      <c r="B459" s="101" t="s">
        <v>690</v>
      </c>
      <c r="C459" s="101" t="s">
        <v>708</v>
      </c>
      <c r="D459" s="57"/>
      <c r="E459" s="57"/>
      <c r="F459" s="57"/>
      <c r="G459" s="57"/>
      <c r="H459" s="57"/>
      <c r="I459" s="57"/>
      <c r="J459" s="57"/>
      <c r="K459" s="59"/>
    </row>
    <row r="460" spans="1:255" x14ac:dyDescent="0.2">
      <c r="A460" s="111" t="s">
        <v>256</v>
      </c>
      <c r="B460" s="112" t="s">
        <v>35</v>
      </c>
      <c r="C460" s="113" t="s">
        <v>257</v>
      </c>
      <c r="D460" s="114" t="s">
        <v>23</v>
      </c>
      <c r="E460" s="115">
        <v>6</v>
      </c>
      <c r="F460" s="116">
        <v>1495.05</v>
      </c>
      <c r="G460" s="65"/>
      <c r="H460" s="116">
        <v>1495.05</v>
      </c>
      <c r="I460" s="117">
        <v>984.67</v>
      </c>
      <c r="J460" s="66">
        <v>9.11</v>
      </c>
      <c r="K460" s="118">
        <v>8970.2999999999993</v>
      </c>
      <c r="L460" s="20"/>
      <c r="M460" s="20"/>
      <c r="N460" s="20"/>
      <c r="O460" s="20"/>
      <c r="P460" s="20"/>
      <c r="Q460" s="20"/>
      <c r="R460" s="20"/>
      <c r="S460" s="20"/>
      <c r="T460" s="20">
        <v>984.67</v>
      </c>
      <c r="U460" s="20">
        <v>8970.2999999999993</v>
      </c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>
        <v>1</v>
      </c>
      <c r="CW460" s="20"/>
      <c r="CX460" s="20"/>
      <c r="CY460" s="20"/>
      <c r="CZ460" s="20"/>
      <c r="DA460" s="20"/>
      <c r="DB460" s="20"/>
      <c r="DC460" s="20"/>
      <c r="DD460" s="20"/>
      <c r="DE460" s="20">
        <v>8970.2999999999993</v>
      </c>
      <c r="DF460" s="20"/>
      <c r="DG460" s="20"/>
      <c r="DH460" s="20"/>
      <c r="DI460" s="20"/>
      <c r="DJ460" s="20"/>
      <c r="DK460" s="20">
        <v>984.67</v>
      </c>
      <c r="DL460" s="20"/>
      <c r="DM460" s="20">
        <v>8970.2999999999993</v>
      </c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>
        <v>984.67</v>
      </c>
      <c r="GK460" s="20"/>
      <c r="GL460" s="20"/>
      <c r="GM460" s="20"/>
      <c r="GN460" s="20">
        <v>984.67</v>
      </c>
      <c r="GO460" s="20"/>
      <c r="GP460" s="20">
        <v>984.67</v>
      </c>
      <c r="GQ460" s="20">
        <v>984.67</v>
      </c>
      <c r="GR460" s="20"/>
      <c r="GS460" s="20">
        <v>984.67</v>
      </c>
      <c r="GT460" s="20"/>
      <c r="GU460" s="20"/>
      <c r="GV460" s="20"/>
      <c r="GW460" s="20"/>
      <c r="GX460" s="20"/>
      <c r="GY460" s="20"/>
      <c r="GZ460" s="20"/>
      <c r="HA460" s="20"/>
      <c r="HB460" s="20">
        <v>984.67</v>
      </c>
      <c r="HC460" s="20"/>
      <c r="HD460" s="20"/>
      <c r="HE460" s="20"/>
      <c r="HF460" s="20">
        <v>984.67</v>
      </c>
      <c r="HG460" s="20"/>
      <c r="HH460" s="20"/>
      <c r="HI460" s="20"/>
      <c r="HJ460" s="20"/>
      <c r="HK460" s="20"/>
      <c r="HL460" s="20">
        <v>984.67</v>
      </c>
      <c r="HM460" s="20"/>
      <c r="HN460" s="20">
        <v>984.67</v>
      </c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>
        <v>984.67</v>
      </c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</row>
    <row r="461" spans="1:255" x14ac:dyDescent="0.2">
      <c r="A461" s="58"/>
      <c r="B461" s="101" t="s">
        <v>690</v>
      </c>
      <c r="C461" s="101" t="s">
        <v>788</v>
      </c>
      <c r="D461" s="57"/>
      <c r="E461" s="57"/>
      <c r="F461" s="57"/>
      <c r="G461" s="57"/>
      <c r="H461" s="57"/>
      <c r="I461" s="57"/>
      <c r="J461" s="57"/>
      <c r="K461" s="59"/>
    </row>
    <row r="462" spans="1:255" x14ac:dyDescent="0.2">
      <c r="A462" s="120"/>
      <c r="B462" s="121"/>
      <c r="C462" s="121" t="s">
        <v>696</v>
      </c>
      <c r="D462" s="121"/>
      <c r="E462" s="121"/>
      <c r="F462" s="121"/>
      <c r="G462" s="121"/>
      <c r="H462" s="202">
        <v>1117.33</v>
      </c>
      <c r="I462" s="203"/>
      <c r="J462" s="202">
        <v>10178.83</v>
      </c>
      <c r="K462" s="204"/>
      <c r="L462" s="109"/>
      <c r="M462" s="109"/>
      <c r="N462" s="109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</row>
    <row r="463" spans="1:255" ht="13.5" thickBot="1" x14ac:dyDescent="0.25">
      <c r="A463" s="124"/>
      <c r="B463" s="125"/>
      <c r="C463" s="125" t="s">
        <v>697</v>
      </c>
      <c r="D463" s="125"/>
      <c r="E463" s="125"/>
      <c r="F463" s="125"/>
      <c r="G463" s="125"/>
      <c r="H463" s="197">
        <v>3855.0299999999997</v>
      </c>
      <c r="I463" s="198"/>
      <c r="J463" s="197">
        <v>23631.34</v>
      </c>
      <c r="K463" s="199"/>
      <c r="L463" s="119"/>
      <c r="M463" s="119"/>
      <c r="N463" s="119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</row>
    <row r="464" spans="1:255" x14ac:dyDescent="0.2">
      <c r="A464" s="123"/>
      <c r="B464" s="122"/>
      <c r="C464" s="122" t="s">
        <v>698</v>
      </c>
      <c r="D464" s="122"/>
      <c r="E464" s="122"/>
      <c r="F464" s="122"/>
      <c r="G464" s="122"/>
      <c r="H464" s="191">
        <v>5252.28</v>
      </c>
      <c r="I464" s="192"/>
      <c r="J464" s="191">
        <v>42870.260000000009</v>
      </c>
      <c r="K464" s="193"/>
      <c r="O464" s="20"/>
      <c r="P464" s="20"/>
      <c r="Q464" s="20"/>
      <c r="R464" s="20">
        <v>5252.28</v>
      </c>
      <c r="S464" s="20">
        <v>42870.260000000009</v>
      </c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>
        <v>5252.28</v>
      </c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</row>
    <row r="465" spans="1:255" x14ac:dyDescent="0.2">
      <c r="A465" s="70"/>
      <c r="B465" s="69"/>
      <c r="C465" s="69"/>
      <c r="D465" s="69"/>
      <c r="E465" s="69"/>
      <c r="F465" s="69"/>
      <c r="G465" s="69"/>
      <c r="H465" s="194"/>
      <c r="I465" s="195"/>
      <c r="J465" s="194"/>
      <c r="K465" s="196"/>
    </row>
    <row r="466" spans="1:255" ht="35.25" x14ac:dyDescent="0.2">
      <c r="A466" s="126">
        <v>18</v>
      </c>
      <c r="B466" s="133" t="s">
        <v>261</v>
      </c>
      <c r="C466" s="127" t="s">
        <v>789</v>
      </c>
      <c r="D466" s="128" t="s">
        <v>263</v>
      </c>
      <c r="E466" s="129">
        <v>0.06</v>
      </c>
      <c r="F466" s="130">
        <v>524.6</v>
      </c>
      <c r="G466" s="134" t="s">
        <v>6</v>
      </c>
      <c r="H466" s="130"/>
      <c r="I466" s="131">
        <v>39.18</v>
      </c>
      <c r="J466" s="97"/>
      <c r="K466" s="132">
        <v>1306.0999999999999</v>
      </c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</row>
    <row r="467" spans="1:255" x14ac:dyDescent="0.2">
      <c r="A467" s="60"/>
      <c r="B467" s="61"/>
      <c r="C467" s="61" t="s">
        <v>680</v>
      </c>
      <c r="D467" s="62"/>
      <c r="E467" s="63"/>
      <c r="F467" s="64">
        <v>211.54</v>
      </c>
      <c r="G467" s="65" t="s">
        <v>26</v>
      </c>
      <c r="H467" s="64">
        <v>222.12</v>
      </c>
      <c r="I467" s="64">
        <v>13.33</v>
      </c>
      <c r="J467" s="66">
        <v>33.39</v>
      </c>
      <c r="K467" s="67">
        <v>445</v>
      </c>
      <c r="O467" s="20"/>
      <c r="P467" s="20"/>
      <c r="Q467" s="20"/>
      <c r="R467" s="20"/>
      <c r="S467" s="20"/>
      <c r="T467" s="20">
        <v>13.33</v>
      </c>
      <c r="U467" s="20">
        <v>445</v>
      </c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>
        <v>1</v>
      </c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>
        <v>445</v>
      </c>
      <c r="DH467" s="20">
        <v>1</v>
      </c>
      <c r="DI467" s="20"/>
      <c r="DJ467" s="20"/>
      <c r="DK467" s="20"/>
      <c r="DL467" s="20"/>
      <c r="DM467" s="20"/>
      <c r="DN467" s="20"/>
      <c r="DO467" s="20"/>
      <c r="DP467" s="20"/>
      <c r="DQ467" s="20">
        <v>13.33</v>
      </c>
      <c r="DR467" s="20"/>
      <c r="DS467" s="20">
        <v>445</v>
      </c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>
        <v>13.33</v>
      </c>
      <c r="GK467" s="20">
        <v>13.33</v>
      </c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>
        <v>13.33</v>
      </c>
      <c r="HC467" s="20"/>
      <c r="HD467" s="20"/>
      <c r="HE467" s="20"/>
      <c r="HF467" s="20">
        <v>13.33</v>
      </c>
      <c r="HG467" s="20"/>
      <c r="HH467" s="20"/>
      <c r="HI467" s="20"/>
      <c r="HJ467" s="20"/>
      <c r="HK467" s="20"/>
      <c r="HL467" s="20">
        <v>13.33</v>
      </c>
      <c r="HM467" s="20"/>
      <c r="HN467" s="20">
        <v>13.33</v>
      </c>
      <c r="HO467" s="20"/>
      <c r="HP467" s="20"/>
      <c r="HQ467" s="20"/>
      <c r="HR467" s="20"/>
      <c r="HS467" s="20"/>
      <c r="HT467" s="20"/>
      <c r="HU467" s="20"/>
      <c r="HV467" s="20"/>
      <c r="HW467" s="20"/>
      <c r="HX467" s="20">
        <v>13.33</v>
      </c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</row>
    <row r="468" spans="1:255" x14ac:dyDescent="0.2">
      <c r="A468" s="71"/>
      <c r="B468" s="72"/>
      <c r="C468" s="72" t="s">
        <v>681</v>
      </c>
      <c r="D468" s="73"/>
      <c r="E468" s="74"/>
      <c r="F468" s="75">
        <v>1.4</v>
      </c>
      <c r="G468" s="76" t="s">
        <v>26</v>
      </c>
      <c r="H468" s="75">
        <v>1.47</v>
      </c>
      <c r="I468" s="75">
        <v>0.09</v>
      </c>
      <c r="J468" s="77">
        <v>13.26</v>
      </c>
      <c r="K468" s="78">
        <v>1.17</v>
      </c>
      <c r="O468" s="20"/>
      <c r="P468" s="20"/>
      <c r="Q468" s="20"/>
      <c r="R468" s="20"/>
      <c r="S468" s="20"/>
      <c r="T468" s="20">
        <v>0.09</v>
      </c>
      <c r="U468" s="20">
        <v>1.17</v>
      </c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>
        <v>1</v>
      </c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>
        <v>0.09</v>
      </c>
      <c r="DR468" s="20"/>
      <c r="DS468" s="20">
        <v>1.17</v>
      </c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>
        <v>0.09</v>
      </c>
      <c r="GK468" s="20"/>
      <c r="GL468" s="20">
        <v>0.09</v>
      </c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>
        <v>0.09</v>
      </c>
      <c r="HC468" s="20"/>
      <c r="HD468" s="20"/>
      <c r="HE468" s="20"/>
      <c r="HF468" s="20">
        <v>0.09</v>
      </c>
      <c r="HG468" s="20"/>
      <c r="HH468" s="20"/>
      <c r="HI468" s="20"/>
      <c r="HJ468" s="20"/>
      <c r="HK468" s="20"/>
      <c r="HL468" s="20">
        <v>0.09</v>
      </c>
      <c r="HM468" s="20"/>
      <c r="HN468" s="20">
        <v>0.09</v>
      </c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</row>
    <row r="469" spans="1:255" x14ac:dyDescent="0.2">
      <c r="A469" s="71"/>
      <c r="B469" s="72"/>
      <c r="C469" s="72" t="s">
        <v>682</v>
      </c>
      <c r="D469" s="73"/>
      <c r="E469" s="74"/>
      <c r="F469" s="75">
        <v>0.27</v>
      </c>
      <c r="G469" s="76" t="s">
        <v>26</v>
      </c>
      <c r="H469" s="75">
        <v>0.28000000000000003</v>
      </c>
      <c r="I469" s="75">
        <v>0.02</v>
      </c>
      <c r="J469" s="77">
        <v>33.39</v>
      </c>
      <c r="K469" s="78">
        <v>0.56000000000000005</v>
      </c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>
        <v>0.02</v>
      </c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>
        <v>0.02</v>
      </c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</row>
    <row r="470" spans="1:255" x14ac:dyDescent="0.2">
      <c r="A470" s="71"/>
      <c r="B470" s="72"/>
      <c r="C470" s="72" t="s">
        <v>683</v>
      </c>
      <c r="D470" s="73"/>
      <c r="E470" s="74"/>
      <c r="F470" s="75">
        <v>311.66000000000003</v>
      </c>
      <c r="G470" s="76"/>
      <c r="H470" s="75">
        <v>311.66000000000003</v>
      </c>
      <c r="I470" s="75">
        <v>18.7</v>
      </c>
      <c r="J470" s="77">
        <v>9.11</v>
      </c>
      <c r="K470" s="78">
        <v>170.35</v>
      </c>
      <c r="O470" s="20"/>
      <c r="P470" s="20"/>
      <c r="Q470" s="20"/>
      <c r="R470" s="20"/>
      <c r="S470" s="20"/>
      <c r="T470" s="20">
        <v>18.7</v>
      </c>
      <c r="U470" s="20">
        <v>170.35</v>
      </c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>
        <v>1</v>
      </c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>
        <v>18.7</v>
      </c>
      <c r="DL470" s="20"/>
      <c r="DM470" s="20">
        <v>170.35</v>
      </c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>
        <v>18.7</v>
      </c>
      <c r="GK470" s="20"/>
      <c r="GL470" s="20"/>
      <c r="GM470" s="20"/>
      <c r="GN470" s="20">
        <v>18.7</v>
      </c>
      <c r="GO470" s="20"/>
      <c r="GP470" s="20">
        <v>18.7</v>
      </c>
      <c r="GQ470" s="20">
        <v>18.7</v>
      </c>
      <c r="GR470" s="20"/>
      <c r="GS470" s="20">
        <v>18.7</v>
      </c>
      <c r="GT470" s="20"/>
      <c r="GU470" s="20"/>
      <c r="GV470" s="20"/>
      <c r="GW470" s="20">
        <v>0</v>
      </c>
      <c r="GX470" s="20">
        <v>0</v>
      </c>
      <c r="GY470" s="20"/>
      <c r="GZ470" s="20"/>
      <c r="HA470" s="20"/>
      <c r="HB470" s="20">
        <v>18.7</v>
      </c>
      <c r="HC470" s="20"/>
      <c r="HD470" s="20"/>
      <c r="HE470" s="20"/>
      <c r="HF470" s="20">
        <v>18.7</v>
      </c>
      <c r="HG470" s="20"/>
      <c r="HH470" s="20"/>
      <c r="HI470" s="20"/>
      <c r="HJ470" s="20"/>
      <c r="HK470" s="20"/>
      <c r="HL470" s="20">
        <v>18.7</v>
      </c>
      <c r="HM470" s="20"/>
      <c r="HN470" s="20">
        <v>18.7</v>
      </c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</row>
    <row r="471" spans="1:255" x14ac:dyDescent="0.2">
      <c r="A471" s="79"/>
      <c r="B471" s="80"/>
      <c r="C471" s="80" t="s">
        <v>684</v>
      </c>
      <c r="D471" s="81"/>
      <c r="E471" s="82">
        <v>121</v>
      </c>
      <c r="F471" s="83" t="s">
        <v>685</v>
      </c>
      <c r="G471" s="84"/>
      <c r="H471" s="85">
        <v>269.10000000000002</v>
      </c>
      <c r="I471" s="85">
        <v>16.149999999999999</v>
      </c>
      <c r="J471" s="87">
        <v>1.21</v>
      </c>
      <c r="K471" s="86">
        <v>539.13</v>
      </c>
      <c r="O471" s="20"/>
      <c r="P471" s="20"/>
      <c r="Q471" s="20"/>
      <c r="R471" s="20"/>
      <c r="S471" s="20"/>
      <c r="T471" s="20">
        <v>16.149999999999999</v>
      </c>
      <c r="U471" s="20">
        <v>539.13</v>
      </c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>
        <v>1</v>
      </c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>
        <v>16.149999999999999</v>
      </c>
      <c r="DR471" s="20"/>
      <c r="DS471" s="20">
        <v>539.13</v>
      </c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>
        <v>16.149999999999999</v>
      </c>
      <c r="GZ471" s="20"/>
      <c r="HA471" s="20"/>
      <c r="HB471" s="20">
        <v>16.149999999999999</v>
      </c>
      <c r="HC471" s="20"/>
      <c r="HD471" s="20"/>
      <c r="HE471" s="20"/>
      <c r="HF471" s="20">
        <v>16.149999999999999</v>
      </c>
      <c r="HG471" s="20"/>
      <c r="HH471" s="20"/>
      <c r="HI471" s="20"/>
      <c r="HJ471" s="20"/>
      <c r="HK471" s="20"/>
      <c r="HL471" s="20">
        <v>16.149999999999999</v>
      </c>
      <c r="HM471" s="20"/>
      <c r="HN471" s="20">
        <v>16.149999999999999</v>
      </c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</row>
    <row r="472" spans="1:255" x14ac:dyDescent="0.2">
      <c r="A472" s="79"/>
      <c r="B472" s="80"/>
      <c r="C472" s="80" t="s">
        <v>686</v>
      </c>
      <c r="D472" s="81"/>
      <c r="E472" s="82">
        <v>72</v>
      </c>
      <c r="F472" s="83" t="s">
        <v>685</v>
      </c>
      <c r="G472" s="84"/>
      <c r="H472" s="85">
        <v>160.13</v>
      </c>
      <c r="I472" s="85">
        <v>9.61</v>
      </c>
      <c r="J472" s="87">
        <v>0.72</v>
      </c>
      <c r="K472" s="86">
        <v>320.8</v>
      </c>
      <c r="O472" s="20"/>
      <c r="P472" s="20"/>
      <c r="Q472" s="20"/>
      <c r="R472" s="20"/>
      <c r="S472" s="20"/>
      <c r="T472" s="20">
        <v>9.61</v>
      </c>
      <c r="U472" s="20">
        <v>320.8</v>
      </c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>
        <v>1</v>
      </c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>
        <v>9.61</v>
      </c>
      <c r="DR472" s="20"/>
      <c r="DS472" s="20">
        <v>320.8</v>
      </c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>
        <v>9.61</v>
      </c>
      <c r="HA472" s="20"/>
      <c r="HB472" s="20">
        <v>9.61</v>
      </c>
      <c r="HC472" s="20"/>
      <c r="HD472" s="20"/>
      <c r="HE472" s="20"/>
      <c r="HF472" s="20">
        <v>9.61</v>
      </c>
      <c r="HG472" s="20"/>
      <c r="HH472" s="20"/>
      <c r="HI472" s="20"/>
      <c r="HJ472" s="20"/>
      <c r="HK472" s="20"/>
      <c r="HL472" s="20">
        <v>9.61</v>
      </c>
      <c r="HM472" s="20"/>
      <c r="HN472" s="20">
        <v>9.61</v>
      </c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</row>
    <row r="473" spans="1:255" x14ac:dyDescent="0.2">
      <c r="A473" s="71"/>
      <c r="B473" s="72"/>
      <c r="C473" s="72" t="s">
        <v>687</v>
      </c>
      <c r="D473" s="73" t="s">
        <v>688</v>
      </c>
      <c r="E473" s="74">
        <v>24.8</v>
      </c>
      <c r="F473" s="75"/>
      <c r="G473" s="76" t="s">
        <v>26</v>
      </c>
      <c r="H473" s="75">
        <v>26.04</v>
      </c>
      <c r="I473" s="88">
        <v>1.5624</v>
      </c>
      <c r="J473" s="77"/>
      <c r="K473" s="78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</row>
    <row r="474" spans="1:255" x14ac:dyDescent="0.2">
      <c r="A474" s="111" t="s">
        <v>265</v>
      </c>
      <c r="B474" s="112" t="s">
        <v>35</v>
      </c>
      <c r="C474" s="113" t="s">
        <v>266</v>
      </c>
      <c r="D474" s="114" t="s">
        <v>23</v>
      </c>
      <c r="E474" s="115">
        <v>6</v>
      </c>
      <c r="F474" s="116">
        <v>457.46000000000004</v>
      </c>
      <c r="G474" s="65"/>
      <c r="H474" s="116">
        <v>457.46</v>
      </c>
      <c r="I474" s="117">
        <v>301.29000000000002</v>
      </c>
      <c r="J474" s="66">
        <v>9.11</v>
      </c>
      <c r="K474" s="118">
        <v>2744.76</v>
      </c>
      <c r="L474" s="20"/>
      <c r="M474" s="20"/>
      <c r="N474" s="20"/>
      <c r="O474" s="20"/>
      <c r="P474" s="20"/>
      <c r="Q474" s="20"/>
      <c r="R474" s="20"/>
      <c r="S474" s="20"/>
      <c r="T474" s="20">
        <v>301.29000000000002</v>
      </c>
      <c r="U474" s="20">
        <v>2744.76</v>
      </c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>
        <v>1</v>
      </c>
      <c r="CW474" s="20"/>
      <c r="CX474" s="20"/>
      <c r="CY474" s="20"/>
      <c r="CZ474" s="20"/>
      <c r="DA474" s="20"/>
      <c r="DB474" s="20"/>
      <c r="DC474" s="20"/>
      <c r="DD474" s="20"/>
      <c r="DE474" s="20">
        <v>2744.76</v>
      </c>
      <c r="DF474" s="20"/>
      <c r="DG474" s="20"/>
      <c r="DH474" s="20"/>
      <c r="DI474" s="20"/>
      <c r="DJ474" s="20"/>
      <c r="DK474" s="20">
        <v>301.29000000000002</v>
      </c>
      <c r="DL474" s="20"/>
      <c r="DM474" s="20">
        <v>2744.76</v>
      </c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>
        <v>301.29000000000002</v>
      </c>
      <c r="GK474" s="20"/>
      <c r="GL474" s="20"/>
      <c r="GM474" s="20"/>
      <c r="GN474" s="20">
        <v>301.29000000000002</v>
      </c>
      <c r="GO474" s="20"/>
      <c r="GP474" s="20">
        <v>301.29000000000002</v>
      </c>
      <c r="GQ474" s="20">
        <v>301.29000000000002</v>
      </c>
      <c r="GR474" s="20"/>
      <c r="GS474" s="20">
        <v>301.29000000000002</v>
      </c>
      <c r="GT474" s="20"/>
      <c r="GU474" s="20"/>
      <c r="GV474" s="20"/>
      <c r="GW474" s="20"/>
      <c r="GX474" s="20"/>
      <c r="GY474" s="20"/>
      <c r="GZ474" s="20"/>
      <c r="HA474" s="20"/>
      <c r="HB474" s="20">
        <v>301.29000000000002</v>
      </c>
      <c r="HC474" s="20"/>
      <c r="HD474" s="20"/>
      <c r="HE474" s="20"/>
      <c r="HF474" s="20">
        <v>301.29000000000002</v>
      </c>
      <c r="HG474" s="20"/>
      <c r="HH474" s="20"/>
      <c r="HI474" s="20"/>
      <c r="HJ474" s="20"/>
      <c r="HK474" s="20"/>
      <c r="HL474" s="20">
        <v>301.29000000000002</v>
      </c>
      <c r="HM474" s="20"/>
      <c r="HN474" s="20">
        <v>301.29000000000002</v>
      </c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>
        <v>301.29000000000002</v>
      </c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</row>
    <row r="475" spans="1:255" x14ac:dyDescent="0.2">
      <c r="A475" s="89"/>
      <c r="B475" s="110" t="s">
        <v>690</v>
      </c>
      <c r="C475" s="110" t="s">
        <v>790</v>
      </c>
      <c r="D475" s="29"/>
      <c r="E475" s="29"/>
      <c r="F475" s="29"/>
      <c r="G475" s="29"/>
      <c r="H475" s="29"/>
      <c r="I475" s="29"/>
      <c r="J475" s="29"/>
      <c r="K475" s="90"/>
    </row>
    <row r="476" spans="1:255" ht="13.5" thickBot="1" x14ac:dyDescent="0.25">
      <c r="A476" s="135"/>
      <c r="B476" s="136"/>
      <c r="C476" s="136" t="s">
        <v>696</v>
      </c>
      <c r="D476" s="136"/>
      <c r="E476" s="136"/>
      <c r="F476" s="136"/>
      <c r="G476" s="136"/>
      <c r="H476" s="188">
        <v>319.99</v>
      </c>
      <c r="I476" s="189"/>
      <c r="J476" s="188">
        <v>2915.11</v>
      </c>
      <c r="K476" s="190"/>
      <c r="L476" s="109"/>
      <c r="M476" s="109"/>
      <c r="N476" s="109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</row>
    <row r="477" spans="1:255" x14ac:dyDescent="0.2">
      <c r="A477" s="123"/>
      <c r="B477" s="122"/>
      <c r="C477" s="122" t="s">
        <v>698</v>
      </c>
      <c r="D477" s="122"/>
      <c r="E477" s="122"/>
      <c r="F477" s="122"/>
      <c r="G477" s="122"/>
      <c r="H477" s="191">
        <v>359.17</v>
      </c>
      <c r="I477" s="192"/>
      <c r="J477" s="191">
        <v>4221.21</v>
      </c>
      <c r="K477" s="193"/>
      <c r="O477" s="20"/>
      <c r="P477" s="20"/>
      <c r="Q477" s="20"/>
      <c r="R477" s="20">
        <v>359.17</v>
      </c>
      <c r="S477" s="20">
        <v>4221.21</v>
      </c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>
        <v>359.17</v>
      </c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</row>
    <row r="478" spans="1:255" x14ac:dyDescent="0.2">
      <c r="A478" s="70"/>
      <c r="B478" s="69"/>
      <c r="C478" s="69"/>
      <c r="D478" s="69"/>
      <c r="E478" s="69"/>
      <c r="F478" s="69"/>
      <c r="G478" s="69"/>
      <c r="H478" s="194"/>
      <c r="I478" s="195"/>
      <c r="J478" s="194"/>
      <c r="K478" s="196"/>
    </row>
    <row r="479" spans="1:255" ht="59.25" x14ac:dyDescent="0.2">
      <c r="A479" s="126">
        <v>19</v>
      </c>
      <c r="B479" s="133" t="s">
        <v>112</v>
      </c>
      <c r="C479" s="127" t="s">
        <v>715</v>
      </c>
      <c r="D479" s="128" t="s">
        <v>101</v>
      </c>
      <c r="E479" s="129">
        <v>0.21990000000000001</v>
      </c>
      <c r="F479" s="130">
        <v>1577.04</v>
      </c>
      <c r="G479" s="134" t="s">
        <v>6</v>
      </c>
      <c r="H479" s="130"/>
      <c r="I479" s="131">
        <v>753.04000000000008</v>
      </c>
      <c r="J479" s="97"/>
      <c r="K479" s="132">
        <v>24576.909999999996</v>
      </c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</row>
    <row r="480" spans="1:255" x14ac:dyDescent="0.2">
      <c r="A480" s="60"/>
      <c r="B480" s="61"/>
      <c r="C480" s="61" t="s">
        <v>680</v>
      </c>
      <c r="D480" s="62"/>
      <c r="E480" s="63"/>
      <c r="F480" s="64">
        <v>1066.28</v>
      </c>
      <c r="G480" s="65" t="s">
        <v>26</v>
      </c>
      <c r="H480" s="64">
        <v>1119.5899999999999</v>
      </c>
      <c r="I480" s="64">
        <v>246.2</v>
      </c>
      <c r="J480" s="66">
        <v>33.39</v>
      </c>
      <c r="K480" s="67">
        <v>8220.5499999999993</v>
      </c>
      <c r="O480" s="20"/>
      <c r="P480" s="20"/>
      <c r="Q480" s="20"/>
      <c r="R480" s="20"/>
      <c r="S480" s="20"/>
      <c r="T480" s="20">
        <v>246.2</v>
      </c>
      <c r="U480" s="20">
        <v>8220.5499999999993</v>
      </c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>
        <v>1</v>
      </c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>
        <v>8220.5499999999993</v>
      </c>
      <c r="DH480" s="20">
        <v>1</v>
      </c>
      <c r="DI480" s="20"/>
      <c r="DJ480" s="20"/>
      <c r="DK480" s="20"/>
      <c r="DL480" s="20"/>
      <c r="DM480" s="20"/>
      <c r="DN480" s="20"/>
      <c r="DO480" s="20"/>
      <c r="DP480" s="20"/>
      <c r="DQ480" s="20">
        <v>246.2</v>
      </c>
      <c r="DR480" s="20"/>
      <c r="DS480" s="20">
        <v>8220.5499999999993</v>
      </c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>
        <v>246.2</v>
      </c>
      <c r="GK480" s="20">
        <v>246.2</v>
      </c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>
        <v>246.2</v>
      </c>
      <c r="HC480" s="20"/>
      <c r="HD480" s="20"/>
      <c r="HE480" s="20"/>
      <c r="HF480" s="20">
        <v>246.2</v>
      </c>
      <c r="HG480" s="20"/>
      <c r="HH480" s="20"/>
      <c r="HI480" s="20"/>
      <c r="HJ480" s="20"/>
      <c r="HK480" s="20"/>
      <c r="HL480" s="20">
        <v>246.2</v>
      </c>
      <c r="HM480" s="20"/>
      <c r="HN480" s="20">
        <v>246.2</v>
      </c>
      <c r="HO480" s="20"/>
      <c r="HP480" s="20"/>
      <c r="HQ480" s="20"/>
      <c r="HR480" s="20"/>
      <c r="HS480" s="20"/>
      <c r="HT480" s="20"/>
      <c r="HU480" s="20"/>
      <c r="HV480" s="20"/>
      <c r="HW480" s="20"/>
      <c r="HX480" s="20">
        <v>246.2</v>
      </c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</row>
    <row r="481" spans="1:255" x14ac:dyDescent="0.2">
      <c r="A481" s="71"/>
      <c r="B481" s="72"/>
      <c r="C481" s="72" t="s">
        <v>681</v>
      </c>
      <c r="D481" s="73"/>
      <c r="E481" s="74"/>
      <c r="F481" s="75">
        <v>121.85</v>
      </c>
      <c r="G481" s="76" t="s">
        <v>26</v>
      </c>
      <c r="H481" s="75">
        <v>127.95</v>
      </c>
      <c r="I481" s="75">
        <v>28.14</v>
      </c>
      <c r="J481" s="77">
        <v>13.26</v>
      </c>
      <c r="K481" s="78">
        <v>373.09</v>
      </c>
      <c r="O481" s="20"/>
      <c r="P481" s="20"/>
      <c r="Q481" s="20"/>
      <c r="R481" s="20"/>
      <c r="S481" s="20"/>
      <c r="T481" s="20">
        <v>28.14</v>
      </c>
      <c r="U481" s="20">
        <v>373.09</v>
      </c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>
        <v>1</v>
      </c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>
        <v>28.14</v>
      </c>
      <c r="DR481" s="20"/>
      <c r="DS481" s="20">
        <v>373.09</v>
      </c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>
        <v>28.14</v>
      </c>
      <c r="GK481" s="20"/>
      <c r="GL481" s="20">
        <v>28.14</v>
      </c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>
        <v>28.14</v>
      </c>
      <c r="HC481" s="20"/>
      <c r="HD481" s="20"/>
      <c r="HE481" s="20"/>
      <c r="HF481" s="20">
        <v>28.14</v>
      </c>
      <c r="HG481" s="20"/>
      <c r="HH481" s="20"/>
      <c r="HI481" s="20"/>
      <c r="HJ481" s="20"/>
      <c r="HK481" s="20"/>
      <c r="HL481" s="20">
        <v>28.14</v>
      </c>
      <c r="HM481" s="20"/>
      <c r="HN481" s="20">
        <v>28.14</v>
      </c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</row>
    <row r="482" spans="1:255" x14ac:dyDescent="0.2">
      <c r="A482" s="71"/>
      <c r="B482" s="72"/>
      <c r="C482" s="72" t="s">
        <v>682</v>
      </c>
      <c r="D482" s="73"/>
      <c r="E482" s="74"/>
      <c r="F482" s="75">
        <v>7.9</v>
      </c>
      <c r="G482" s="76" t="s">
        <v>26</v>
      </c>
      <c r="H482" s="75">
        <v>8.3000000000000007</v>
      </c>
      <c r="I482" s="75">
        <v>1.83</v>
      </c>
      <c r="J482" s="77">
        <v>33.39</v>
      </c>
      <c r="K482" s="78">
        <v>60.94</v>
      </c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>
        <v>1.83</v>
      </c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>
        <v>1.83</v>
      </c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</row>
    <row r="483" spans="1:255" x14ac:dyDescent="0.2">
      <c r="A483" s="71"/>
      <c r="B483" s="72"/>
      <c r="C483" s="72" t="s">
        <v>683</v>
      </c>
      <c r="D483" s="73"/>
      <c r="E483" s="74"/>
      <c r="F483" s="75">
        <v>388.91</v>
      </c>
      <c r="G483" s="76"/>
      <c r="H483" s="75">
        <v>388.91</v>
      </c>
      <c r="I483" s="75">
        <v>85.52</v>
      </c>
      <c r="J483" s="77">
        <v>9.11</v>
      </c>
      <c r="K483" s="78">
        <v>779.1</v>
      </c>
      <c r="O483" s="20"/>
      <c r="P483" s="20"/>
      <c r="Q483" s="20"/>
      <c r="R483" s="20"/>
      <c r="S483" s="20"/>
      <c r="T483" s="20">
        <v>85.52</v>
      </c>
      <c r="U483" s="20">
        <v>779.1</v>
      </c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>
        <v>1</v>
      </c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>
        <v>85.52</v>
      </c>
      <c r="DL483" s="20"/>
      <c r="DM483" s="20">
        <v>779.1</v>
      </c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>
        <v>85.52</v>
      </c>
      <c r="GK483" s="20"/>
      <c r="GL483" s="20"/>
      <c r="GM483" s="20"/>
      <c r="GN483" s="20">
        <v>85.52</v>
      </c>
      <c r="GO483" s="20"/>
      <c r="GP483" s="20">
        <v>85.52</v>
      </c>
      <c r="GQ483" s="20">
        <v>85.52</v>
      </c>
      <c r="GR483" s="20"/>
      <c r="GS483" s="20">
        <v>85.52</v>
      </c>
      <c r="GT483" s="20"/>
      <c r="GU483" s="20"/>
      <c r="GV483" s="20"/>
      <c r="GW483" s="20">
        <v>0</v>
      </c>
      <c r="GX483" s="20">
        <v>0</v>
      </c>
      <c r="GY483" s="20"/>
      <c r="GZ483" s="20"/>
      <c r="HA483" s="20"/>
      <c r="HB483" s="20">
        <v>85.52</v>
      </c>
      <c r="HC483" s="20"/>
      <c r="HD483" s="20"/>
      <c r="HE483" s="20"/>
      <c r="HF483" s="20">
        <v>85.52</v>
      </c>
      <c r="HG483" s="20"/>
      <c r="HH483" s="20"/>
      <c r="HI483" s="20"/>
      <c r="HJ483" s="20"/>
      <c r="HK483" s="20"/>
      <c r="HL483" s="20">
        <v>85.52</v>
      </c>
      <c r="HM483" s="20"/>
      <c r="HN483" s="20">
        <v>85.52</v>
      </c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</row>
    <row r="484" spans="1:255" x14ac:dyDescent="0.2">
      <c r="A484" s="79"/>
      <c r="B484" s="80"/>
      <c r="C484" s="80" t="s">
        <v>684</v>
      </c>
      <c r="D484" s="81"/>
      <c r="E484" s="82">
        <v>121</v>
      </c>
      <c r="F484" s="83" t="s">
        <v>685</v>
      </c>
      <c r="G484" s="84"/>
      <c r="H484" s="85">
        <v>1364.75</v>
      </c>
      <c r="I484" s="85">
        <v>300.12</v>
      </c>
      <c r="J484" s="87">
        <v>1.21</v>
      </c>
      <c r="K484" s="86">
        <v>10020.6</v>
      </c>
      <c r="O484" s="20"/>
      <c r="P484" s="20"/>
      <c r="Q484" s="20"/>
      <c r="R484" s="20"/>
      <c r="S484" s="20"/>
      <c r="T484" s="20">
        <v>300.12</v>
      </c>
      <c r="U484" s="20">
        <v>10020.6</v>
      </c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>
        <v>1</v>
      </c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>
        <v>300.12</v>
      </c>
      <c r="DR484" s="20"/>
      <c r="DS484" s="20">
        <v>10020.6</v>
      </c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>
        <v>300.12</v>
      </c>
      <c r="GZ484" s="20"/>
      <c r="HA484" s="20"/>
      <c r="HB484" s="20">
        <v>300.12</v>
      </c>
      <c r="HC484" s="20"/>
      <c r="HD484" s="20"/>
      <c r="HE484" s="20"/>
      <c r="HF484" s="20">
        <v>300.12</v>
      </c>
      <c r="HG484" s="20"/>
      <c r="HH484" s="20"/>
      <c r="HI484" s="20"/>
      <c r="HJ484" s="20"/>
      <c r="HK484" s="20"/>
      <c r="HL484" s="20">
        <v>300.12</v>
      </c>
      <c r="HM484" s="20"/>
      <c r="HN484" s="20">
        <v>300.12</v>
      </c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</row>
    <row r="485" spans="1:255" x14ac:dyDescent="0.2">
      <c r="A485" s="79"/>
      <c r="B485" s="80"/>
      <c r="C485" s="80" t="s">
        <v>686</v>
      </c>
      <c r="D485" s="81"/>
      <c r="E485" s="82">
        <v>72</v>
      </c>
      <c r="F485" s="83" t="s">
        <v>685</v>
      </c>
      <c r="G485" s="84"/>
      <c r="H485" s="85">
        <v>812.08</v>
      </c>
      <c r="I485" s="85">
        <v>178.58</v>
      </c>
      <c r="J485" s="87">
        <v>0.72</v>
      </c>
      <c r="K485" s="86">
        <v>5962.67</v>
      </c>
      <c r="O485" s="20"/>
      <c r="P485" s="20"/>
      <c r="Q485" s="20"/>
      <c r="R485" s="20"/>
      <c r="S485" s="20"/>
      <c r="T485" s="20">
        <v>178.58</v>
      </c>
      <c r="U485" s="20">
        <v>5962.67</v>
      </c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>
        <v>1</v>
      </c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>
        <v>178.58</v>
      </c>
      <c r="DR485" s="20"/>
      <c r="DS485" s="20">
        <v>5962.67</v>
      </c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>
        <v>178.58</v>
      </c>
      <c r="HA485" s="20"/>
      <c r="HB485" s="20">
        <v>178.58</v>
      </c>
      <c r="HC485" s="20"/>
      <c r="HD485" s="20"/>
      <c r="HE485" s="20"/>
      <c r="HF485" s="20">
        <v>178.58</v>
      </c>
      <c r="HG485" s="20"/>
      <c r="HH485" s="20"/>
      <c r="HI485" s="20"/>
      <c r="HJ485" s="20"/>
      <c r="HK485" s="20"/>
      <c r="HL485" s="20">
        <v>178.58</v>
      </c>
      <c r="HM485" s="20"/>
      <c r="HN485" s="20">
        <v>178.58</v>
      </c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</row>
    <row r="486" spans="1:255" x14ac:dyDescent="0.2">
      <c r="A486" s="71"/>
      <c r="B486" s="72"/>
      <c r="C486" s="72" t="s">
        <v>687</v>
      </c>
      <c r="D486" s="73" t="s">
        <v>688</v>
      </c>
      <c r="E486" s="74">
        <v>122</v>
      </c>
      <c r="F486" s="75"/>
      <c r="G486" s="76" t="s">
        <v>26</v>
      </c>
      <c r="H486" s="75">
        <v>128.1</v>
      </c>
      <c r="I486" s="88">
        <v>28.16919</v>
      </c>
      <c r="J486" s="77"/>
      <c r="K486" s="78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</row>
    <row r="487" spans="1:255" ht="24" x14ac:dyDescent="0.2">
      <c r="A487" s="102" t="s">
        <v>270</v>
      </c>
      <c r="B487" s="108" t="s">
        <v>35</v>
      </c>
      <c r="C487" s="103" t="s">
        <v>271</v>
      </c>
      <c r="D487" s="104" t="s">
        <v>105</v>
      </c>
      <c r="E487" s="105">
        <v>21.99</v>
      </c>
      <c r="F487" s="100">
        <v>1041.3800000000001</v>
      </c>
      <c r="G487" s="96"/>
      <c r="H487" s="100">
        <v>1041.3800000000001</v>
      </c>
      <c r="I487" s="106">
        <v>2513.7199999999998</v>
      </c>
      <c r="J487" s="97">
        <v>9.11</v>
      </c>
      <c r="K487" s="107">
        <v>22899.95</v>
      </c>
      <c r="L487" s="20"/>
      <c r="M487" s="20"/>
      <c r="N487" s="20"/>
      <c r="O487" s="20"/>
      <c r="P487" s="20"/>
      <c r="Q487" s="20"/>
      <c r="R487" s="20"/>
      <c r="S487" s="20"/>
      <c r="T487" s="20">
        <v>2513.7199999999998</v>
      </c>
      <c r="U487" s="20">
        <v>22899.95</v>
      </c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>
        <v>1</v>
      </c>
      <c r="CW487" s="20"/>
      <c r="CX487" s="20"/>
      <c r="CY487" s="20"/>
      <c r="CZ487" s="20"/>
      <c r="DA487" s="20"/>
      <c r="DB487" s="20"/>
      <c r="DC487" s="20"/>
      <c r="DD487" s="20"/>
      <c r="DE487" s="20">
        <v>22899.95</v>
      </c>
      <c r="DF487" s="20"/>
      <c r="DG487" s="20"/>
      <c r="DH487" s="20"/>
      <c r="DI487" s="20"/>
      <c r="DJ487" s="20"/>
      <c r="DK487" s="20">
        <v>2513.7199999999998</v>
      </c>
      <c r="DL487" s="20"/>
      <c r="DM487" s="20">
        <v>22899.95</v>
      </c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>
        <v>2513.7199999999998</v>
      </c>
      <c r="GK487" s="20"/>
      <c r="GL487" s="20"/>
      <c r="GM487" s="20"/>
      <c r="GN487" s="20">
        <v>2513.7199999999998</v>
      </c>
      <c r="GO487" s="20"/>
      <c r="GP487" s="20">
        <v>2513.7199999999998</v>
      </c>
      <c r="GQ487" s="20">
        <v>2513.7199999999998</v>
      </c>
      <c r="GR487" s="20"/>
      <c r="GS487" s="20">
        <v>2513.7199999999998</v>
      </c>
      <c r="GT487" s="20"/>
      <c r="GU487" s="20"/>
      <c r="GV487" s="20"/>
      <c r="GW487" s="20"/>
      <c r="GX487" s="20"/>
      <c r="GY487" s="20"/>
      <c r="GZ487" s="20"/>
      <c r="HA487" s="20"/>
      <c r="HB487" s="20">
        <v>2513.7199999999998</v>
      </c>
      <c r="HC487" s="20"/>
      <c r="HD487" s="20"/>
      <c r="HE487" s="20"/>
      <c r="HF487" s="20">
        <v>2513.7199999999998</v>
      </c>
      <c r="HG487" s="20"/>
      <c r="HH487" s="20"/>
      <c r="HI487" s="20"/>
      <c r="HJ487" s="20"/>
      <c r="HK487" s="20"/>
      <c r="HL487" s="20">
        <v>2513.7199999999998</v>
      </c>
      <c r="HM487" s="20"/>
      <c r="HN487" s="20">
        <v>2513.7199999999998</v>
      </c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>
        <v>2513.7199999999998</v>
      </c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</row>
    <row r="488" spans="1:255" x14ac:dyDescent="0.2">
      <c r="A488" s="58"/>
      <c r="B488" s="101" t="s">
        <v>690</v>
      </c>
      <c r="C488" s="101" t="s">
        <v>791</v>
      </c>
      <c r="D488" s="57"/>
      <c r="E488" s="57"/>
      <c r="F488" s="57"/>
      <c r="G488" s="57"/>
      <c r="H488" s="57"/>
      <c r="I488" s="57"/>
      <c r="J488" s="57"/>
      <c r="K488" s="59"/>
    </row>
    <row r="489" spans="1:255" ht="24" x14ac:dyDescent="0.2">
      <c r="A489" s="102" t="s">
        <v>273</v>
      </c>
      <c r="B489" s="108" t="s">
        <v>153</v>
      </c>
      <c r="C489" s="103" t="s">
        <v>154</v>
      </c>
      <c r="D489" s="104" t="s">
        <v>105</v>
      </c>
      <c r="E489" s="105">
        <v>0.01</v>
      </c>
      <c r="F489" s="106">
        <v>34.200000000000003</v>
      </c>
      <c r="G489" s="96"/>
      <c r="H489" s="106">
        <v>34.200000000000003</v>
      </c>
      <c r="I489" s="106">
        <v>0.34</v>
      </c>
      <c r="J489" s="97">
        <v>9.11</v>
      </c>
      <c r="K489" s="107">
        <v>3.12</v>
      </c>
      <c r="L489" s="20"/>
      <c r="M489" s="20"/>
      <c r="N489" s="20"/>
      <c r="O489" s="20"/>
      <c r="P489" s="20"/>
      <c r="Q489" s="20"/>
      <c r="R489" s="20"/>
      <c r="S489" s="20"/>
      <c r="T489" s="20">
        <v>0.34</v>
      </c>
      <c r="U489" s="20">
        <v>3.12</v>
      </c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>
        <v>1</v>
      </c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>
        <v>0.34</v>
      </c>
      <c r="DL489" s="20"/>
      <c r="DM489" s="20">
        <v>3.12</v>
      </c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>
        <v>0.34</v>
      </c>
      <c r="GK489" s="20"/>
      <c r="GL489" s="20"/>
      <c r="GM489" s="20"/>
      <c r="GN489" s="20">
        <v>0.34</v>
      </c>
      <c r="GO489" s="20"/>
      <c r="GP489" s="20">
        <v>0.34</v>
      </c>
      <c r="GQ489" s="20">
        <v>0.34</v>
      </c>
      <c r="GR489" s="20"/>
      <c r="GS489" s="20">
        <v>0.34</v>
      </c>
      <c r="GT489" s="20"/>
      <c r="GU489" s="20"/>
      <c r="GV489" s="20"/>
      <c r="GW489" s="20"/>
      <c r="GX489" s="20"/>
      <c r="GY489" s="20"/>
      <c r="GZ489" s="20"/>
      <c r="HA489" s="20"/>
      <c r="HB489" s="20">
        <v>0.34</v>
      </c>
      <c r="HC489" s="20"/>
      <c r="HD489" s="20"/>
      <c r="HE489" s="20"/>
      <c r="HF489" s="20">
        <v>0.34</v>
      </c>
      <c r="HG489" s="20"/>
      <c r="HH489" s="20"/>
      <c r="HI489" s="20"/>
      <c r="HJ489" s="20"/>
      <c r="HK489" s="20"/>
      <c r="HL489" s="20">
        <v>0.34</v>
      </c>
      <c r="HM489" s="20"/>
      <c r="HN489" s="20">
        <v>0.34</v>
      </c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</row>
    <row r="490" spans="1:255" ht="13.5" thickBot="1" x14ac:dyDescent="0.25">
      <c r="A490" s="135"/>
      <c r="B490" s="136"/>
      <c r="C490" s="136" t="s">
        <v>696</v>
      </c>
      <c r="D490" s="136"/>
      <c r="E490" s="136"/>
      <c r="F490" s="136"/>
      <c r="G490" s="136"/>
      <c r="H490" s="188">
        <v>2599.58</v>
      </c>
      <c r="I490" s="189"/>
      <c r="J490" s="188">
        <v>23682.17</v>
      </c>
      <c r="K490" s="190"/>
      <c r="L490" s="109"/>
      <c r="M490" s="109"/>
      <c r="N490" s="109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</row>
    <row r="491" spans="1:255" x14ac:dyDescent="0.2">
      <c r="A491" s="123"/>
      <c r="B491" s="122"/>
      <c r="C491" s="122" t="s">
        <v>698</v>
      </c>
      <c r="D491" s="122"/>
      <c r="E491" s="122"/>
      <c r="F491" s="122"/>
      <c r="G491" s="122"/>
      <c r="H491" s="191">
        <v>3352.62</v>
      </c>
      <c r="I491" s="192"/>
      <c r="J491" s="191">
        <v>48259.080000000009</v>
      </c>
      <c r="K491" s="193"/>
      <c r="O491" s="20"/>
      <c r="P491" s="20"/>
      <c r="Q491" s="20"/>
      <c r="R491" s="20">
        <v>3352.62</v>
      </c>
      <c r="S491" s="20">
        <v>48259.080000000009</v>
      </c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>
        <v>3352.62</v>
      </c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</row>
    <row r="492" spans="1:255" x14ac:dyDescent="0.2">
      <c r="A492" s="70"/>
      <c r="B492" s="69"/>
      <c r="C492" s="69"/>
      <c r="D492" s="69"/>
      <c r="E492" s="69"/>
      <c r="F492" s="69"/>
      <c r="G492" s="69"/>
      <c r="H492" s="194"/>
      <c r="I492" s="195"/>
      <c r="J492" s="194"/>
      <c r="K492" s="196"/>
    </row>
    <row r="493" spans="1:255" ht="59.25" x14ac:dyDescent="0.2">
      <c r="A493" s="126">
        <v>20</v>
      </c>
      <c r="B493" s="133" t="s">
        <v>112</v>
      </c>
      <c r="C493" s="127" t="s">
        <v>715</v>
      </c>
      <c r="D493" s="128" t="s">
        <v>101</v>
      </c>
      <c r="E493" s="129">
        <v>0.55759999999999998</v>
      </c>
      <c r="F493" s="130">
        <v>1577.04</v>
      </c>
      <c r="G493" s="134" t="s">
        <v>6</v>
      </c>
      <c r="H493" s="130"/>
      <c r="I493" s="131">
        <v>1909.4199999999998</v>
      </c>
      <c r="J493" s="97"/>
      <c r="K493" s="132">
        <v>62319.59</v>
      </c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</row>
    <row r="494" spans="1:255" x14ac:dyDescent="0.2">
      <c r="A494" s="60"/>
      <c r="B494" s="61"/>
      <c r="C494" s="61" t="s">
        <v>680</v>
      </c>
      <c r="D494" s="62"/>
      <c r="E494" s="63"/>
      <c r="F494" s="64">
        <v>1066.28</v>
      </c>
      <c r="G494" s="65" t="s">
        <v>26</v>
      </c>
      <c r="H494" s="64">
        <v>1119.5899999999999</v>
      </c>
      <c r="I494" s="64">
        <v>624.28</v>
      </c>
      <c r="J494" s="66">
        <v>33.39</v>
      </c>
      <c r="K494" s="67">
        <v>20844.82</v>
      </c>
      <c r="O494" s="20"/>
      <c r="P494" s="20"/>
      <c r="Q494" s="20"/>
      <c r="R494" s="20"/>
      <c r="S494" s="20"/>
      <c r="T494" s="20">
        <v>624.28</v>
      </c>
      <c r="U494" s="20">
        <v>20844.82</v>
      </c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>
        <v>1</v>
      </c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>
        <v>20844.82</v>
      </c>
      <c r="DH494" s="20">
        <v>1</v>
      </c>
      <c r="DI494" s="20"/>
      <c r="DJ494" s="20"/>
      <c r="DK494" s="20"/>
      <c r="DL494" s="20"/>
      <c r="DM494" s="20"/>
      <c r="DN494" s="20"/>
      <c r="DO494" s="20"/>
      <c r="DP494" s="20"/>
      <c r="DQ494" s="20">
        <v>624.28</v>
      </c>
      <c r="DR494" s="20"/>
      <c r="DS494" s="20">
        <v>20844.82</v>
      </c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>
        <v>624.28</v>
      </c>
      <c r="GK494" s="20">
        <v>624.28</v>
      </c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>
        <v>624.28</v>
      </c>
      <c r="HC494" s="20"/>
      <c r="HD494" s="20"/>
      <c r="HE494" s="20"/>
      <c r="HF494" s="20">
        <v>624.28</v>
      </c>
      <c r="HG494" s="20"/>
      <c r="HH494" s="20"/>
      <c r="HI494" s="20"/>
      <c r="HJ494" s="20"/>
      <c r="HK494" s="20"/>
      <c r="HL494" s="20">
        <v>624.28</v>
      </c>
      <c r="HM494" s="20"/>
      <c r="HN494" s="20">
        <v>624.28</v>
      </c>
      <c r="HO494" s="20"/>
      <c r="HP494" s="20"/>
      <c r="HQ494" s="20"/>
      <c r="HR494" s="20"/>
      <c r="HS494" s="20"/>
      <c r="HT494" s="20"/>
      <c r="HU494" s="20"/>
      <c r="HV494" s="20"/>
      <c r="HW494" s="20"/>
      <c r="HX494" s="20">
        <v>624.28</v>
      </c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</row>
    <row r="495" spans="1:255" x14ac:dyDescent="0.2">
      <c r="A495" s="71"/>
      <c r="B495" s="72"/>
      <c r="C495" s="72" t="s">
        <v>681</v>
      </c>
      <c r="D495" s="73"/>
      <c r="E495" s="74"/>
      <c r="F495" s="75">
        <v>121.85</v>
      </c>
      <c r="G495" s="76" t="s">
        <v>26</v>
      </c>
      <c r="H495" s="75">
        <v>127.95</v>
      </c>
      <c r="I495" s="75">
        <v>71.34</v>
      </c>
      <c r="J495" s="77">
        <v>13.26</v>
      </c>
      <c r="K495" s="78">
        <v>946.03</v>
      </c>
      <c r="O495" s="20"/>
      <c r="P495" s="20"/>
      <c r="Q495" s="20"/>
      <c r="R495" s="20"/>
      <c r="S495" s="20"/>
      <c r="T495" s="20">
        <v>71.34</v>
      </c>
      <c r="U495" s="20">
        <v>946.03</v>
      </c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>
        <v>1</v>
      </c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>
        <v>71.34</v>
      </c>
      <c r="DR495" s="20"/>
      <c r="DS495" s="20">
        <v>946.03</v>
      </c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>
        <v>71.34</v>
      </c>
      <c r="GK495" s="20"/>
      <c r="GL495" s="20">
        <v>71.34</v>
      </c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>
        <v>71.34</v>
      </c>
      <c r="HC495" s="20"/>
      <c r="HD495" s="20"/>
      <c r="HE495" s="20"/>
      <c r="HF495" s="20">
        <v>71.34</v>
      </c>
      <c r="HG495" s="20"/>
      <c r="HH495" s="20"/>
      <c r="HI495" s="20"/>
      <c r="HJ495" s="20"/>
      <c r="HK495" s="20"/>
      <c r="HL495" s="20">
        <v>71.34</v>
      </c>
      <c r="HM495" s="20"/>
      <c r="HN495" s="20">
        <v>71.34</v>
      </c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</row>
    <row r="496" spans="1:255" x14ac:dyDescent="0.2">
      <c r="A496" s="71"/>
      <c r="B496" s="72"/>
      <c r="C496" s="72" t="s">
        <v>682</v>
      </c>
      <c r="D496" s="73"/>
      <c r="E496" s="74"/>
      <c r="F496" s="75">
        <v>7.9</v>
      </c>
      <c r="G496" s="76" t="s">
        <v>26</v>
      </c>
      <c r="H496" s="75">
        <v>8.3000000000000007</v>
      </c>
      <c r="I496" s="75">
        <v>4.63</v>
      </c>
      <c r="J496" s="77">
        <v>33.39</v>
      </c>
      <c r="K496" s="78">
        <v>154.53</v>
      </c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>
        <v>4.63</v>
      </c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>
        <v>4.63</v>
      </c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</row>
    <row r="497" spans="1:255" x14ac:dyDescent="0.2">
      <c r="A497" s="71"/>
      <c r="B497" s="72"/>
      <c r="C497" s="72" t="s">
        <v>683</v>
      </c>
      <c r="D497" s="73"/>
      <c r="E497" s="74"/>
      <c r="F497" s="75">
        <v>388.91</v>
      </c>
      <c r="G497" s="76"/>
      <c r="H497" s="75">
        <v>388.91</v>
      </c>
      <c r="I497" s="75">
        <v>216.86</v>
      </c>
      <c r="J497" s="77">
        <v>9.11</v>
      </c>
      <c r="K497" s="78">
        <v>1975.56</v>
      </c>
      <c r="O497" s="20"/>
      <c r="P497" s="20"/>
      <c r="Q497" s="20"/>
      <c r="R497" s="20"/>
      <c r="S497" s="20"/>
      <c r="T497" s="20">
        <v>216.86</v>
      </c>
      <c r="U497" s="20">
        <v>1975.56</v>
      </c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>
        <v>1</v>
      </c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>
        <v>216.86</v>
      </c>
      <c r="DL497" s="20"/>
      <c r="DM497" s="20">
        <v>1975.56</v>
      </c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>
        <v>216.86</v>
      </c>
      <c r="GK497" s="20"/>
      <c r="GL497" s="20"/>
      <c r="GM497" s="20"/>
      <c r="GN497" s="20">
        <v>216.86</v>
      </c>
      <c r="GO497" s="20"/>
      <c r="GP497" s="20">
        <v>216.86</v>
      </c>
      <c r="GQ497" s="20">
        <v>216.86</v>
      </c>
      <c r="GR497" s="20"/>
      <c r="GS497" s="20">
        <v>216.86</v>
      </c>
      <c r="GT497" s="20"/>
      <c r="GU497" s="20"/>
      <c r="GV497" s="20"/>
      <c r="GW497" s="20">
        <v>0</v>
      </c>
      <c r="GX497" s="20">
        <v>0</v>
      </c>
      <c r="GY497" s="20"/>
      <c r="GZ497" s="20"/>
      <c r="HA497" s="20"/>
      <c r="HB497" s="20">
        <v>216.86</v>
      </c>
      <c r="HC497" s="20"/>
      <c r="HD497" s="20"/>
      <c r="HE497" s="20"/>
      <c r="HF497" s="20">
        <v>216.86</v>
      </c>
      <c r="HG497" s="20"/>
      <c r="HH497" s="20"/>
      <c r="HI497" s="20"/>
      <c r="HJ497" s="20"/>
      <c r="HK497" s="20"/>
      <c r="HL497" s="20">
        <v>216.86</v>
      </c>
      <c r="HM497" s="20"/>
      <c r="HN497" s="20">
        <v>216.86</v>
      </c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</row>
    <row r="498" spans="1:255" x14ac:dyDescent="0.2">
      <c r="A498" s="79"/>
      <c r="B498" s="80"/>
      <c r="C498" s="80" t="s">
        <v>684</v>
      </c>
      <c r="D498" s="81"/>
      <c r="E498" s="82">
        <v>121</v>
      </c>
      <c r="F498" s="83" t="s">
        <v>685</v>
      </c>
      <c r="G498" s="84"/>
      <c r="H498" s="85">
        <v>1364.75</v>
      </c>
      <c r="I498" s="85">
        <v>760.98</v>
      </c>
      <c r="J498" s="87">
        <v>1.21</v>
      </c>
      <c r="K498" s="86">
        <v>25409.21</v>
      </c>
      <c r="O498" s="20"/>
      <c r="P498" s="20"/>
      <c r="Q498" s="20"/>
      <c r="R498" s="20"/>
      <c r="S498" s="20"/>
      <c r="T498" s="20">
        <v>760.98</v>
      </c>
      <c r="U498" s="20">
        <v>25409.21</v>
      </c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>
        <v>1</v>
      </c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>
        <v>760.98</v>
      </c>
      <c r="DR498" s="20"/>
      <c r="DS498" s="20">
        <v>25409.21</v>
      </c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>
        <v>760.98</v>
      </c>
      <c r="GZ498" s="20"/>
      <c r="HA498" s="20"/>
      <c r="HB498" s="20">
        <v>760.98</v>
      </c>
      <c r="HC498" s="20"/>
      <c r="HD498" s="20"/>
      <c r="HE498" s="20"/>
      <c r="HF498" s="20">
        <v>760.98</v>
      </c>
      <c r="HG498" s="20"/>
      <c r="HH498" s="20"/>
      <c r="HI498" s="20"/>
      <c r="HJ498" s="20"/>
      <c r="HK498" s="20"/>
      <c r="HL498" s="20">
        <v>760.98</v>
      </c>
      <c r="HM498" s="20"/>
      <c r="HN498" s="20">
        <v>760.98</v>
      </c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</row>
    <row r="499" spans="1:255" x14ac:dyDescent="0.2">
      <c r="A499" s="79"/>
      <c r="B499" s="80"/>
      <c r="C499" s="80" t="s">
        <v>686</v>
      </c>
      <c r="D499" s="81"/>
      <c r="E499" s="82">
        <v>72</v>
      </c>
      <c r="F499" s="83" t="s">
        <v>685</v>
      </c>
      <c r="G499" s="84"/>
      <c r="H499" s="85">
        <v>812.08</v>
      </c>
      <c r="I499" s="85">
        <v>452.82</v>
      </c>
      <c r="J499" s="87">
        <v>0.72</v>
      </c>
      <c r="K499" s="86">
        <v>15119.53</v>
      </c>
      <c r="O499" s="20"/>
      <c r="P499" s="20"/>
      <c r="Q499" s="20"/>
      <c r="R499" s="20"/>
      <c r="S499" s="20"/>
      <c r="T499" s="20">
        <v>452.82</v>
      </c>
      <c r="U499" s="20">
        <v>15119.53</v>
      </c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>
        <v>1</v>
      </c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>
        <v>452.82</v>
      </c>
      <c r="DR499" s="20"/>
      <c r="DS499" s="20">
        <v>15119.53</v>
      </c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>
        <v>452.82</v>
      </c>
      <c r="HA499" s="20"/>
      <c r="HB499" s="20">
        <v>452.82</v>
      </c>
      <c r="HC499" s="20"/>
      <c r="HD499" s="20"/>
      <c r="HE499" s="20"/>
      <c r="HF499" s="20">
        <v>452.82</v>
      </c>
      <c r="HG499" s="20"/>
      <c r="HH499" s="20"/>
      <c r="HI499" s="20"/>
      <c r="HJ499" s="20"/>
      <c r="HK499" s="20"/>
      <c r="HL499" s="20">
        <v>452.82</v>
      </c>
      <c r="HM499" s="20"/>
      <c r="HN499" s="20">
        <v>452.82</v>
      </c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</row>
    <row r="500" spans="1:255" x14ac:dyDescent="0.2">
      <c r="A500" s="71"/>
      <c r="B500" s="72"/>
      <c r="C500" s="72" t="s">
        <v>687</v>
      </c>
      <c r="D500" s="73" t="s">
        <v>688</v>
      </c>
      <c r="E500" s="74">
        <v>122</v>
      </c>
      <c r="F500" s="75"/>
      <c r="G500" s="76" t="s">
        <v>26</v>
      </c>
      <c r="H500" s="75">
        <v>128.1</v>
      </c>
      <c r="I500" s="88">
        <v>71.428560000000004</v>
      </c>
      <c r="J500" s="77"/>
      <c r="K500" s="78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</row>
    <row r="501" spans="1:255" ht="24" x14ac:dyDescent="0.2">
      <c r="A501" s="111" t="s">
        <v>275</v>
      </c>
      <c r="B501" s="112" t="s">
        <v>35</v>
      </c>
      <c r="C501" s="113" t="s">
        <v>120</v>
      </c>
      <c r="D501" s="114" t="s">
        <v>105</v>
      </c>
      <c r="E501" s="115">
        <v>55.76</v>
      </c>
      <c r="F501" s="116">
        <v>1027.3</v>
      </c>
      <c r="G501" s="65"/>
      <c r="H501" s="116">
        <v>1027.3</v>
      </c>
      <c r="I501" s="117">
        <v>6287.84</v>
      </c>
      <c r="J501" s="66">
        <v>9.11</v>
      </c>
      <c r="K501" s="118">
        <v>57282.25</v>
      </c>
      <c r="L501" s="20"/>
      <c r="M501" s="20"/>
      <c r="N501" s="20"/>
      <c r="O501" s="20"/>
      <c r="P501" s="20"/>
      <c r="Q501" s="20"/>
      <c r="R501" s="20"/>
      <c r="S501" s="20"/>
      <c r="T501" s="20">
        <v>6287.84</v>
      </c>
      <c r="U501" s="20">
        <v>57282.25</v>
      </c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>
        <v>1</v>
      </c>
      <c r="CW501" s="20"/>
      <c r="CX501" s="20"/>
      <c r="CY501" s="20"/>
      <c r="CZ501" s="20"/>
      <c r="DA501" s="20"/>
      <c r="DB501" s="20"/>
      <c r="DC501" s="20"/>
      <c r="DD501" s="20"/>
      <c r="DE501" s="20">
        <v>57282.25</v>
      </c>
      <c r="DF501" s="20"/>
      <c r="DG501" s="20"/>
      <c r="DH501" s="20"/>
      <c r="DI501" s="20"/>
      <c r="DJ501" s="20"/>
      <c r="DK501" s="20">
        <v>6287.84</v>
      </c>
      <c r="DL501" s="20"/>
      <c r="DM501" s="20">
        <v>57282.25</v>
      </c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>
        <v>6287.84</v>
      </c>
      <c r="GK501" s="20"/>
      <c r="GL501" s="20"/>
      <c r="GM501" s="20"/>
      <c r="GN501" s="20">
        <v>6287.84</v>
      </c>
      <c r="GO501" s="20"/>
      <c r="GP501" s="20">
        <v>6287.84</v>
      </c>
      <c r="GQ501" s="20">
        <v>6287.84</v>
      </c>
      <c r="GR501" s="20"/>
      <c r="GS501" s="20">
        <v>6287.84</v>
      </c>
      <c r="GT501" s="20"/>
      <c r="GU501" s="20"/>
      <c r="GV501" s="20"/>
      <c r="GW501" s="20"/>
      <c r="GX501" s="20"/>
      <c r="GY501" s="20"/>
      <c r="GZ501" s="20"/>
      <c r="HA501" s="20"/>
      <c r="HB501" s="20">
        <v>6287.84</v>
      </c>
      <c r="HC501" s="20"/>
      <c r="HD501" s="20"/>
      <c r="HE501" s="20"/>
      <c r="HF501" s="20">
        <v>6287.84</v>
      </c>
      <c r="HG501" s="20"/>
      <c r="HH501" s="20"/>
      <c r="HI501" s="20"/>
      <c r="HJ501" s="20"/>
      <c r="HK501" s="20"/>
      <c r="HL501" s="20">
        <v>6287.84</v>
      </c>
      <c r="HM501" s="20"/>
      <c r="HN501" s="20">
        <v>6287.84</v>
      </c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>
        <v>6287.84</v>
      </c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</row>
    <row r="502" spans="1:255" x14ac:dyDescent="0.2">
      <c r="A502" s="89"/>
      <c r="B502" s="110" t="s">
        <v>690</v>
      </c>
      <c r="C502" s="110" t="s">
        <v>717</v>
      </c>
      <c r="D502" s="29"/>
      <c r="E502" s="29"/>
      <c r="F502" s="29"/>
      <c r="G502" s="29"/>
      <c r="H502" s="29"/>
      <c r="I502" s="29"/>
      <c r="J502" s="29"/>
      <c r="K502" s="90"/>
    </row>
    <row r="503" spans="1:255" ht="13.5" thickBot="1" x14ac:dyDescent="0.25">
      <c r="A503" s="135"/>
      <c r="B503" s="136"/>
      <c r="C503" s="136" t="s">
        <v>696</v>
      </c>
      <c r="D503" s="136"/>
      <c r="E503" s="136"/>
      <c r="F503" s="136"/>
      <c r="G503" s="136"/>
      <c r="H503" s="188">
        <v>6504.7</v>
      </c>
      <c r="I503" s="189"/>
      <c r="J503" s="188">
        <v>59257.81</v>
      </c>
      <c r="K503" s="190"/>
      <c r="L503" s="109"/>
      <c r="M503" s="109"/>
      <c r="N503" s="109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</row>
    <row r="504" spans="1:255" x14ac:dyDescent="0.2">
      <c r="A504" s="123"/>
      <c r="B504" s="122"/>
      <c r="C504" s="122" t="s">
        <v>698</v>
      </c>
      <c r="D504" s="122"/>
      <c r="E504" s="122"/>
      <c r="F504" s="122"/>
      <c r="G504" s="122"/>
      <c r="H504" s="191">
        <v>8414.1200000000008</v>
      </c>
      <c r="I504" s="192"/>
      <c r="J504" s="191">
        <v>121577.4</v>
      </c>
      <c r="K504" s="193"/>
      <c r="O504" s="20"/>
      <c r="P504" s="20"/>
      <c r="Q504" s="20"/>
      <c r="R504" s="20">
        <v>8414.1200000000008</v>
      </c>
      <c r="S504" s="20">
        <v>121577.4</v>
      </c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>
        <v>8414.1200000000008</v>
      </c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</row>
    <row r="505" spans="1:255" x14ac:dyDescent="0.2">
      <c r="A505" s="70"/>
      <c r="B505" s="69"/>
      <c r="C505" s="69"/>
      <c r="D505" s="69"/>
      <c r="E505" s="69"/>
      <c r="F505" s="69"/>
      <c r="G505" s="69"/>
      <c r="H505" s="194"/>
      <c r="I505" s="195"/>
      <c r="J505" s="194"/>
      <c r="K505" s="196"/>
    </row>
    <row r="506" spans="1:255" ht="48" x14ac:dyDescent="0.2">
      <c r="A506" s="126">
        <v>21</v>
      </c>
      <c r="B506" s="133" t="s">
        <v>99</v>
      </c>
      <c r="C506" s="127" t="s">
        <v>712</v>
      </c>
      <c r="D506" s="128" t="s">
        <v>101</v>
      </c>
      <c r="E506" s="129">
        <v>0.1132</v>
      </c>
      <c r="F506" s="130">
        <v>1898.04</v>
      </c>
      <c r="G506" s="134" t="s">
        <v>6</v>
      </c>
      <c r="H506" s="130"/>
      <c r="I506" s="131">
        <v>486.09999999999997</v>
      </c>
      <c r="J506" s="97"/>
      <c r="K506" s="132">
        <v>15950.05</v>
      </c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</row>
    <row r="507" spans="1:255" x14ac:dyDescent="0.2">
      <c r="A507" s="60"/>
      <c r="B507" s="61"/>
      <c r="C507" s="61" t="s">
        <v>680</v>
      </c>
      <c r="D507" s="62"/>
      <c r="E507" s="63"/>
      <c r="F507" s="64">
        <v>1345.96</v>
      </c>
      <c r="G507" s="65" t="s">
        <v>26</v>
      </c>
      <c r="H507" s="64">
        <v>1413.26</v>
      </c>
      <c r="I507" s="64">
        <v>159.97999999999999</v>
      </c>
      <c r="J507" s="66">
        <v>33.39</v>
      </c>
      <c r="K507" s="67">
        <v>5341.77</v>
      </c>
      <c r="O507" s="20"/>
      <c r="P507" s="20"/>
      <c r="Q507" s="20"/>
      <c r="R507" s="20"/>
      <c r="S507" s="20"/>
      <c r="T507" s="20">
        <v>159.97999999999999</v>
      </c>
      <c r="U507" s="20">
        <v>5341.77</v>
      </c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>
        <v>1</v>
      </c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>
        <v>5341.77</v>
      </c>
      <c r="DH507" s="20">
        <v>1</v>
      </c>
      <c r="DI507" s="20"/>
      <c r="DJ507" s="20"/>
      <c r="DK507" s="20"/>
      <c r="DL507" s="20"/>
      <c r="DM507" s="20"/>
      <c r="DN507" s="20"/>
      <c r="DO507" s="20"/>
      <c r="DP507" s="20"/>
      <c r="DQ507" s="20">
        <v>159.97999999999999</v>
      </c>
      <c r="DR507" s="20"/>
      <c r="DS507" s="20">
        <v>5341.77</v>
      </c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>
        <v>159.97999999999999</v>
      </c>
      <c r="GK507" s="20">
        <v>159.97999999999999</v>
      </c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>
        <v>159.97999999999999</v>
      </c>
      <c r="HC507" s="20"/>
      <c r="HD507" s="20"/>
      <c r="HE507" s="20"/>
      <c r="HF507" s="20">
        <v>159.97999999999999</v>
      </c>
      <c r="HG507" s="20"/>
      <c r="HH507" s="20"/>
      <c r="HI507" s="20"/>
      <c r="HJ507" s="20"/>
      <c r="HK507" s="20"/>
      <c r="HL507" s="20">
        <v>159.97999999999999</v>
      </c>
      <c r="HM507" s="20"/>
      <c r="HN507" s="20">
        <v>159.97999999999999</v>
      </c>
      <c r="HO507" s="20"/>
      <c r="HP507" s="20"/>
      <c r="HQ507" s="20"/>
      <c r="HR507" s="20"/>
      <c r="HS507" s="20"/>
      <c r="HT507" s="20"/>
      <c r="HU507" s="20"/>
      <c r="HV507" s="20"/>
      <c r="HW507" s="20"/>
      <c r="HX507" s="20">
        <v>159.97999999999999</v>
      </c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</row>
    <row r="508" spans="1:255" x14ac:dyDescent="0.2">
      <c r="A508" s="71"/>
      <c r="B508" s="72"/>
      <c r="C508" s="72" t="s">
        <v>681</v>
      </c>
      <c r="D508" s="73"/>
      <c r="E508" s="74"/>
      <c r="F508" s="75">
        <v>117.43</v>
      </c>
      <c r="G508" s="76" t="s">
        <v>26</v>
      </c>
      <c r="H508" s="75">
        <v>123.3</v>
      </c>
      <c r="I508" s="75">
        <v>13.96</v>
      </c>
      <c r="J508" s="77">
        <v>13.26</v>
      </c>
      <c r="K508" s="78">
        <v>185.08</v>
      </c>
      <c r="O508" s="20"/>
      <c r="P508" s="20"/>
      <c r="Q508" s="20"/>
      <c r="R508" s="20"/>
      <c r="S508" s="20"/>
      <c r="T508" s="20">
        <v>13.96</v>
      </c>
      <c r="U508" s="20">
        <v>185.08</v>
      </c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>
        <v>1</v>
      </c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>
        <v>13.96</v>
      </c>
      <c r="DR508" s="20"/>
      <c r="DS508" s="20">
        <v>185.08</v>
      </c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>
        <v>13.96</v>
      </c>
      <c r="GK508" s="20"/>
      <c r="GL508" s="20">
        <v>13.96</v>
      </c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>
        <v>13.96</v>
      </c>
      <c r="HC508" s="20"/>
      <c r="HD508" s="20"/>
      <c r="HE508" s="20"/>
      <c r="HF508" s="20">
        <v>13.96</v>
      </c>
      <c r="HG508" s="20"/>
      <c r="HH508" s="20"/>
      <c r="HI508" s="20"/>
      <c r="HJ508" s="20"/>
      <c r="HK508" s="20"/>
      <c r="HL508" s="20">
        <v>13.96</v>
      </c>
      <c r="HM508" s="20"/>
      <c r="HN508" s="20">
        <v>13.96</v>
      </c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</row>
    <row r="509" spans="1:255" x14ac:dyDescent="0.2">
      <c r="A509" s="71"/>
      <c r="B509" s="72"/>
      <c r="C509" s="72" t="s">
        <v>682</v>
      </c>
      <c r="D509" s="73"/>
      <c r="E509" s="74"/>
      <c r="F509" s="75">
        <v>14.83</v>
      </c>
      <c r="G509" s="76" t="s">
        <v>26</v>
      </c>
      <c r="H509" s="75">
        <v>15.57</v>
      </c>
      <c r="I509" s="75">
        <v>1.76</v>
      </c>
      <c r="J509" s="77">
        <v>33.39</v>
      </c>
      <c r="K509" s="78">
        <v>58.85</v>
      </c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>
        <v>1.76</v>
      </c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>
        <v>1.76</v>
      </c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</row>
    <row r="510" spans="1:255" x14ac:dyDescent="0.2">
      <c r="A510" s="71"/>
      <c r="B510" s="72"/>
      <c r="C510" s="72" t="s">
        <v>683</v>
      </c>
      <c r="D510" s="73"/>
      <c r="E510" s="74"/>
      <c r="F510" s="75">
        <v>434.65</v>
      </c>
      <c r="G510" s="76"/>
      <c r="H510" s="75">
        <v>434.65</v>
      </c>
      <c r="I510" s="75">
        <v>49.2</v>
      </c>
      <c r="J510" s="77">
        <v>9.11</v>
      </c>
      <c r="K510" s="78">
        <v>448.23</v>
      </c>
      <c r="O510" s="20"/>
      <c r="P510" s="20"/>
      <c r="Q510" s="20"/>
      <c r="R510" s="20"/>
      <c r="S510" s="20"/>
      <c r="T510" s="20">
        <v>49.2</v>
      </c>
      <c r="U510" s="20">
        <v>448.23</v>
      </c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>
        <v>1</v>
      </c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>
        <v>49.2</v>
      </c>
      <c r="DL510" s="20"/>
      <c r="DM510" s="20">
        <v>448.23</v>
      </c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>
        <v>49.2</v>
      </c>
      <c r="GK510" s="20"/>
      <c r="GL510" s="20"/>
      <c r="GM510" s="20"/>
      <c r="GN510" s="20">
        <v>49.2</v>
      </c>
      <c r="GO510" s="20"/>
      <c r="GP510" s="20">
        <v>49.2</v>
      </c>
      <c r="GQ510" s="20">
        <v>49.2</v>
      </c>
      <c r="GR510" s="20"/>
      <c r="GS510" s="20">
        <v>49.2</v>
      </c>
      <c r="GT510" s="20"/>
      <c r="GU510" s="20"/>
      <c r="GV510" s="20"/>
      <c r="GW510" s="20">
        <v>0</v>
      </c>
      <c r="GX510" s="20">
        <v>0</v>
      </c>
      <c r="GY510" s="20"/>
      <c r="GZ510" s="20"/>
      <c r="HA510" s="20"/>
      <c r="HB510" s="20">
        <v>49.2</v>
      </c>
      <c r="HC510" s="20"/>
      <c r="HD510" s="20"/>
      <c r="HE510" s="20"/>
      <c r="HF510" s="20">
        <v>49.2</v>
      </c>
      <c r="HG510" s="20"/>
      <c r="HH510" s="20"/>
      <c r="HI510" s="20"/>
      <c r="HJ510" s="20"/>
      <c r="HK510" s="20"/>
      <c r="HL510" s="20">
        <v>49.2</v>
      </c>
      <c r="HM510" s="20"/>
      <c r="HN510" s="20">
        <v>49.2</v>
      </c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</row>
    <row r="511" spans="1:255" x14ac:dyDescent="0.2">
      <c r="A511" s="79"/>
      <c r="B511" s="80"/>
      <c r="C511" s="80" t="s">
        <v>684</v>
      </c>
      <c r="D511" s="81"/>
      <c r="E511" s="82">
        <v>121</v>
      </c>
      <c r="F511" s="83" t="s">
        <v>685</v>
      </c>
      <c r="G511" s="84"/>
      <c r="H511" s="85">
        <v>1728.88</v>
      </c>
      <c r="I511" s="85">
        <v>195.71</v>
      </c>
      <c r="J511" s="87">
        <v>1.21</v>
      </c>
      <c r="K511" s="86">
        <v>6534.75</v>
      </c>
      <c r="O511" s="20"/>
      <c r="P511" s="20"/>
      <c r="Q511" s="20"/>
      <c r="R511" s="20"/>
      <c r="S511" s="20"/>
      <c r="T511" s="20">
        <v>195.71</v>
      </c>
      <c r="U511" s="20">
        <v>6534.75</v>
      </c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>
        <v>1</v>
      </c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>
        <v>195.71</v>
      </c>
      <c r="DR511" s="20"/>
      <c r="DS511" s="20">
        <v>6534.75</v>
      </c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>
        <v>195.71</v>
      </c>
      <c r="GZ511" s="20"/>
      <c r="HA511" s="20"/>
      <c r="HB511" s="20">
        <v>195.71</v>
      </c>
      <c r="HC511" s="20"/>
      <c r="HD511" s="20"/>
      <c r="HE511" s="20"/>
      <c r="HF511" s="20">
        <v>195.71</v>
      </c>
      <c r="HG511" s="20"/>
      <c r="HH511" s="20"/>
      <c r="HI511" s="20"/>
      <c r="HJ511" s="20"/>
      <c r="HK511" s="20"/>
      <c r="HL511" s="20">
        <v>195.71</v>
      </c>
      <c r="HM511" s="20"/>
      <c r="HN511" s="20">
        <v>195.71</v>
      </c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</row>
    <row r="512" spans="1:255" x14ac:dyDescent="0.2">
      <c r="A512" s="79"/>
      <c r="B512" s="80"/>
      <c r="C512" s="80" t="s">
        <v>686</v>
      </c>
      <c r="D512" s="81"/>
      <c r="E512" s="82">
        <v>72</v>
      </c>
      <c r="F512" s="83" t="s">
        <v>685</v>
      </c>
      <c r="G512" s="84"/>
      <c r="H512" s="85">
        <v>1028.76</v>
      </c>
      <c r="I512" s="85">
        <v>116.45</v>
      </c>
      <c r="J512" s="87">
        <v>0.72</v>
      </c>
      <c r="K512" s="86">
        <v>3888.45</v>
      </c>
      <c r="O512" s="20"/>
      <c r="P512" s="20"/>
      <c r="Q512" s="20"/>
      <c r="R512" s="20"/>
      <c r="S512" s="20"/>
      <c r="T512" s="20">
        <v>116.45</v>
      </c>
      <c r="U512" s="20">
        <v>3888.45</v>
      </c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>
        <v>1</v>
      </c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>
        <v>116.45</v>
      </c>
      <c r="DR512" s="20"/>
      <c r="DS512" s="20">
        <v>3888.45</v>
      </c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>
        <v>116.45</v>
      </c>
      <c r="HA512" s="20"/>
      <c r="HB512" s="20">
        <v>116.45</v>
      </c>
      <c r="HC512" s="20"/>
      <c r="HD512" s="20"/>
      <c r="HE512" s="20"/>
      <c r="HF512" s="20">
        <v>116.45</v>
      </c>
      <c r="HG512" s="20"/>
      <c r="HH512" s="20"/>
      <c r="HI512" s="20"/>
      <c r="HJ512" s="20"/>
      <c r="HK512" s="20"/>
      <c r="HL512" s="20">
        <v>116.45</v>
      </c>
      <c r="HM512" s="20"/>
      <c r="HN512" s="20">
        <v>116.45</v>
      </c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</row>
    <row r="513" spans="1:255" x14ac:dyDescent="0.2">
      <c r="A513" s="71"/>
      <c r="B513" s="72"/>
      <c r="C513" s="72" t="s">
        <v>687</v>
      </c>
      <c r="D513" s="73" t="s">
        <v>688</v>
      </c>
      <c r="E513" s="74">
        <v>154</v>
      </c>
      <c r="F513" s="75"/>
      <c r="G513" s="76" t="s">
        <v>26</v>
      </c>
      <c r="H513" s="75">
        <v>161.69999999999999</v>
      </c>
      <c r="I513" s="88">
        <v>18.30444</v>
      </c>
      <c r="J513" s="77"/>
      <c r="K513" s="78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</row>
    <row r="514" spans="1:255" ht="24" x14ac:dyDescent="0.2">
      <c r="A514" s="102" t="s">
        <v>277</v>
      </c>
      <c r="B514" s="108" t="s">
        <v>35</v>
      </c>
      <c r="C514" s="103" t="s">
        <v>104</v>
      </c>
      <c r="D514" s="104" t="s">
        <v>105</v>
      </c>
      <c r="E514" s="105">
        <v>5.89</v>
      </c>
      <c r="F514" s="100">
        <v>703.43</v>
      </c>
      <c r="G514" s="96"/>
      <c r="H514" s="100">
        <v>703.43</v>
      </c>
      <c r="I514" s="106">
        <v>454.8</v>
      </c>
      <c r="J514" s="97">
        <v>9.11</v>
      </c>
      <c r="K514" s="107">
        <v>4143.2</v>
      </c>
      <c r="L514" s="20"/>
      <c r="M514" s="20"/>
      <c r="N514" s="20"/>
      <c r="O514" s="20"/>
      <c r="P514" s="20"/>
      <c r="Q514" s="20"/>
      <c r="R514" s="20"/>
      <c r="S514" s="20"/>
      <c r="T514" s="20">
        <v>454.8</v>
      </c>
      <c r="U514" s="20">
        <v>4143.2</v>
      </c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>
        <v>1</v>
      </c>
      <c r="CW514" s="20"/>
      <c r="CX514" s="20"/>
      <c r="CY514" s="20"/>
      <c r="CZ514" s="20"/>
      <c r="DA514" s="20"/>
      <c r="DB514" s="20"/>
      <c r="DC514" s="20"/>
      <c r="DD514" s="20"/>
      <c r="DE514" s="20">
        <v>4143.2</v>
      </c>
      <c r="DF514" s="20"/>
      <c r="DG514" s="20"/>
      <c r="DH514" s="20"/>
      <c r="DI514" s="20"/>
      <c r="DJ514" s="20"/>
      <c r="DK514" s="20">
        <v>454.8</v>
      </c>
      <c r="DL514" s="20"/>
      <c r="DM514" s="20">
        <v>4143.2</v>
      </c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>
        <v>454.8</v>
      </c>
      <c r="GK514" s="20"/>
      <c r="GL514" s="20"/>
      <c r="GM514" s="20"/>
      <c r="GN514" s="20">
        <v>454.8</v>
      </c>
      <c r="GO514" s="20"/>
      <c r="GP514" s="20">
        <v>454.8</v>
      </c>
      <c r="GQ514" s="20">
        <v>454.8</v>
      </c>
      <c r="GR514" s="20"/>
      <c r="GS514" s="20">
        <v>454.8</v>
      </c>
      <c r="GT514" s="20"/>
      <c r="GU514" s="20"/>
      <c r="GV514" s="20"/>
      <c r="GW514" s="20"/>
      <c r="GX514" s="20"/>
      <c r="GY514" s="20"/>
      <c r="GZ514" s="20"/>
      <c r="HA514" s="20"/>
      <c r="HB514" s="20">
        <v>454.8</v>
      </c>
      <c r="HC514" s="20"/>
      <c r="HD514" s="20"/>
      <c r="HE514" s="20"/>
      <c r="HF514" s="20">
        <v>454.8</v>
      </c>
      <c r="HG514" s="20"/>
      <c r="HH514" s="20"/>
      <c r="HI514" s="20"/>
      <c r="HJ514" s="20"/>
      <c r="HK514" s="20"/>
      <c r="HL514" s="20">
        <v>454.8</v>
      </c>
      <c r="HM514" s="20"/>
      <c r="HN514" s="20">
        <v>454.8</v>
      </c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>
        <v>454.8</v>
      </c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</row>
    <row r="515" spans="1:255" x14ac:dyDescent="0.2">
      <c r="A515" s="58"/>
      <c r="B515" s="101" t="s">
        <v>690</v>
      </c>
      <c r="C515" s="101" t="s">
        <v>713</v>
      </c>
      <c r="D515" s="57"/>
      <c r="E515" s="57"/>
      <c r="F515" s="57"/>
      <c r="G515" s="57"/>
      <c r="H515" s="57"/>
      <c r="I515" s="57"/>
      <c r="J515" s="57"/>
      <c r="K515" s="59"/>
    </row>
    <row r="516" spans="1:255" ht="24" x14ac:dyDescent="0.2">
      <c r="A516" s="102" t="s">
        <v>278</v>
      </c>
      <c r="B516" s="108" t="s">
        <v>35</v>
      </c>
      <c r="C516" s="103" t="s">
        <v>109</v>
      </c>
      <c r="D516" s="104" t="s">
        <v>105</v>
      </c>
      <c r="E516" s="105">
        <v>1.51</v>
      </c>
      <c r="F516" s="100">
        <v>699.75</v>
      </c>
      <c r="G516" s="96"/>
      <c r="H516" s="100">
        <v>699.75</v>
      </c>
      <c r="I516" s="106">
        <v>115.98</v>
      </c>
      <c r="J516" s="97">
        <v>9.11</v>
      </c>
      <c r="K516" s="107">
        <v>1056.6199999999999</v>
      </c>
      <c r="L516" s="20"/>
      <c r="M516" s="20"/>
      <c r="N516" s="20"/>
      <c r="O516" s="20"/>
      <c r="P516" s="20"/>
      <c r="Q516" s="20"/>
      <c r="R516" s="20"/>
      <c r="S516" s="20"/>
      <c r="T516" s="20">
        <v>115.98</v>
      </c>
      <c r="U516" s="20">
        <v>1056.6199999999999</v>
      </c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>
        <v>1</v>
      </c>
      <c r="CW516" s="20"/>
      <c r="CX516" s="20"/>
      <c r="CY516" s="20"/>
      <c r="CZ516" s="20"/>
      <c r="DA516" s="20"/>
      <c r="DB516" s="20"/>
      <c r="DC516" s="20"/>
      <c r="DD516" s="20"/>
      <c r="DE516" s="20">
        <v>1056.6199999999999</v>
      </c>
      <c r="DF516" s="20"/>
      <c r="DG516" s="20"/>
      <c r="DH516" s="20"/>
      <c r="DI516" s="20"/>
      <c r="DJ516" s="20"/>
      <c r="DK516" s="20">
        <v>115.98</v>
      </c>
      <c r="DL516" s="20"/>
      <c r="DM516" s="20">
        <v>1056.6199999999999</v>
      </c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>
        <v>115.98</v>
      </c>
      <c r="GK516" s="20"/>
      <c r="GL516" s="20"/>
      <c r="GM516" s="20"/>
      <c r="GN516" s="20">
        <v>115.98</v>
      </c>
      <c r="GO516" s="20"/>
      <c r="GP516" s="20">
        <v>115.98</v>
      </c>
      <c r="GQ516" s="20">
        <v>115.98</v>
      </c>
      <c r="GR516" s="20"/>
      <c r="GS516" s="20">
        <v>115.98</v>
      </c>
      <c r="GT516" s="20"/>
      <c r="GU516" s="20"/>
      <c r="GV516" s="20"/>
      <c r="GW516" s="20"/>
      <c r="GX516" s="20"/>
      <c r="GY516" s="20"/>
      <c r="GZ516" s="20"/>
      <c r="HA516" s="20"/>
      <c r="HB516" s="20">
        <v>115.98</v>
      </c>
      <c r="HC516" s="20"/>
      <c r="HD516" s="20"/>
      <c r="HE516" s="20"/>
      <c r="HF516" s="20">
        <v>115.98</v>
      </c>
      <c r="HG516" s="20"/>
      <c r="HH516" s="20"/>
      <c r="HI516" s="20"/>
      <c r="HJ516" s="20"/>
      <c r="HK516" s="20"/>
      <c r="HL516" s="20">
        <v>115.98</v>
      </c>
      <c r="HM516" s="20"/>
      <c r="HN516" s="20">
        <v>115.98</v>
      </c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>
        <v>115.98</v>
      </c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</row>
    <row r="517" spans="1:255" x14ac:dyDescent="0.2">
      <c r="A517" s="58"/>
      <c r="B517" s="101" t="s">
        <v>690</v>
      </c>
      <c r="C517" s="101" t="s">
        <v>714</v>
      </c>
      <c r="D517" s="57"/>
      <c r="E517" s="57"/>
      <c r="F517" s="57"/>
      <c r="G517" s="57"/>
      <c r="H517" s="57"/>
      <c r="I517" s="57"/>
      <c r="J517" s="57"/>
      <c r="K517" s="59"/>
    </row>
    <row r="518" spans="1:255" x14ac:dyDescent="0.2">
      <c r="A518" s="111" t="s">
        <v>279</v>
      </c>
      <c r="B518" s="112" t="s">
        <v>35</v>
      </c>
      <c r="C518" s="113" t="s">
        <v>280</v>
      </c>
      <c r="D518" s="114" t="s">
        <v>281</v>
      </c>
      <c r="E518" s="115">
        <v>10</v>
      </c>
      <c r="F518" s="116">
        <v>34.18</v>
      </c>
      <c r="G518" s="65"/>
      <c r="H518" s="116">
        <v>34.18</v>
      </c>
      <c r="I518" s="117">
        <v>37.520000000000003</v>
      </c>
      <c r="J518" s="66">
        <v>9.11</v>
      </c>
      <c r="K518" s="118">
        <v>341.8</v>
      </c>
      <c r="L518" s="20"/>
      <c r="M518" s="20"/>
      <c r="N518" s="20"/>
      <c r="O518" s="20"/>
      <c r="P518" s="20"/>
      <c r="Q518" s="20"/>
      <c r="R518" s="20"/>
      <c r="S518" s="20"/>
      <c r="T518" s="20">
        <v>37.520000000000003</v>
      </c>
      <c r="U518" s="20">
        <v>341.8</v>
      </c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>
        <v>1</v>
      </c>
      <c r="CW518" s="20"/>
      <c r="CX518" s="20"/>
      <c r="CY518" s="20"/>
      <c r="CZ518" s="20"/>
      <c r="DA518" s="20"/>
      <c r="DB518" s="20"/>
      <c r="DC518" s="20"/>
      <c r="DD518" s="20"/>
      <c r="DE518" s="20">
        <v>341.8</v>
      </c>
      <c r="DF518" s="20"/>
      <c r="DG518" s="20"/>
      <c r="DH518" s="20"/>
      <c r="DI518" s="20"/>
      <c r="DJ518" s="20"/>
      <c r="DK518" s="20">
        <v>37.520000000000003</v>
      </c>
      <c r="DL518" s="20"/>
      <c r="DM518" s="20">
        <v>341.8</v>
      </c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>
        <v>37.520000000000003</v>
      </c>
      <c r="GK518" s="20"/>
      <c r="GL518" s="20"/>
      <c r="GM518" s="20"/>
      <c r="GN518" s="20">
        <v>37.520000000000003</v>
      </c>
      <c r="GO518" s="20"/>
      <c r="GP518" s="20">
        <v>37.520000000000003</v>
      </c>
      <c r="GQ518" s="20">
        <v>37.520000000000003</v>
      </c>
      <c r="GR518" s="20"/>
      <c r="GS518" s="20">
        <v>37.520000000000003</v>
      </c>
      <c r="GT518" s="20"/>
      <c r="GU518" s="20"/>
      <c r="GV518" s="20"/>
      <c r="GW518" s="20"/>
      <c r="GX518" s="20"/>
      <c r="GY518" s="20"/>
      <c r="GZ518" s="20"/>
      <c r="HA518" s="20"/>
      <c r="HB518" s="20">
        <v>37.520000000000003</v>
      </c>
      <c r="HC518" s="20"/>
      <c r="HD518" s="20"/>
      <c r="HE518" s="20"/>
      <c r="HF518" s="20">
        <v>37.520000000000003</v>
      </c>
      <c r="HG518" s="20"/>
      <c r="HH518" s="20"/>
      <c r="HI518" s="20"/>
      <c r="HJ518" s="20"/>
      <c r="HK518" s="20"/>
      <c r="HL518" s="20">
        <v>37.520000000000003</v>
      </c>
      <c r="HM518" s="20"/>
      <c r="HN518" s="20">
        <v>37.520000000000003</v>
      </c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>
        <v>37.520000000000003</v>
      </c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</row>
    <row r="519" spans="1:255" x14ac:dyDescent="0.2">
      <c r="A519" s="89"/>
      <c r="B519" s="110" t="s">
        <v>690</v>
      </c>
      <c r="C519" s="110" t="s">
        <v>792</v>
      </c>
      <c r="D519" s="29"/>
      <c r="E519" s="29"/>
      <c r="F519" s="29"/>
      <c r="G519" s="29"/>
      <c r="H519" s="29"/>
      <c r="I519" s="29"/>
      <c r="J519" s="29"/>
      <c r="K519" s="90"/>
    </row>
    <row r="520" spans="1:255" ht="13.5" thickBot="1" x14ac:dyDescent="0.25">
      <c r="A520" s="135"/>
      <c r="B520" s="136"/>
      <c r="C520" s="136" t="s">
        <v>696</v>
      </c>
      <c r="D520" s="136"/>
      <c r="E520" s="136"/>
      <c r="F520" s="136"/>
      <c r="G520" s="136"/>
      <c r="H520" s="188">
        <v>657.5</v>
      </c>
      <c r="I520" s="189"/>
      <c r="J520" s="188">
        <v>5989.85</v>
      </c>
      <c r="K520" s="190"/>
      <c r="L520" s="109"/>
      <c r="M520" s="109"/>
      <c r="N520" s="109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</row>
    <row r="521" spans="1:255" x14ac:dyDescent="0.2">
      <c r="A521" s="123"/>
      <c r="B521" s="122"/>
      <c r="C521" s="122" t="s">
        <v>698</v>
      </c>
      <c r="D521" s="122"/>
      <c r="E521" s="122"/>
      <c r="F521" s="122"/>
      <c r="G521" s="122"/>
      <c r="H521" s="191">
        <v>1143.6000000000001</v>
      </c>
      <c r="I521" s="192"/>
      <c r="J521" s="191">
        <v>21939.899999999998</v>
      </c>
      <c r="K521" s="193"/>
      <c r="O521" s="20"/>
      <c r="P521" s="20"/>
      <c r="Q521" s="20"/>
      <c r="R521" s="20">
        <v>1143.6000000000001</v>
      </c>
      <c r="S521" s="20">
        <v>21939.899999999998</v>
      </c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>
        <v>1143.6000000000001</v>
      </c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</row>
    <row r="522" spans="1:255" ht="13.5" thickBot="1" x14ac:dyDescent="0.25">
      <c r="A522" s="70"/>
      <c r="B522" s="69"/>
      <c r="C522" s="69"/>
      <c r="D522" s="69"/>
      <c r="E522" s="69"/>
      <c r="F522" s="69"/>
      <c r="G522" s="69"/>
      <c r="H522" s="194"/>
      <c r="I522" s="195"/>
      <c r="J522" s="194"/>
      <c r="K522" s="196"/>
    </row>
    <row r="523" spans="1:255" x14ac:dyDescent="0.2">
      <c r="A523" s="144"/>
      <c r="B523" s="144"/>
      <c r="C523" s="145" t="s">
        <v>726</v>
      </c>
      <c r="D523" s="145"/>
      <c r="E523" s="145"/>
      <c r="F523" s="145"/>
      <c r="G523" s="145"/>
      <c r="H523" s="145"/>
      <c r="I523" s="146">
        <v>23482.79</v>
      </c>
      <c r="J523" s="145"/>
      <c r="K523" s="146">
        <v>282520.53999999998</v>
      </c>
      <c r="P523" s="20">
        <v>23482.79</v>
      </c>
      <c r="Q523" s="20">
        <v>282520.54000000004</v>
      </c>
      <c r="R523" s="20"/>
      <c r="S523" s="20"/>
      <c r="T523" s="20"/>
      <c r="U523" s="20"/>
      <c r="V523" s="20"/>
      <c r="W523" s="20"/>
    </row>
    <row r="525" spans="1:255" x14ac:dyDescent="0.2">
      <c r="C525" s="148" t="s">
        <v>728</v>
      </c>
      <c r="D525" s="148"/>
      <c r="E525" s="148"/>
      <c r="F525" s="148"/>
      <c r="G525" s="148"/>
      <c r="H525" s="148"/>
      <c r="I525" s="148"/>
      <c r="J525" s="148"/>
      <c r="K525" s="148"/>
    </row>
    <row r="526" spans="1:255" x14ac:dyDescent="0.2">
      <c r="C526" s="11" t="s">
        <v>157</v>
      </c>
      <c r="D526" s="11"/>
      <c r="E526" s="11"/>
      <c r="F526" s="11"/>
      <c r="G526" s="11"/>
      <c r="H526" s="11"/>
      <c r="I526" s="149">
        <v>13231.949999999999</v>
      </c>
      <c r="J526" s="11"/>
      <c r="K526" s="149">
        <v>152089.4</v>
      </c>
    </row>
    <row r="527" spans="1:255" x14ac:dyDescent="0.2">
      <c r="C527" s="150" t="s">
        <v>728</v>
      </c>
      <c r="D527" s="148"/>
      <c r="E527" s="148"/>
      <c r="F527" s="148"/>
      <c r="G527" s="148"/>
      <c r="H527" s="148"/>
      <c r="I527" s="148"/>
      <c r="J527" s="148"/>
      <c r="K527" s="148"/>
    </row>
    <row r="528" spans="1:255" x14ac:dyDescent="0.2">
      <c r="C528" s="152" t="s">
        <v>729</v>
      </c>
      <c r="D528" s="151"/>
      <c r="E528" s="151"/>
      <c r="F528" s="151"/>
      <c r="G528" s="151"/>
      <c r="H528" s="151"/>
      <c r="I528" s="153">
        <v>1273.08</v>
      </c>
      <c r="J528" s="151"/>
      <c r="K528" s="153">
        <v>42508.13</v>
      </c>
    </row>
    <row r="529" spans="3:11" x14ac:dyDescent="0.2">
      <c r="C529" s="154" t="s">
        <v>730</v>
      </c>
      <c r="D529" s="148"/>
      <c r="E529" s="148"/>
      <c r="F529" s="148"/>
      <c r="G529" s="148"/>
      <c r="H529" s="148"/>
      <c r="I529" s="148"/>
      <c r="J529" s="148"/>
      <c r="K529" s="148"/>
    </row>
    <row r="530" spans="3:11" hidden="1" x14ac:dyDescent="0.2">
      <c r="C530" s="155" t="s">
        <v>731</v>
      </c>
      <c r="D530" s="151"/>
      <c r="E530" s="151"/>
      <c r="F530" s="151"/>
      <c r="G530" s="151"/>
      <c r="H530" s="151"/>
      <c r="I530" s="153">
        <v>0</v>
      </c>
      <c r="J530" s="151"/>
      <c r="K530" s="153">
        <v>0</v>
      </c>
    </row>
    <row r="531" spans="3:11" hidden="1" x14ac:dyDescent="0.2">
      <c r="C531" s="155" t="s">
        <v>732</v>
      </c>
      <c r="D531" s="151"/>
      <c r="E531" s="151"/>
      <c r="F531" s="151"/>
      <c r="G531" s="151"/>
      <c r="H531" s="151"/>
      <c r="I531" s="153">
        <v>0</v>
      </c>
      <c r="J531" s="151"/>
      <c r="K531" s="153">
        <v>0</v>
      </c>
    </row>
    <row r="532" spans="3:11" hidden="1" x14ac:dyDescent="0.2">
      <c r="C532" s="155" t="s">
        <v>733</v>
      </c>
      <c r="D532" s="151"/>
      <c r="E532" s="151"/>
      <c r="F532" s="151"/>
      <c r="G532" s="151"/>
      <c r="H532" s="151"/>
      <c r="I532" s="153">
        <v>0</v>
      </c>
      <c r="J532" s="151"/>
      <c r="K532" s="153">
        <v>0</v>
      </c>
    </row>
    <row r="533" spans="3:11" hidden="1" x14ac:dyDescent="0.2">
      <c r="C533" s="155" t="s">
        <v>734</v>
      </c>
      <c r="D533" s="151"/>
      <c r="E533" s="151"/>
      <c r="F533" s="151"/>
      <c r="G533" s="151"/>
      <c r="H533" s="151"/>
      <c r="I533" s="153">
        <v>0</v>
      </c>
      <c r="J533" s="151"/>
      <c r="K533" s="153">
        <v>0</v>
      </c>
    </row>
    <row r="534" spans="3:11" hidden="1" x14ac:dyDescent="0.2">
      <c r="C534" s="155" t="s">
        <v>735</v>
      </c>
      <c r="D534" s="151"/>
      <c r="E534" s="151"/>
      <c r="F534" s="151"/>
      <c r="G534" s="151"/>
      <c r="H534" s="151"/>
      <c r="I534" s="153">
        <v>0</v>
      </c>
      <c r="J534" s="151"/>
      <c r="K534" s="153">
        <v>0</v>
      </c>
    </row>
    <row r="535" spans="3:11" hidden="1" x14ac:dyDescent="0.2">
      <c r="C535" s="155" t="s">
        <v>736</v>
      </c>
      <c r="D535" s="151"/>
      <c r="E535" s="151"/>
      <c r="F535" s="151"/>
      <c r="G535" s="151"/>
      <c r="H535" s="151"/>
      <c r="I535" s="153">
        <v>0</v>
      </c>
      <c r="J535" s="151"/>
      <c r="K535" s="153">
        <v>0</v>
      </c>
    </row>
    <row r="536" spans="3:11" hidden="1" x14ac:dyDescent="0.2">
      <c r="C536" s="155" t="s">
        <v>737</v>
      </c>
      <c r="D536" s="151"/>
      <c r="E536" s="151"/>
      <c r="F536" s="151"/>
      <c r="G536" s="151"/>
      <c r="H536" s="151"/>
      <c r="I536" s="153">
        <v>0</v>
      </c>
      <c r="J536" s="151"/>
      <c r="K536" s="153">
        <v>0</v>
      </c>
    </row>
    <row r="537" spans="3:11" hidden="1" x14ac:dyDescent="0.2">
      <c r="C537" s="155" t="s">
        <v>738</v>
      </c>
      <c r="D537" s="151"/>
      <c r="E537" s="151"/>
      <c r="F537" s="151"/>
      <c r="G537" s="151"/>
      <c r="H537" s="151"/>
      <c r="I537" s="153">
        <v>0</v>
      </c>
      <c r="J537" s="151"/>
      <c r="K537" s="153">
        <v>0</v>
      </c>
    </row>
    <row r="538" spans="3:11" hidden="1" x14ac:dyDescent="0.2">
      <c r="C538" s="155" t="s">
        <v>739</v>
      </c>
      <c r="D538" s="151"/>
      <c r="E538" s="151"/>
      <c r="F538" s="151"/>
      <c r="G538" s="151"/>
      <c r="H538" s="151"/>
      <c r="I538" s="153">
        <v>0</v>
      </c>
      <c r="J538" s="151"/>
      <c r="K538" s="153">
        <v>0</v>
      </c>
    </row>
    <row r="539" spans="3:11" hidden="1" x14ac:dyDescent="0.2">
      <c r="C539" s="155" t="s">
        <v>740</v>
      </c>
      <c r="D539" s="151"/>
      <c r="E539" s="151"/>
      <c r="F539" s="151"/>
      <c r="G539" s="151"/>
      <c r="H539" s="151"/>
      <c r="I539" s="153">
        <v>0</v>
      </c>
      <c r="J539" s="151"/>
      <c r="K539" s="153">
        <v>0</v>
      </c>
    </row>
    <row r="540" spans="3:11" hidden="1" x14ac:dyDescent="0.2">
      <c r="C540" s="155" t="s">
        <v>741</v>
      </c>
      <c r="D540" s="151"/>
      <c r="E540" s="151"/>
      <c r="F540" s="151"/>
      <c r="G540" s="151"/>
      <c r="H540" s="151"/>
      <c r="I540" s="153">
        <v>0</v>
      </c>
      <c r="J540" s="151"/>
      <c r="K540" s="153">
        <v>0</v>
      </c>
    </row>
    <row r="541" spans="3:11" hidden="1" x14ac:dyDescent="0.2">
      <c r="C541" s="155" t="s">
        <v>742</v>
      </c>
      <c r="D541" s="151"/>
      <c r="E541" s="151"/>
      <c r="F541" s="151"/>
      <c r="G541" s="151"/>
      <c r="H541" s="151"/>
      <c r="I541" s="153">
        <v>0</v>
      </c>
      <c r="J541" s="151"/>
      <c r="K541" s="153">
        <v>0</v>
      </c>
    </row>
    <row r="542" spans="3:11" hidden="1" x14ac:dyDescent="0.2">
      <c r="C542" s="155" t="s">
        <v>743</v>
      </c>
      <c r="D542" s="151"/>
      <c r="E542" s="151"/>
      <c r="F542" s="151"/>
      <c r="G542" s="151"/>
      <c r="H542" s="151"/>
      <c r="I542" s="153">
        <v>0</v>
      </c>
      <c r="J542" s="151"/>
      <c r="K542" s="153">
        <v>0</v>
      </c>
    </row>
    <row r="543" spans="3:11" hidden="1" x14ac:dyDescent="0.2">
      <c r="C543" s="155" t="s">
        <v>744</v>
      </c>
      <c r="D543" s="151"/>
      <c r="E543" s="151"/>
      <c r="F543" s="151"/>
      <c r="G543" s="151"/>
      <c r="H543" s="151"/>
      <c r="I543" s="153">
        <v>0</v>
      </c>
      <c r="J543" s="151"/>
      <c r="K543" s="153">
        <v>0</v>
      </c>
    </row>
    <row r="544" spans="3:11" hidden="1" x14ac:dyDescent="0.2">
      <c r="C544" s="155" t="s">
        <v>745</v>
      </c>
      <c r="D544" s="151"/>
      <c r="E544" s="151"/>
      <c r="F544" s="151"/>
      <c r="G544" s="151"/>
      <c r="H544" s="151"/>
      <c r="I544" s="153">
        <v>0</v>
      </c>
      <c r="J544" s="151"/>
      <c r="K544" s="153">
        <v>0</v>
      </c>
    </row>
    <row r="545" spans="1:11" x14ac:dyDescent="0.2">
      <c r="C545" s="155" t="s">
        <v>746</v>
      </c>
      <c r="D545" s="151"/>
      <c r="E545" s="151"/>
      <c r="F545" s="151"/>
      <c r="G545" s="151"/>
      <c r="H545" s="151"/>
      <c r="I545" s="153">
        <v>1273.08</v>
      </c>
      <c r="J545" s="151"/>
      <c r="K545" s="153">
        <v>42508.130000000005</v>
      </c>
    </row>
    <row r="546" spans="1:11" x14ac:dyDescent="0.2">
      <c r="C546" s="157" t="s">
        <v>747</v>
      </c>
      <c r="D546" s="156"/>
      <c r="E546" s="156"/>
      <c r="F546" s="156"/>
      <c r="G546" s="156"/>
      <c r="H546" s="156"/>
      <c r="I546" s="158">
        <v>153.25000000000003</v>
      </c>
      <c r="J546" s="156"/>
      <c r="K546" s="158">
        <v>2032.06</v>
      </c>
    </row>
    <row r="547" spans="1:11" hidden="1" x14ac:dyDescent="0.2">
      <c r="C547" s="154" t="s">
        <v>728</v>
      </c>
      <c r="D547" s="148"/>
      <c r="E547" s="148"/>
      <c r="F547" s="148"/>
      <c r="G547" s="148"/>
      <c r="H547" s="148"/>
      <c r="I547" s="148"/>
      <c r="J547" s="148"/>
      <c r="K547" s="148"/>
    </row>
    <row r="548" spans="1:11" hidden="1" x14ac:dyDescent="0.2">
      <c r="C548" s="159" t="s">
        <v>748</v>
      </c>
      <c r="D548" s="156"/>
      <c r="E548" s="156"/>
      <c r="F548" s="156"/>
      <c r="G548" s="156"/>
      <c r="H548" s="156"/>
      <c r="I548" s="158">
        <v>11.69</v>
      </c>
      <c r="J548" s="156"/>
      <c r="K548" s="158">
        <v>390.08</v>
      </c>
    </row>
    <row r="549" spans="1:11" hidden="1" x14ac:dyDescent="0.2">
      <c r="C549" s="160" t="s">
        <v>749</v>
      </c>
      <c r="D549" s="109"/>
      <c r="E549" s="109"/>
      <c r="F549" s="109"/>
      <c r="G549" s="109"/>
      <c r="H549" s="109"/>
      <c r="I549" s="161">
        <v>11805.619999999999</v>
      </c>
      <c r="J549" s="109"/>
      <c r="K549" s="161">
        <v>107549.21</v>
      </c>
    </row>
    <row r="550" spans="1:11" hidden="1" x14ac:dyDescent="0.2">
      <c r="C550" s="162" t="s">
        <v>728</v>
      </c>
      <c r="D550" s="109"/>
      <c r="E550" s="109"/>
      <c r="F550" s="109"/>
      <c r="G550" s="109"/>
      <c r="H550" s="109"/>
      <c r="I550" s="161"/>
      <c r="J550" s="109"/>
      <c r="K550" s="161"/>
    </row>
    <row r="551" spans="1:11" hidden="1" x14ac:dyDescent="0.2">
      <c r="C551" s="163" t="s">
        <v>750</v>
      </c>
      <c r="D551" s="109"/>
      <c r="E551" s="109"/>
      <c r="F551" s="109"/>
      <c r="G551" s="109"/>
      <c r="H551" s="109"/>
      <c r="I551" s="161">
        <v>11805.619999999999</v>
      </c>
      <c r="J551" s="109"/>
      <c r="K551" s="161">
        <v>107549.21</v>
      </c>
    </row>
    <row r="552" spans="1:11" hidden="1" x14ac:dyDescent="0.2">
      <c r="C552" s="164" t="s">
        <v>751</v>
      </c>
      <c r="D552" s="109"/>
      <c r="E552" s="109"/>
      <c r="F552" s="109"/>
      <c r="G552" s="109"/>
      <c r="H552" s="109"/>
      <c r="I552" s="161">
        <v>0</v>
      </c>
      <c r="J552" s="109"/>
      <c r="K552" s="161">
        <v>0</v>
      </c>
    </row>
    <row r="553" spans="1:11" hidden="1" x14ac:dyDescent="0.2">
      <c r="C553" s="164" t="s">
        <v>752</v>
      </c>
      <c r="D553" s="109"/>
      <c r="E553" s="109"/>
      <c r="F553" s="109"/>
      <c r="G553" s="109"/>
      <c r="H553" s="109"/>
      <c r="I553" s="161">
        <v>11805.619999999999</v>
      </c>
      <c r="J553" s="109"/>
      <c r="K553" s="161">
        <v>107549.21</v>
      </c>
    </row>
    <row r="554" spans="1:11" hidden="1" x14ac:dyDescent="0.2">
      <c r="C554" s="163" t="s">
        <v>753</v>
      </c>
      <c r="D554" s="109"/>
      <c r="E554" s="109"/>
      <c r="F554" s="109"/>
      <c r="G554" s="109"/>
      <c r="H554" s="109"/>
      <c r="I554" s="161">
        <v>0</v>
      </c>
      <c r="J554" s="109"/>
      <c r="K554" s="161">
        <v>0</v>
      </c>
    </row>
    <row r="555" spans="1:11" hidden="1" x14ac:dyDescent="0.2">
      <c r="C555" s="165" t="s">
        <v>754</v>
      </c>
      <c r="D555" s="147"/>
      <c r="E555" s="147"/>
      <c r="F555" s="147"/>
      <c r="G555" s="147"/>
      <c r="H555" s="147"/>
      <c r="I555" s="166">
        <v>0</v>
      </c>
      <c r="J555" s="147"/>
      <c r="K555" s="166">
        <v>0</v>
      </c>
    </row>
    <row r="557" spans="1:11" hidden="1" x14ac:dyDescent="0.2">
      <c r="C557" s="151" t="s">
        <v>755</v>
      </c>
      <c r="D557" s="151"/>
      <c r="E557" s="151"/>
      <c r="F557" s="151"/>
      <c r="G557" s="151"/>
      <c r="H557" s="151"/>
      <c r="I557" s="153">
        <v>1284.77</v>
      </c>
      <c r="J557" s="151"/>
      <c r="K557" s="153">
        <v>42898.21</v>
      </c>
    </row>
    <row r="559" spans="1:11" x14ac:dyDescent="0.2">
      <c r="A559" s="167"/>
      <c r="B559" s="167"/>
      <c r="C559" s="167" t="s">
        <v>756</v>
      </c>
      <c r="D559" s="167"/>
      <c r="E559" s="167"/>
      <c r="F559" s="167"/>
      <c r="G559" s="167"/>
      <c r="H559" s="167"/>
      <c r="I559" s="168">
        <v>1554.58</v>
      </c>
      <c r="J559" s="167"/>
      <c r="K559" s="168">
        <v>51906.83</v>
      </c>
    </row>
    <row r="560" spans="1:11" x14ac:dyDescent="0.2">
      <c r="A560" s="167"/>
      <c r="B560" s="167"/>
      <c r="C560" s="167" t="s">
        <v>757</v>
      </c>
      <c r="D560" s="167"/>
      <c r="E560" s="167"/>
      <c r="F560" s="167"/>
      <c r="G560" s="167"/>
      <c r="H560" s="167"/>
      <c r="I560" s="168">
        <v>925.04</v>
      </c>
      <c r="J560" s="167"/>
      <c r="K560" s="168">
        <v>30886.71</v>
      </c>
    </row>
    <row r="562" spans="3:11" hidden="1" x14ac:dyDescent="0.2">
      <c r="C562" s="119" t="s">
        <v>758</v>
      </c>
      <c r="D562" s="119"/>
      <c r="E562" s="119"/>
      <c r="F562" s="119"/>
      <c r="G562" s="119"/>
      <c r="H562" s="119"/>
      <c r="I562" s="169">
        <v>7771.2199999999993</v>
      </c>
      <c r="J562" s="119"/>
      <c r="K562" s="169">
        <v>47637.599999999999</v>
      </c>
    </row>
    <row r="563" spans="3:11" hidden="1" x14ac:dyDescent="0.2">
      <c r="C563" s="170" t="s">
        <v>728</v>
      </c>
      <c r="D563" s="171"/>
      <c r="E563" s="171"/>
      <c r="F563" s="171"/>
      <c r="G563" s="171"/>
      <c r="H563" s="171"/>
      <c r="I563" s="171"/>
      <c r="J563" s="171"/>
      <c r="K563" s="171"/>
    </row>
    <row r="564" spans="3:11" hidden="1" x14ac:dyDescent="0.2">
      <c r="C564" s="172" t="s">
        <v>759</v>
      </c>
      <c r="D564" s="119"/>
      <c r="E564" s="119"/>
      <c r="F564" s="119"/>
      <c r="G564" s="119"/>
      <c r="H564" s="119"/>
      <c r="I564" s="169">
        <v>7771.2199999999993</v>
      </c>
      <c r="J564" s="119"/>
      <c r="K564" s="169">
        <v>47637.599999999999</v>
      </c>
    </row>
    <row r="565" spans="3:11" hidden="1" x14ac:dyDescent="0.2">
      <c r="C565" s="173" t="s">
        <v>760</v>
      </c>
      <c r="D565" s="119"/>
      <c r="E565" s="119"/>
      <c r="F565" s="119"/>
      <c r="G565" s="119"/>
      <c r="H565" s="119"/>
      <c r="I565" s="169">
        <v>0</v>
      </c>
      <c r="J565" s="119"/>
      <c r="K565" s="169">
        <v>0</v>
      </c>
    </row>
    <row r="566" spans="3:11" hidden="1" x14ac:dyDescent="0.2">
      <c r="C566" s="173" t="s">
        <v>761</v>
      </c>
      <c r="D566" s="119"/>
      <c r="E566" s="119"/>
      <c r="F566" s="119"/>
      <c r="G566" s="119"/>
      <c r="H566" s="119"/>
      <c r="I566" s="169">
        <v>7771.2199999999993</v>
      </c>
      <c r="J566" s="119"/>
      <c r="K566" s="169">
        <v>47637.599999999999</v>
      </c>
    </row>
    <row r="567" spans="3:11" hidden="1" x14ac:dyDescent="0.2">
      <c r="C567" s="172" t="s">
        <v>762</v>
      </c>
      <c r="D567" s="119"/>
      <c r="E567" s="119"/>
      <c r="F567" s="119"/>
      <c r="G567" s="119"/>
      <c r="H567" s="119"/>
      <c r="I567" s="169">
        <v>0</v>
      </c>
      <c r="J567" s="119"/>
      <c r="K567" s="169">
        <v>0</v>
      </c>
    </row>
    <row r="569" spans="3:11" hidden="1" x14ac:dyDescent="0.2">
      <c r="C569" s="11" t="s">
        <v>763</v>
      </c>
      <c r="D569" s="11"/>
      <c r="E569" s="11"/>
      <c r="F569" s="11"/>
      <c r="G569" s="11"/>
      <c r="H569" s="11"/>
      <c r="I569" s="149">
        <v>23482.79</v>
      </c>
      <c r="J569" s="11"/>
      <c r="K569" s="149">
        <v>282520.53999999998</v>
      </c>
    </row>
    <row r="570" spans="3:11" hidden="1" x14ac:dyDescent="0.2">
      <c r="C570" s="150" t="s">
        <v>764</v>
      </c>
      <c r="D570" s="148"/>
      <c r="E570" s="148"/>
      <c r="F570" s="148"/>
      <c r="G570" s="148"/>
      <c r="H570" s="148"/>
      <c r="I570" s="148"/>
      <c r="J570" s="148"/>
      <c r="K570" s="148"/>
    </row>
    <row r="571" spans="3:11" hidden="1" x14ac:dyDescent="0.2">
      <c r="C571" s="174" t="s">
        <v>765</v>
      </c>
      <c r="D571" s="11"/>
      <c r="E571" s="11"/>
      <c r="F571" s="11"/>
      <c r="G571" s="11"/>
      <c r="H571" s="11"/>
      <c r="I571" s="149">
        <v>15711.569999999998</v>
      </c>
      <c r="J571" s="11"/>
      <c r="K571" s="149">
        <v>234882.94</v>
      </c>
    </row>
    <row r="572" spans="3:11" hidden="1" x14ac:dyDescent="0.2">
      <c r="C572" s="174" t="s">
        <v>766</v>
      </c>
      <c r="D572" s="11"/>
      <c r="E572" s="11"/>
      <c r="F572" s="11"/>
      <c r="G572" s="11"/>
      <c r="H572" s="11"/>
      <c r="I572" s="149">
        <v>0</v>
      </c>
      <c r="J572" s="11"/>
      <c r="K572" s="149">
        <v>0</v>
      </c>
    </row>
    <row r="573" spans="3:11" hidden="1" x14ac:dyDescent="0.2">
      <c r="C573" s="172" t="s">
        <v>767</v>
      </c>
      <c r="D573" s="119"/>
      <c r="E573" s="119"/>
      <c r="F573" s="119"/>
      <c r="G573" s="119"/>
      <c r="H573" s="119"/>
      <c r="I573" s="169">
        <v>7771.2199999999993</v>
      </c>
      <c r="J573" s="119"/>
      <c r="K573" s="169">
        <v>47637.599999999999</v>
      </c>
    </row>
    <row r="574" spans="3:11" hidden="1" x14ac:dyDescent="0.2">
      <c r="C574" s="174" t="s">
        <v>190</v>
      </c>
      <c r="D574" s="11"/>
      <c r="E574" s="11"/>
      <c r="F574" s="11"/>
      <c r="G574" s="11"/>
      <c r="H574" s="11"/>
      <c r="I574" s="149">
        <v>0</v>
      </c>
      <c r="J574" s="11"/>
      <c r="K574" s="149">
        <v>0</v>
      </c>
    </row>
    <row r="575" spans="3:11" hidden="1" x14ac:dyDescent="0.2"/>
    <row r="576" spans="3:11" hidden="1" x14ac:dyDescent="0.2">
      <c r="C576" s="11" t="s">
        <v>768</v>
      </c>
      <c r="D576" s="11"/>
      <c r="E576" s="11"/>
      <c r="F576" s="11"/>
      <c r="G576" s="11"/>
      <c r="H576" s="11"/>
      <c r="I576" s="149">
        <v>15711.569999999998</v>
      </c>
      <c r="J576" s="11"/>
      <c r="K576" s="149">
        <v>234882.94</v>
      </c>
    </row>
    <row r="578" spans="1:255" hidden="1" x14ac:dyDescent="0.2">
      <c r="C578" s="22" t="s">
        <v>208</v>
      </c>
      <c r="D578" s="22"/>
      <c r="E578" s="22"/>
      <c r="F578" s="22"/>
      <c r="G578" s="22"/>
      <c r="H578" s="22"/>
      <c r="I578" s="175">
        <v>23482.789999999997</v>
      </c>
      <c r="J578" s="22"/>
      <c r="K578" s="175">
        <v>282520.53999999998</v>
      </c>
    </row>
    <row r="580" spans="1:255" hidden="1" x14ac:dyDescent="0.2">
      <c r="C580" s="148" t="s">
        <v>769</v>
      </c>
      <c r="D580" s="148"/>
      <c r="E580" s="148"/>
      <c r="F580" s="148"/>
      <c r="G580" s="148"/>
      <c r="H580" s="148"/>
      <c r="I580" s="148"/>
      <c r="J580" s="148"/>
      <c r="K580" s="148"/>
    </row>
    <row r="581" spans="1:255" hidden="1" x14ac:dyDescent="0.2">
      <c r="C581" s="176" t="s">
        <v>770</v>
      </c>
      <c r="D581" s="11"/>
      <c r="E581" s="11"/>
      <c r="F581" s="11"/>
      <c r="G581" s="11"/>
      <c r="H581" s="11"/>
      <c r="I581" s="149">
        <v>19576.840000000004</v>
      </c>
      <c r="J581" s="11"/>
      <c r="K581" s="149">
        <v>155186.81</v>
      </c>
    </row>
    <row r="582" spans="1:255" hidden="1" x14ac:dyDescent="0.2">
      <c r="C582" s="150" t="s">
        <v>728</v>
      </c>
      <c r="D582" s="148"/>
      <c r="E582" s="148"/>
      <c r="F582" s="148"/>
      <c r="G582" s="148"/>
      <c r="H582" s="148"/>
      <c r="I582" s="148"/>
      <c r="J582" s="148"/>
      <c r="K582" s="148"/>
    </row>
    <row r="583" spans="1:255" hidden="1" x14ac:dyDescent="0.2">
      <c r="C583" s="174" t="s">
        <v>771</v>
      </c>
      <c r="D583" s="11"/>
      <c r="E583" s="11"/>
      <c r="F583" s="11"/>
      <c r="G583" s="11"/>
      <c r="H583" s="11"/>
      <c r="I583" s="149">
        <v>0</v>
      </c>
      <c r="J583" s="11"/>
      <c r="K583" s="149">
        <v>0</v>
      </c>
    </row>
    <row r="584" spans="1:255" hidden="1" x14ac:dyDescent="0.2">
      <c r="C584" s="174" t="s">
        <v>772</v>
      </c>
      <c r="D584" s="11"/>
      <c r="E584" s="11"/>
      <c r="F584" s="11"/>
      <c r="G584" s="11"/>
      <c r="H584" s="11"/>
      <c r="I584" s="149">
        <v>19576.840000000004</v>
      </c>
      <c r="J584" s="11"/>
      <c r="K584" s="149">
        <v>155186.81</v>
      </c>
    </row>
    <row r="585" spans="1:255" hidden="1" x14ac:dyDescent="0.2">
      <c r="C585" s="160" t="s">
        <v>773</v>
      </c>
      <c r="D585" s="109"/>
      <c r="E585" s="109"/>
      <c r="F585" s="109"/>
      <c r="G585" s="109"/>
      <c r="H585" s="109"/>
      <c r="I585" s="161">
        <v>11273.779999999999</v>
      </c>
      <c r="J585" s="109"/>
      <c r="K585" s="161">
        <v>102704.14</v>
      </c>
    </row>
    <row r="586" spans="1:255" hidden="1" x14ac:dyDescent="0.2">
      <c r="C586" s="172" t="s">
        <v>774</v>
      </c>
      <c r="D586" s="119"/>
      <c r="E586" s="119"/>
      <c r="F586" s="119"/>
      <c r="G586" s="119"/>
      <c r="H586" s="119"/>
      <c r="I586" s="169">
        <v>7771.2199999999993</v>
      </c>
      <c r="J586" s="119"/>
      <c r="K586" s="169">
        <v>47637.600000000006</v>
      </c>
    </row>
    <row r="587" spans="1:255" hidden="1" x14ac:dyDescent="0.2">
      <c r="C587" s="176" t="s">
        <v>775</v>
      </c>
      <c r="D587" s="11"/>
      <c r="E587" s="11"/>
      <c r="F587" s="11"/>
      <c r="G587" s="11"/>
      <c r="H587" s="149">
        <v>144.22359</v>
      </c>
      <c r="I587" s="11"/>
      <c r="J587" s="11"/>
      <c r="K587" s="11"/>
    </row>
    <row r="588" spans="1:255" hidden="1" x14ac:dyDescent="0.2">
      <c r="C588" s="176" t="s">
        <v>199</v>
      </c>
      <c r="D588" s="11"/>
      <c r="E588" s="11"/>
      <c r="F588" s="11"/>
      <c r="G588" s="11"/>
      <c r="H588" s="149">
        <v>0.94987199999999994</v>
      </c>
      <c r="I588" s="11"/>
      <c r="J588" s="11"/>
      <c r="K588" s="11"/>
    </row>
    <row r="589" spans="1:255" ht="13.5" thickBot="1" x14ac:dyDescent="0.25"/>
    <row r="590" spans="1:255" x14ac:dyDescent="0.2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</row>
    <row r="591" spans="1:255" x14ac:dyDescent="0.2">
      <c r="A591" s="200" t="s">
        <v>675</v>
      </c>
      <c r="B591" s="200"/>
      <c r="C591" s="201" t="s">
        <v>794</v>
      </c>
      <c r="D591" s="201"/>
      <c r="E591" s="201"/>
      <c r="F591" s="201"/>
      <c r="G591" s="201"/>
      <c r="H591" s="201"/>
      <c r="I591" s="201"/>
      <c r="J591" s="201"/>
      <c r="K591" s="201"/>
      <c r="BX591" s="46" t="s">
        <v>794</v>
      </c>
      <c r="IU591" s="20"/>
    </row>
    <row r="592" spans="1:255" ht="13.5" thickBot="1" x14ac:dyDescent="0.25"/>
    <row r="593" spans="1:255" ht="24" x14ac:dyDescent="0.2">
      <c r="A593" s="47">
        <v>22</v>
      </c>
      <c r="B593" s="55" t="s">
        <v>21</v>
      </c>
      <c r="C593" s="48" t="s">
        <v>679</v>
      </c>
      <c r="D593" s="49" t="s">
        <v>23</v>
      </c>
      <c r="E593" s="50">
        <v>3</v>
      </c>
      <c r="F593" s="51">
        <v>43.76</v>
      </c>
      <c r="G593" s="56" t="s">
        <v>6</v>
      </c>
      <c r="H593" s="51"/>
      <c r="I593" s="52">
        <v>348.59000000000003</v>
      </c>
      <c r="J593" s="53"/>
      <c r="K593" s="54">
        <v>11219.55</v>
      </c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</row>
    <row r="594" spans="1:255" x14ac:dyDescent="0.2">
      <c r="A594" s="60"/>
      <c r="B594" s="61"/>
      <c r="C594" s="61" t="s">
        <v>680</v>
      </c>
      <c r="D594" s="62"/>
      <c r="E594" s="63"/>
      <c r="F594" s="64">
        <v>35.11</v>
      </c>
      <c r="G594" s="65" t="s">
        <v>26</v>
      </c>
      <c r="H594" s="64">
        <v>36.869999999999997</v>
      </c>
      <c r="I594" s="64">
        <v>110.61</v>
      </c>
      <c r="J594" s="66">
        <v>33.39</v>
      </c>
      <c r="K594" s="67">
        <v>3693.27</v>
      </c>
      <c r="O594" s="20"/>
      <c r="P594" s="20"/>
      <c r="Q594" s="20"/>
      <c r="R594" s="20"/>
      <c r="S594" s="20"/>
      <c r="T594" s="20">
        <v>110.61</v>
      </c>
      <c r="U594" s="20">
        <v>3693.27</v>
      </c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>
        <v>1</v>
      </c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>
        <v>3693.27</v>
      </c>
      <c r="DH594" s="20">
        <v>1</v>
      </c>
      <c r="DI594" s="20"/>
      <c r="DJ594" s="20"/>
      <c r="DK594" s="20"/>
      <c r="DL594" s="20"/>
      <c r="DM594" s="20"/>
      <c r="DN594" s="20"/>
      <c r="DO594" s="20"/>
      <c r="DP594" s="20"/>
      <c r="DQ594" s="20">
        <v>110.61</v>
      </c>
      <c r="DR594" s="20"/>
      <c r="DS594" s="20">
        <v>3693.27</v>
      </c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>
        <v>110.61</v>
      </c>
      <c r="GK594" s="20">
        <v>110.61</v>
      </c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>
        <v>110.61</v>
      </c>
      <c r="HC594" s="20"/>
      <c r="HD594" s="20"/>
      <c r="HE594" s="20"/>
      <c r="HF594" s="20">
        <v>110.61</v>
      </c>
      <c r="HG594" s="20"/>
      <c r="HH594" s="20"/>
      <c r="HI594" s="20"/>
      <c r="HJ594" s="20"/>
      <c r="HK594" s="20"/>
      <c r="HL594" s="20">
        <v>110.61</v>
      </c>
      <c r="HM594" s="20"/>
      <c r="HN594" s="20">
        <v>110.61</v>
      </c>
      <c r="HO594" s="20"/>
      <c r="HP594" s="20"/>
      <c r="HQ594" s="20"/>
      <c r="HR594" s="20"/>
      <c r="HS594" s="20"/>
      <c r="HT594" s="20"/>
      <c r="HU594" s="20"/>
      <c r="HV594" s="20"/>
      <c r="HW594" s="20"/>
      <c r="HX594" s="20">
        <v>110.61</v>
      </c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</row>
    <row r="595" spans="1:255" x14ac:dyDescent="0.2">
      <c r="A595" s="71"/>
      <c r="B595" s="72"/>
      <c r="C595" s="72" t="s">
        <v>681</v>
      </c>
      <c r="D595" s="73"/>
      <c r="E595" s="74"/>
      <c r="F595" s="75">
        <v>6.62</v>
      </c>
      <c r="G595" s="76" t="s">
        <v>26</v>
      </c>
      <c r="H595" s="75">
        <v>6.95</v>
      </c>
      <c r="I595" s="75">
        <v>20.85</v>
      </c>
      <c r="J595" s="77">
        <v>13.26</v>
      </c>
      <c r="K595" s="78">
        <v>276.47000000000003</v>
      </c>
      <c r="O595" s="20"/>
      <c r="P595" s="20"/>
      <c r="Q595" s="20"/>
      <c r="R595" s="20"/>
      <c r="S595" s="20"/>
      <c r="T595" s="20">
        <v>20.85</v>
      </c>
      <c r="U595" s="20">
        <v>276.47000000000003</v>
      </c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>
        <v>1</v>
      </c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>
        <v>20.85</v>
      </c>
      <c r="DR595" s="20"/>
      <c r="DS595" s="20">
        <v>276.47000000000003</v>
      </c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>
        <v>20.85</v>
      </c>
      <c r="GK595" s="20"/>
      <c r="GL595" s="20">
        <v>20.85</v>
      </c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>
        <v>20.85</v>
      </c>
      <c r="HC595" s="20"/>
      <c r="HD595" s="20"/>
      <c r="HE595" s="20"/>
      <c r="HF595" s="20">
        <v>20.85</v>
      </c>
      <c r="HG595" s="20"/>
      <c r="HH595" s="20"/>
      <c r="HI595" s="20"/>
      <c r="HJ595" s="20"/>
      <c r="HK595" s="20"/>
      <c r="HL595" s="20">
        <v>20.85</v>
      </c>
      <c r="HM595" s="20"/>
      <c r="HN595" s="20">
        <v>20.85</v>
      </c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</row>
    <row r="596" spans="1:255" x14ac:dyDescent="0.2">
      <c r="A596" s="71"/>
      <c r="B596" s="72"/>
      <c r="C596" s="72" t="s">
        <v>682</v>
      </c>
      <c r="D596" s="73"/>
      <c r="E596" s="74"/>
      <c r="F596" s="75">
        <v>0.6</v>
      </c>
      <c r="G596" s="76" t="s">
        <v>26</v>
      </c>
      <c r="H596" s="75">
        <v>0.63</v>
      </c>
      <c r="I596" s="75">
        <v>1.89</v>
      </c>
      <c r="J596" s="77">
        <v>33.39</v>
      </c>
      <c r="K596" s="78">
        <v>63.11</v>
      </c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>
        <v>1.89</v>
      </c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>
        <v>1.89</v>
      </c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</row>
    <row r="597" spans="1:255" x14ac:dyDescent="0.2">
      <c r="A597" s="71"/>
      <c r="B597" s="72"/>
      <c r="C597" s="72" t="s">
        <v>683</v>
      </c>
      <c r="D597" s="73"/>
      <c r="E597" s="74"/>
      <c r="F597" s="75">
        <v>2.0299999999999998</v>
      </c>
      <c r="G597" s="76"/>
      <c r="H597" s="75">
        <v>2.0299999999999998</v>
      </c>
      <c r="I597" s="75">
        <v>6.09</v>
      </c>
      <c r="J597" s="77">
        <v>9.11</v>
      </c>
      <c r="K597" s="78">
        <v>55.48</v>
      </c>
      <c r="O597" s="20"/>
      <c r="P597" s="20"/>
      <c r="Q597" s="20"/>
      <c r="R597" s="20"/>
      <c r="S597" s="20"/>
      <c r="T597" s="20">
        <v>6.09</v>
      </c>
      <c r="U597" s="20">
        <v>55.48</v>
      </c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>
        <v>1</v>
      </c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>
        <v>6.09</v>
      </c>
      <c r="DL597" s="20"/>
      <c r="DM597" s="20">
        <v>55.48</v>
      </c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>
        <v>6.09</v>
      </c>
      <c r="GK597" s="20"/>
      <c r="GL597" s="20"/>
      <c r="GM597" s="20"/>
      <c r="GN597" s="20">
        <v>6.09</v>
      </c>
      <c r="GO597" s="20"/>
      <c r="GP597" s="20">
        <v>6.09</v>
      </c>
      <c r="GQ597" s="20">
        <v>6.09</v>
      </c>
      <c r="GR597" s="20"/>
      <c r="GS597" s="20">
        <v>6.09</v>
      </c>
      <c r="GT597" s="20"/>
      <c r="GU597" s="20"/>
      <c r="GV597" s="20"/>
      <c r="GW597" s="20">
        <v>0</v>
      </c>
      <c r="GX597" s="20">
        <v>0</v>
      </c>
      <c r="GY597" s="20"/>
      <c r="GZ597" s="20"/>
      <c r="HA597" s="20"/>
      <c r="HB597" s="20">
        <v>6.09</v>
      </c>
      <c r="HC597" s="20"/>
      <c r="HD597" s="20"/>
      <c r="HE597" s="20"/>
      <c r="HF597" s="20">
        <v>6.09</v>
      </c>
      <c r="HG597" s="20"/>
      <c r="HH597" s="20"/>
      <c r="HI597" s="20"/>
      <c r="HJ597" s="20"/>
      <c r="HK597" s="20"/>
      <c r="HL597" s="20">
        <v>6.09</v>
      </c>
      <c r="HM597" s="20"/>
      <c r="HN597" s="20">
        <v>6.09</v>
      </c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</row>
    <row r="598" spans="1:255" x14ac:dyDescent="0.2">
      <c r="A598" s="79"/>
      <c r="B598" s="80"/>
      <c r="C598" s="80" t="s">
        <v>684</v>
      </c>
      <c r="D598" s="81"/>
      <c r="E598" s="82">
        <v>121</v>
      </c>
      <c r="F598" s="83" t="s">
        <v>685</v>
      </c>
      <c r="G598" s="84"/>
      <c r="H598" s="85">
        <v>45.38</v>
      </c>
      <c r="I598" s="85">
        <v>136.13</v>
      </c>
      <c r="J598" s="87">
        <v>1.21</v>
      </c>
      <c r="K598" s="86">
        <v>4545.22</v>
      </c>
      <c r="O598" s="20"/>
      <c r="P598" s="20"/>
      <c r="Q598" s="20"/>
      <c r="R598" s="20"/>
      <c r="S598" s="20"/>
      <c r="T598" s="20">
        <v>136.13</v>
      </c>
      <c r="U598" s="20">
        <v>4545.22</v>
      </c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>
        <v>1</v>
      </c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>
        <v>136.13</v>
      </c>
      <c r="DR598" s="20"/>
      <c r="DS598" s="20">
        <v>4545.22</v>
      </c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>
        <v>136.13</v>
      </c>
      <c r="GZ598" s="20"/>
      <c r="HA598" s="20"/>
      <c r="HB598" s="20">
        <v>136.13</v>
      </c>
      <c r="HC598" s="20"/>
      <c r="HD598" s="20"/>
      <c r="HE598" s="20"/>
      <c r="HF598" s="20">
        <v>136.13</v>
      </c>
      <c r="HG598" s="20"/>
      <c r="HH598" s="20"/>
      <c r="HI598" s="20"/>
      <c r="HJ598" s="20"/>
      <c r="HK598" s="20"/>
      <c r="HL598" s="20">
        <v>136.13</v>
      </c>
      <c r="HM598" s="20"/>
      <c r="HN598" s="20">
        <v>136.13</v>
      </c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</row>
    <row r="599" spans="1:255" x14ac:dyDescent="0.2">
      <c r="A599" s="79"/>
      <c r="B599" s="80"/>
      <c r="C599" s="80" t="s">
        <v>686</v>
      </c>
      <c r="D599" s="81"/>
      <c r="E599" s="82">
        <v>72</v>
      </c>
      <c r="F599" s="83" t="s">
        <v>685</v>
      </c>
      <c r="G599" s="84"/>
      <c r="H599" s="85">
        <v>27</v>
      </c>
      <c r="I599" s="85">
        <v>81</v>
      </c>
      <c r="J599" s="87">
        <v>0.72</v>
      </c>
      <c r="K599" s="86">
        <v>2704.59</v>
      </c>
      <c r="O599" s="20"/>
      <c r="P599" s="20"/>
      <c r="Q599" s="20"/>
      <c r="R599" s="20"/>
      <c r="S599" s="20"/>
      <c r="T599" s="20">
        <v>81</v>
      </c>
      <c r="U599" s="20">
        <v>2704.59</v>
      </c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>
        <v>1</v>
      </c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>
        <v>81</v>
      </c>
      <c r="DR599" s="20"/>
      <c r="DS599" s="20">
        <v>2704.59</v>
      </c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>
        <v>81</v>
      </c>
      <c r="HA599" s="20"/>
      <c r="HB599" s="20">
        <v>81</v>
      </c>
      <c r="HC599" s="20"/>
      <c r="HD599" s="20"/>
      <c r="HE599" s="20"/>
      <c r="HF599" s="20">
        <v>81</v>
      </c>
      <c r="HG599" s="20"/>
      <c r="HH599" s="20"/>
      <c r="HI599" s="20"/>
      <c r="HJ599" s="20"/>
      <c r="HK599" s="20"/>
      <c r="HL599" s="20">
        <v>81</v>
      </c>
      <c r="HM599" s="20"/>
      <c r="HN599" s="20">
        <v>81</v>
      </c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</row>
    <row r="600" spans="1:255" x14ac:dyDescent="0.2">
      <c r="A600" s="71"/>
      <c r="B600" s="72"/>
      <c r="C600" s="72" t="s">
        <v>687</v>
      </c>
      <c r="D600" s="73" t="s">
        <v>688</v>
      </c>
      <c r="E600" s="74">
        <v>3.65</v>
      </c>
      <c r="F600" s="75"/>
      <c r="G600" s="76" t="s">
        <v>26</v>
      </c>
      <c r="H600" s="75">
        <v>3.83</v>
      </c>
      <c r="I600" s="88">
        <v>11.4975</v>
      </c>
      <c r="J600" s="77"/>
      <c r="K600" s="78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</row>
    <row r="601" spans="1:255" ht="24" x14ac:dyDescent="0.2">
      <c r="A601" s="91" t="s">
        <v>286</v>
      </c>
      <c r="B601" s="99" t="s">
        <v>35</v>
      </c>
      <c r="C601" s="92" t="s">
        <v>692</v>
      </c>
      <c r="D601" s="93" t="s">
        <v>37</v>
      </c>
      <c r="E601" s="94">
        <v>3</v>
      </c>
      <c r="F601" s="100">
        <v>8480.619999999999</v>
      </c>
      <c r="G601" s="96"/>
      <c r="H601" s="100">
        <v>8480.6200000000008</v>
      </c>
      <c r="I601" s="95">
        <v>4150.38</v>
      </c>
      <c r="J601" s="97">
        <v>6.13</v>
      </c>
      <c r="K601" s="98">
        <v>25441.86</v>
      </c>
      <c r="L601" s="20"/>
      <c r="M601" s="20"/>
      <c r="N601" s="20"/>
      <c r="O601" s="20"/>
      <c r="P601" s="20"/>
      <c r="Q601" s="20"/>
      <c r="R601" s="20"/>
      <c r="S601" s="20"/>
      <c r="T601" s="20">
        <v>4150.38</v>
      </c>
      <c r="U601" s="20">
        <v>25441.86</v>
      </c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>
        <v>3</v>
      </c>
      <c r="CW601" s="20"/>
      <c r="CX601" s="20"/>
      <c r="CY601" s="20"/>
      <c r="CZ601" s="20"/>
      <c r="DA601" s="20"/>
      <c r="DB601" s="20"/>
      <c r="DC601" s="20"/>
      <c r="DD601" s="20"/>
      <c r="DE601" s="20"/>
      <c r="DF601" s="20">
        <v>25441.86</v>
      </c>
      <c r="DG601" s="20"/>
      <c r="DH601" s="20"/>
      <c r="DI601" s="20"/>
      <c r="DJ601" s="20"/>
      <c r="DK601" s="20"/>
      <c r="DL601" s="20"/>
      <c r="DM601" s="20"/>
      <c r="DN601" s="20">
        <v>4150.38</v>
      </c>
      <c r="DO601" s="20"/>
      <c r="DP601" s="20">
        <v>25441.86</v>
      </c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>
        <v>4150.38</v>
      </c>
      <c r="GO601" s="20"/>
      <c r="GP601" s="20">
        <v>4150.38</v>
      </c>
      <c r="GQ601" s="20"/>
      <c r="GR601" s="20"/>
      <c r="GS601" s="20"/>
      <c r="GT601" s="20">
        <v>4150.38</v>
      </c>
      <c r="GU601" s="20"/>
      <c r="GV601" s="20">
        <v>4150.38</v>
      </c>
      <c r="GW601" s="20"/>
      <c r="GX601" s="20"/>
      <c r="GY601" s="20"/>
      <c r="GZ601" s="20"/>
      <c r="HA601" s="20"/>
      <c r="HB601" s="20"/>
      <c r="HC601" s="20"/>
      <c r="HD601" s="20">
        <v>4150.38</v>
      </c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>
        <v>4150.38</v>
      </c>
      <c r="HS601" s="20"/>
      <c r="HT601" s="20"/>
      <c r="HU601" s="20"/>
      <c r="HV601" s="20"/>
      <c r="HW601" s="20"/>
      <c r="HX601" s="20"/>
      <c r="HY601" s="20"/>
      <c r="HZ601" s="20">
        <v>4150.38</v>
      </c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</row>
    <row r="602" spans="1:255" x14ac:dyDescent="0.2">
      <c r="A602" s="58"/>
      <c r="B602" s="101" t="s">
        <v>690</v>
      </c>
      <c r="C602" s="101" t="s">
        <v>693</v>
      </c>
      <c r="D602" s="57"/>
      <c r="E602" s="57"/>
      <c r="F602" s="57"/>
      <c r="G602" s="57"/>
      <c r="H602" s="57"/>
      <c r="I602" s="57"/>
      <c r="J602" s="57"/>
      <c r="K602" s="59"/>
    </row>
    <row r="603" spans="1:255" x14ac:dyDescent="0.2">
      <c r="A603" s="111" t="s">
        <v>287</v>
      </c>
      <c r="B603" s="112" t="s">
        <v>35</v>
      </c>
      <c r="C603" s="113" t="s">
        <v>57</v>
      </c>
      <c r="D603" s="114" t="s">
        <v>23</v>
      </c>
      <c r="E603" s="115">
        <v>6</v>
      </c>
      <c r="F603" s="116">
        <v>506.09000000000003</v>
      </c>
      <c r="G603" s="65"/>
      <c r="H603" s="116">
        <v>506.09</v>
      </c>
      <c r="I603" s="117">
        <v>333.32</v>
      </c>
      <c r="J603" s="66">
        <v>9.11</v>
      </c>
      <c r="K603" s="118">
        <v>3036.54</v>
      </c>
      <c r="L603" s="20"/>
      <c r="M603" s="20"/>
      <c r="N603" s="20"/>
      <c r="O603" s="20"/>
      <c r="P603" s="20"/>
      <c r="Q603" s="20"/>
      <c r="R603" s="20"/>
      <c r="S603" s="20"/>
      <c r="T603" s="20">
        <v>333.32</v>
      </c>
      <c r="U603" s="20">
        <v>3036.54</v>
      </c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>
        <v>1</v>
      </c>
      <c r="CW603" s="20"/>
      <c r="CX603" s="20"/>
      <c r="CY603" s="20"/>
      <c r="CZ603" s="20"/>
      <c r="DA603" s="20"/>
      <c r="DB603" s="20"/>
      <c r="DC603" s="20"/>
      <c r="DD603" s="20"/>
      <c r="DE603" s="20">
        <v>3036.54</v>
      </c>
      <c r="DF603" s="20"/>
      <c r="DG603" s="20"/>
      <c r="DH603" s="20"/>
      <c r="DI603" s="20"/>
      <c r="DJ603" s="20"/>
      <c r="DK603" s="20">
        <v>333.32</v>
      </c>
      <c r="DL603" s="20"/>
      <c r="DM603" s="20">
        <v>3036.54</v>
      </c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>
        <v>333.32</v>
      </c>
      <c r="GK603" s="20"/>
      <c r="GL603" s="20"/>
      <c r="GM603" s="20"/>
      <c r="GN603" s="20">
        <v>333.32</v>
      </c>
      <c r="GO603" s="20"/>
      <c r="GP603" s="20">
        <v>333.32</v>
      </c>
      <c r="GQ603" s="20">
        <v>333.32</v>
      </c>
      <c r="GR603" s="20"/>
      <c r="GS603" s="20">
        <v>333.32</v>
      </c>
      <c r="GT603" s="20"/>
      <c r="GU603" s="20"/>
      <c r="GV603" s="20"/>
      <c r="GW603" s="20"/>
      <c r="GX603" s="20"/>
      <c r="GY603" s="20"/>
      <c r="GZ603" s="20"/>
      <c r="HA603" s="20"/>
      <c r="HB603" s="20">
        <v>333.32</v>
      </c>
      <c r="HC603" s="20"/>
      <c r="HD603" s="20"/>
      <c r="HE603" s="20"/>
      <c r="HF603" s="20">
        <v>333.32</v>
      </c>
      <c r="HG603" s="20"/>
      <c r="HH603" s="20"/>
      <c r="HI603" s="20"/>
      <c r="HJ603" s="20"/>
      <c r="HK603" s="20"/>
      <c r="HL603" s="20">
        <v>333.32</v>
      </c>
      <c r="HM603" s="20"/>
      <c r="HN603" s="20">
        <v>333.32</v>
      </c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>
        <v>333.32</v>
      </c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</row>
    <row r="604" spans="1:255" x14ac:dyDescent="0.2">
      <c r="A604" s="58"/>
      <c r="B604" s="101" t="s">
        <v>690</v>
      </c>
      <c r="C604" s="101" t="s">
        <v>695</v>
      </c>
      <c r="D604" s="57"/>
      <c r="E604" s="57"/>
      <c r="F604" s="57"/>
      <c r="G604" s="57"/>
      <c r="H604" s="57"/>
      <c r="I604" s="57"/>
      <c r="J604" s="57"/>
      <c r="K604" s="59"/>
    </row>
    <row r="605" spans="1:255" x14ac:dyDescent="0.2">
      <c r="A605" s="120"/>
      <c r="B605" s="121"/>
      <c r="C605" s="121" t="s">
        <v>696</v>
      </c>
      <c r="D605" s="121"/>
      <c r="E605" s="121"/>
      <c r="F605" s="121"/>
      <c r="G605" s="121"/>
      <c r="H605" s="202">
        <v>339.40999999999997</v>
      </c>
      <c r="I605" s="203"/>
      <c r="J605" s="202">
        <v>3092.02</v>
      </c>
      <c r="K605" s="204"/>
      <c r="L605" s="109"/>
      <c r="M605" s="109"/>
      <c r="N605" s="109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</row>
    <row r="606" spans="1:255" ht="13.5" thickBot="1" x14ac:dyDescent="0.25">
      <c r="A606" s="124"/>
      <c r="B606" s="125"/>
      <c r="C606" s="125" t="s">
        <v>697</v>
      </c>
      <c r="D606" s="125"/>
      <c r="E606" s="125"/>
      <c r="F606" s="125"/>
      <c r="G606" s="125"/>
      <c r="H606" s="197">
        <v>4150.38</v>
      </c>
      <c r="I606" s="198"/>
      <c r="J606" s="197">
        <v>25441.86</v>
      </c>
      <c r="K606" s="199"/>
      <c r="L606" s="119"/>
      <c r="M606" s="119"/>
      <c r="N606" s="119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</row>
    <row r="607" spans="1:255" x14ac:dyDescent="0.2">
      <c r="A607" s="123"/>
      <c r="B607" s="122"/>
      <c r="C607" s="122" t="s">
        <v>698</v>
      </c>
      <c r="D607" s="122"/>
      <c r="E607" s="122"/>
      <c r="F607" s="122"/>
      <c r="G607" s="122"/>
      <c r="H607" s="191">
        <v>4838.38</v>
      </c>
      <c r="I607" s="192"/>
      <c r="J607" s="191">
        <v>39753.43</v>
      </c>
      <c r="K607" s="193"/>
      <c r="O607" s="20"/>
      <c r="P607" s="20"/>
      <c r="Q607" s="20"/>
      <c r="R607" s="20">
        <v>4838.38</v>
      </c>
      <c r="S607" s="20">
        <v>39753.43</v>
      </c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>
        <v>4838.38</v>
      </c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</row>
    <row r="608" spans="1:255" x14ac:dyDescent="0.2">
      <c r="A608" s="70"/>
      <c r="B608" s="69"/>
      <c r="C608" s="69"/>
      <c r="D608" s="69"/>
      <c r="E608" s="69"/>
      <c r="F608" s="69"/>
      <c r="G608" s="69"/>
      <c r="H608" s="194"/>
      <c r="I608" s="195"/>
      <c r="J608" s="194"/>
      <c r="K608" s="196"/>
    </row>
    <row r="609" spans="1:255" ht="24" x14ac:dyDescent="0.2">
      <c r="A609" s="126">
        <v>23</v>
      </c>
      <c r="B609" s="133" t="s">
        <v>60</v>
      </c>
      <c r="C609" s="127" t="s">
        <v>699</v>
      </c>
      <c r="D609" s="128" t="s">
        <v>23</v>
      </c>
      <c r="E609" s="129">
        <v>3</v>
      </c>
      <c r="F609" s="130">
        <v>18.090000000000003</v>
      </c>
      <c r="G609" s="134" t="s">
        <v>6</v>
      </c>
      <c r="H609" s="130"/>
      <c r="I609" s="131">
        <v>89.7</v>
      </c>
      <c r="J609" s="97"/>
      <c r="K609" s="132">
        <v>2901.4399999999996</v>
      </c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</row>
    <row r="610" spans="1:255" x14ac:dyDescent="0.2">
      <c r="A610" s="60"/>
      <c r="B610" s="61"/>
      <c r="C610" s="61" t="s">
        <v>680</v>
      </c>
      <c r="D610" s="62"/>
      <c r="E610" s="63"/>
      <c r="F610" s="64">
        <v>9.1300000000000008</v>
      </c>
      <c r="G610" s="65" t="s">
        <v>26</v>
      </c>
      <c r="H610" s="64">
        <v>9.59</v>
      </c>
      <c r="I610" s="64">
        <v>28.77</v>
      </c>
      <c r="J610" s="66">
        <v>33.39</v>
      </c>
      <c r="K610" s="67">
        <v>960.63</v>
      </c>
      <c r="O610" s="20"/>
      <c r="P610" s="20"/>
      <c r="Q610" s="20"/>
      <c r="R610" s="20"/>
      <c r="S610" s="20"/>
      <c r="T610" s="20">
        <v>28.77</v>
      </c>
      <c r="U610" s="20">
        <v>960.63</v>
      </c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>
        <v>1</v>
      </c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>
        <v>960.63</v>
      </c>
      <c r="DH610" s="20">
        <v>1</v>
      </c>
      <c r="DI610" s="20"/>
      <c r="DJ610" s="20"/>
      <c r="DK610" s="20"/>
      <c r="DL610" s="20"/>
      <c r="DM610" s="20"/>
      <c r="DN610" s="20"/>
      <c r="DO610" s="20"/>
      <c r="DP610" s="20"/>
      <c r="DQ610" s="20">
        <v>28.77</v>
      </c>
      <c r="DR610" s="20"/>
      <c r="DS610" s="20">
        <v>960.63</v>
      </c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>
        <v>28.77</v>
      </c>
      <c r="GK610" s="20">
        <v>28.77</v>
      </c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>
        <v>28.77</v>
      </c>
      <c r="HC610" s="20"/>
      <c r="HD610" s="20"/>
      <c r="HE610" s="20"/>
      <c r="HF610" s="20">
        <v>28.77</v>
      </c>
      <c r="HG610" s="20"/>
      <c r="HH610" s="20"/>
      <c r="HI610" s="20"/>
      <c r="HJ610" s="20"/>
      <c r="HK610" s="20"/>
      <c r="HL610" s="20">
        <v>28.77</v>
      </c>
      <c r="HM610" s="20"/>
      <c r="HN610" s="20">
        <v>28.77</v>
      </c>
      <c r="HO610" s="20"/>
      <c r="HP610" s="20"/>
      <c r="HQ610" s="20"/>
      <c r="HR610" s="20"/>
      <c r="HS610" s="20"/>
      <c r="HT610" s="20"/>
      <c r="HU610" s="20"/>
      <c r="HV610" s="20"/>
      <c r="HW610" s="20"/>
      <c r="HX610" s="20">
        <v>28.77</v>
      </c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</row>
    <row r="611" spans="1:255" x14ac:dyDescent="0.2">
      <c r="A611" s="71"/>
      <c r="B611" s="72"/>
      <c r="C611" s="72" t="s">
        <v>681</v>
      </c>
      <c r="D611" s="73"/>
      <c r="E611" s="74"/>
      <c r="F611" s="75">
        <v>1.47</v>
      </c>
      <c r="G611" s="76" t="s">
        <v>26</v>
      </c>
      <c r="H611" s="75">
        <v>1.55</v>
      </c>
      <c r="I611" s="75">
        <v>4.6500000000000004</v>
      </c>
      <c r="J611" s="77">
        <v>13.26</v>
      </c>
      <c r="K611" s="78">
        <v>61.66</v>
      </c>
      <c r="O611" s="20"/>
      <c r="P611" s="20"/>
      <c r="Q611" s="20"/>
      <c r="R611" s="20"/>
      <c r="S611" s="20"/>
      <c r="T611" s="20">
        <v>4.6500000000000004</v>
      </c>
      <c r="U611" s="20">
        <v>61.66</v>
      </c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>
        <v>1</v>
      </c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>
        <v>4.6500000000000004</v>
      </c>
      <c r="DR611" s="20"/>
      <c r="DS611" s="20">
        <v>61.66</v>
      </c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>
        <v>4.6500000000000004</v>
      </c>
      <c r="GK611" s="20"/>
      <c r="GL611" s="20">
        <v>4.6500000000000004</v>
      </c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>
        <v>4.6500000000000004</v>
      </c>
      <c r="HC611" s="20"/>
      <c r="HD611" s="20"/>
      <c r="HE611" s="20"/>
      <c r="HF611" s="20">
        <v>4.6500000000000004</v>
      </c>
      <c r="HG611" s="20"/>
      <c r="HH611" s="20"/>
      <c r="HI611" s="20"/>
      <c r="HJ611" s="20"/>
      <c r="HK611" s="20"/>
      <c r="HL611" s="20">
        <v>4.6500000000000004</v>
      </c>
      <c r="HM611" s="20"/>
      <c r="HN611" s="20">
        <v>4.6500000000000004</v>
      </c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</row>
    <row r="612" spans="1:255" x14ac:dyDescent="0.2">
      <c r="A612" s="71"/>
      <c r="B612" s="72"/>
      <c r="C612" s="72" t="s">
        <v>682</v>
      </c>
      <c r="D612" s="73"/>
      <c r="E612" s="74"/>
      <c r="F612" s="75">
        <v>0.12</v>
      </c>
      <c r="G612" s="76" t="s">
        <v>26</v>
      </c>
      <c r="H612" s="75">
        <v>0.13</v>
      </c>
      <c r="I612" s="75">
        <v>0.39</v>
      </c>
      <c r="J612" s="77">
        <v>33.39</v>
      </c>
      <c r="K612" s="78">
        <v>13.02</v>
      </c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>
        <v>0.39</v>
      </c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>
        <v>0.39</v>
      </c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</row>
    <row r="613" spans="1:255" x14ac:dyDescent="0.2">
      <c r="A613" s="71"/>
      <c r="B613" s="72"/>
      <c r="C613" s="72" t="s">
        <v>683</v>
      </c>
      <c r="D613" s="73"/>
      <c r="E613" s="74"/>
      <c r="F613" s="75">
        <v>7.49</v>
      </c>
      <c r="G613" s="76"/>
      <c r="H613" s="75">
        <v>7.49</v>
      </c>
      <c r="I613" s="75">
        <v>22.47</v>
      </c>
      <c r="J613" s="77">
        <v>9.11</v>
      </c>
      <c r="K613" s="78">
        <v>204.7</v>
      </c>
      <c r="O613" s="20"/>
      <c r="P613" s="20"/>
      <c r="Q613" s="20"/>
      <c r="R613" s="20"/>
      <c r="S613" s="20"/>
      <c r="T613" s="20">
        <v>22.47</v>
      </c>
      <c r="U613" s="20">
        <v>204.7</v>
      </c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>
        <v>1</v>
      </c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>
        <v>22.47</v>
      </c>
      <c r="DL613" s="20"/>
      <c r="DM613" s="20">
        <v>204.7</v>
      </c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>
        <v>22.47</v>
      </c>
      <c r="GK613" s="20"/>
      <c r="GL613" s="20"/>
      <c r="GM613" s="20"/>
      <c r="GN613" s="20">
        <v>22.47</v>
      </c>
      <c r="GO613" s="20"/>
      <c r="GP613" s="20">
        <v>22.47</v>
      </c>
      <c r="GQ613" s="20">
        <v>22.47</v>
      </c>
      <c r="GR613" s="20"/>
      <c r="GS613" s="20">
        <v>22.47</v>
      </c>
      <c r="GT613" s="20"/>
      <c r="GU613" s="20"/>
      <c r="GV613" s="20"/>
      <c r="GW613" s="20">
        <v>0</v>
      </c>
      <c r="GX613" s="20">
        <v>0</v>
      </c>
      <c r="GY613" s="20"/>
      <c r="GZ613" s="20"/>
      <c r="HA613" s="20"/>
      <c r="HB613" s="20">
        <v>22.47</v>
      </c>
      <c r="HC613" s="20"/>
      <c r="HD613" s="20"/>
      <c r="HE613" s="20"/>
      <c r="HF613" s="20">
        <v>22.47</v>
      </c>
      <c r="HG613" s="20"/>
      <c r="HH613" s="20"/>
      <c r="HI613" s="20"/>
      <c r="HJ613" s="20"/>
      <c r="HK613" s="20"/>
      <c r="HL613" s="20">
        <v>22.47</v>
      </c>
      <c r="HM613" s="20"/>
      <c r="HN613" s="20">
        <v>22.47</v>
      </c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</row>
    <row r="614" spans="1:255" x14ac:dyDescent="0.2">
      <c r="A614" s="79"/>
      <c r="B614" s="80"/>
      <c r="C614" s="80" t="s">
        <v>684</v>
      </c>
      <c r="D614" s="81"/>
      <c r="E614" s="82">
        <v>121</v>
      </c>
      <c r="F614" s="83" t="s">
        <v>685</v>
      </c>
      <c r="G614" s="84"/>
      <c r="H614" s="85">
        <v>11.76</v>
      </c>
      <c r="I614" s="85">
        <v>35.28</v>
      </c>
      <c r="J614" s="87">
        <v>1.21</v>
      </c>
      <c r="K614" s="86">
        <v>1178.1199999999999</v>
      </c>
      <c r="O614" s="20"/>
      <c r="P614" s="20"/>
      <c r="Q614" s="20"/>
      <c r="R614" s="20"/>
      <c r="S614" s="20"/>
      <c r="T614" s="20">
        <v>35.28</v>
      </c>
      <c r="U614" s="20">
        <v>1178.1199999999999</v>
      </c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>
        <v>1</v>
      </c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>
        <v>35.28</v>
      </c>
      <c r="DR614" s="20"/>
      <c r="DS614" s="20">
        <v>1178.1199999999999</v>
      </c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>
        <v>35.28</v>
      </c>
      <c r="GZ614" s="20"/>
      <c r="HA614" s="20"/>
      <c r="HB614" s="20">
        <v>35.28</v>
      </c>
      <c r="HC614" s="20"/>
      <c r="HD614" s="20"/>
      <c r="HE614" s="20"/>
      <c r="HF614" s="20">
        <v>35.28</v>
      </c>
      <c r="HG614" s="20"/>
      <c r="HH614" s="20"/>
      <c r="HI614" s="20"/>
      <c r="HJ614" s="20"/>
      <c r="HK614" s="20"/>
      <c r="HL614" s="20">
        <v>35.28</v>
      </c>
      <c r="HM614" s="20"/>
      <c r="HN614" s="20">
        <v>35.28</v>
      </c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</row>
    <row r="615" spans="1:255" x14ac:dyDescent="0.2">
      <c r="A615" s="79"/>
      <c r="B615" s="80"/>
      <c r="C615" s="80" t="s">
        <v>686</v>
      </c>
      <c r="D615" s="81"/>
      <c r="E615" s="82">
        <v>72</v>
      </c>
      <c r="F615" s="83" t="s">
        <v>685</v>
      </c>
      <c r="G615" s="84"/>
      <c r="H615" s="85">
        <v>7</v>
      </c>
      <c r="I615" s="85">
        <v>21</v>
      </c>
      <c r="J615" s="87">
        <v>0.72</v>
      </c>
      <c r="K615" s="86">
        <v>701.03</v>
      </c>
      <c r="O615" s="20"/>
      <c r="P615" s="20"/>
      <c r="Q615" s="20"/>
      <c r="R615" s="20"/>
      <c r="S615" s="20"/>
      <c r="T615" s="20">
        <v>21</v>
      </c>
      <c r="U615" s="20">
        <v>701.03</v>
      </c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>
        <v>1</v>
      </c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>
        <v>21</v>
      </c>
      <c r="DR615" s="20"/>
      <c r="DS615" s="20">
        <v>701.03</v>
      </c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>
        <v>21</v>
      </c>
      <c r="HA615" s="20"/>
      <c r="HB615" s="20">
        <v>21</v>
      </c>
      <c r="HC615" s="20"/>
      <c r="HD615" s="20"/>
      <c r="HE615" s="20"/>
      <c r="HF615" s="20">
        <v>21</v>
      </c>
      <c r="HG615" s="20"/>
      <c r="HH615" s="20"/>
      <c r="HI615" s="20"/>
      <c r="HJ615" s="20"/>
      <c r="HK615" s="20"/>
      <c r="HL615" s="20">
        <v>21</v>
      </c>
      <c r="HM615" s="20"/>
      <c r="HN615" s="20">
        <v>21</v>
      </c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</row>
    <row r="616" spans="1:255" x14ac:dyDescent="0.2">
      <c r="A616" s="71"/>
      <c r="B616" s="72"/>
      <c r="C616" s="72" t="s">
        <v>687</v>
      </c>
      <c r="D616" s="73" t="s">
        <v>688</v>
      </c>
      <c r="E616" s="74">
        <v>1.03</v>
      </c>
      <c r="F616" s="75"/>
      <c r="G616" s="76" t="s">
        <v>26</v>
      </c>
      <c r="H616" s="75">
        <v>1.08</v>
      </c>
      <c r="I616" s="88">
        <v>3.2444999999999999</v>
      </c>
      <c r="J616" s="77"/>
      <c r="K616" s="78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</row>
    <row r="617" spans="1:255" x14ac:dyDescent="0.2">
      <c r="A617" s="102" t="s">
        <v>289</v>
      </c>
      <c r="B617" s="108" t="s">
        <v>35</v>
      </c>
      <c r="C617" s="103" t="s">
        <v>70</v>
      </c>
      <c r="D617" s="104" t="s">
        <v>23</v>
      </c>
      <c r="E617" s="105">
        <v>1</v>
      </c>
      <c r="F617" s="100">
        <v>883.98</v>
      </c>
      <c r="G617" s="96"/>
      <c r="H617" s="100">
        <v>883.98</v>
      </c>
      <c r="I617" s="106">
        <v>97.03</v>
      </c>
      <c r="J617" s="97">
        <v>9.11</v>
      </c>
      <c r="K617" s="107">
        <v>883.98</v>
      </c>
      <c r="L617" s="20"/>
      <c r="M617" s="20"/>
      <c r="N617" s="20"/>
      <c r="O617" s="20"/>
      <c r="P617" s="20"/>
      <c r="Q617" s="20"/>
      <c r="R617" s="20"/>
      <c r="S617" s="20"/>
      <c r="T617" s="20">
        <v>97.03</v>
      </c>
      <c r="U617" s="20">
        <v>883.98</v>
      </c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>
        <v>1</v>
      </c>
      <c r="CW617" s="20"/>
      <c r="CX617" s="20"/>
      <c r="CY617" s="20"/>
      <c r="CZ617" s="20"/>
      <c r="DA617" s="20"/>
      <c r="DB617" s="20"/>
      <c r="DC617" s="20"/>
      <c r="DD617" s="20"/>
      <c r="DE617" s="20">
        <v>883.98</v>
      </c>
      <c r="DF617" s="20"/>
      <c r="DG617" s="20"/>
      <c r="DH617" s="20"/>
      <c r="DI617" s="20"/>
      <c r="DJ617" s="20"/>
      <c r="DK617" s="20">
        <v>97.03</v>
      </c>
      <c r="DL617" s="20"/>
      <c r="DM617" s="20">
        <v>883.98</v>
      </c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>
        <v>97.03</v>
      </c>
      <c r="GK617" s="20"/>
      <c r="GL617" s="20"/>
      <c r="GM617" s="20"/>
      <c r="GN617" s="20">
        <v>97.03</v>
      </c>
      <c r="GO617" s="20"/>
      <c r="GP617" s="20">
        <v>97.03</v>
      </c>
      <c r="GQ617" s="20">
        <v>97.03</v>
      </c>
      <c r="GR617" s="20"/>
      <c r="GS617" s="20">
        <v>97.03</v>
      </c>
      <c r="GT617" s="20"/>
      <c r="GU617" s="20"/>
      <c r="GV617" s="20"/>
      <c r="GW617" s="20"/>
      <c r="GX617" s="20"/>
      <c r="GY617" s="20"/>
      <c r="GZ617" s="20"/>
      <c r="HA617" s="20"/>
      <c r="HB617" s="20">
        <v>97.03</v>
      </c>
      <c r="HC617" s="20"/>
      <c r="HD617" s="20"/>
      <c r="HE617" s="20"/>
      <c r="HF617" s="20">
        <v>97.03</v>
      </c>
      <c r="HG617" s="20"/>
      <c r="HH617" s="20"/>
      <c r="HI617" s="20"/>
      <c r="HJ617" s="20"/>
      <c r="HK617" s="20"/>
      <c r="HL617" s="20">
        <v>97.03</v>
      </c>
      <c r="HM617" s="20"/>
      <c r="HN617" s="20">
        <v>97.03</v>
      </c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>
        <v>97.03</v>
      </c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</row>
    <row r="618" spans="1:255" x14ac:dyDescent="0.2">
      <c r="A618" s="58"/>
      <c r="B618" s="101" t="s">
        <v>690</v>
      </c>
      <c r="C618" s="101" t="s">
        <v>701</v>
      </c>
      <c r="D618" s="57"/>
      <c r="E618" s="57"/>
      <c r="F618" s="57"/>
      <c r="G618" s="57"/>
      <c r="H618" s="57"/>
      <c r="I618" s="57"/>
      <c r="J618" s="57"/>
      <c r="K618" s="59"/>
    </row>
    <row r="619" spans="1:255" x14ac:dyDescent="0.2">
      <c r="A619" s="111" t="s">
        <v>290</v>
      </c>
      <c r="B619" s="112" t="s">
        <v>35</v>
      </c>
      <c r="C619" s="113" t="s">
        <v>248</v>
      </c>
      <c r="D619" s="114" t="s">
        <v>23</v>
      </c>
      <c r="E619" s="115">
        <v>2</v>
      </c>
      <c r="F619" s="116">
        <v>1151.96</v>
      </c>
      <c r="G619" s="65"/>
      <c r="H619" s="116">
        <v>1151.96</v>
      </c>
      <c r="I619" s="117">
        <v>252.9</v>
      </c>
      <c r="J619" s="66">
        <v>9.11</v>
      </c>
      <c r="K619" s="118">
        <v>2303.92</v>
      </c>
      <c r="L619" s="20"/>
      <c r="M619" s="20"/>
      <c r="N619" s="20"/>
      <c r="O619" s="20"/>
      <c r="P619" s="20"/>
      <c r="Q619" s="20"/>
      <c r="R619" s="20"/>
      <c r="S619" s="20"/>
      <c r="T619" s="20">
        <v>252.9</v>
      </c>
      <c r="U619" s="20">
        <v>2303.92</v>
      </c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>
        <v>1</v>
      </c>
      <c r="CW619" s="20"/>
      <c r="CX619" s="20"/>
      <c r="CY619" s="20"/>
      <c r="CZ619" s="20"/>
      <c r="DA619" s="20"/>
      <c r="DB619" s="20"/>
      <c r="DC619" s="20"/>
      <c r="DD619" s="20"/>
      <c r="DE619" s="20">
        <v>2303.92</v>
      </c>
      <c r="DF619" s="20"/>
      <c r="DG619" s="20"/>
      <c r="DH619" s="20"/>
      <c r="DI619" s="20"/>
      <c r="DJ619" s="20"/>
      <c r="DK619" s="20">
        <v>252.9</v>
      </c>
      <c r="DL619" s="20"/>
      <c r="DM619" s="20">
        <v>2303.92</v>
      </c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>
        <v>252.9</v>
      </c>
      <c r="GK619" s="20"/>
      <c r="GL619" s="20"/>
      <c r="GM619" s="20"/>
      <c r="GN619" s="20">
        <v>252.9</v>
      </c>
      <c r="GO619" s="20"/>
      <c r="GP619" s="20">
        <v>252.9</v>
      </c>
      <c r="GQ619" s="20">
        <v>252.9</v>
      </c>
      <c r="GR619" s="20"/>
      <c r="GS619" s="20">
        <v>252.9</v>
      </c>
      <c r="GT619" s="20"/>
      <c r="GU619" s="20"/>
      <c r="GV619" s="20"/>
      <c r="GW619" s="20"/>
      <c r="GX619" s="20"/>
      <c r="GY619" s="20"/>
      <c r="GZ619" s="20"/>
      <c r="HA619" s="20"/>
      <c r="HB619" s="20">
        <v>252.9</v>
      </c>
      <c r="HC619" s="20"/>
      <c r="HD619" s="20"/>
      <c r="HE619" s="20"/>
      <c r="HF619" s="20">
        <v>252.9</v>
      </c>
      <c r="HG619" s="20"/>
      <c r="HH619" s="20"/>
      <c r="HI619" s="20"/>
      <c r="HJ619" s="20"/>
      <c r="HK619" s="20"/>
      <c r="HL619" s="20">
        <v>252.9</v>
      </c>
      <c r="HM619" s="20"/>
      <c r="HN619" s="20">
        <v>252.9</v>
      </c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>
        <v>252.9</v>
      </c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</row>
    <row r="620" spans="1:255" x14ac:dyDescent="0.2">
      <c r="A620" s="89"/>
      <c r="B620" s="110" t="s">
        <v>690</v>
      </c>
      <c r="C620" s="110" t="s">
        <v>785</v>
      </c>
      <c r="D620" s="29"/>
      <c r="E620" s="29"/>
      <c r="F620" s="29"/>
      <c r="G620" s="29"/>
      <c r="H620" s="29"/>
      <c r="I620" s="29"/>
      <c r="J620" s="29"/>
      <c r="K620" s="90"/>
    </row>
    <row r="621" spans="1:255" ht="13.5" thickBot="1" x14ac:dyDescent="0.25">
      <c r="A621" s="135"/>
      <c r="B621" s="136"/>
      <c r="C621" s="136" t="s">
        <v>696</v>
      </c>
      <c r="D621" s="136"/>
      <c r="E621" s="136"/>
      <c r="F621" s="136"/>
      <c r="G621" s="136"/>
      <c r="H621" s="188">
        <v>372.4</v>
      </c>
      <c r="I621" s="189"/>
      <c r="J621" s="188">
        <v>3392.6000000000004</v>
      </c>
      <c r="K621" s="190"/>
      <c r="L621" s="109"/>
      <c r="M621" s="109"/>
      <c r="N621" s="109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</row>
    <row r="622" spans="1:255" x14ac:dyDescent="0.2">
      <c r="A622" s="123"/>
      <c r="B622" s="122"/>
      <c r="C622" s="122" t="s">
        <v>698</v>
      </c>
      <c r="D622" s="122"/>
      <c r="E622" s="122"/>
      <c r="F622" s="122"/>
      <c r="G622" s="122"/>
      <c r="H622" s="191">
        <v>462.1</v>
      </c>
      <c r="I622" s="192"/>
      <c r="J622" s="191">
        <v>6294.0399999999991</v>
      </c>
      <c r="K622" s="193"/>
      <c r="O622" s="20"/>
      <c r="P622" s="20"/>
      <c r="Q622" s="20"/>
      <c r="R622" s="20">
        <v>462.1</v>
      </c>
      <c r="S622" s="20">
        <v>6294.0399999999991</v>
      </c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>
        <v>462.1</v>
      </c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</row>
    <row r="623" spans="1:255" x14ac:dyDescent="0.2">
      <c r="A623" s="70"/>
      <c r="B623" s="69"/>
      <c r="C623" s="69"/>
      <c r="D623" s="69"/>
      <c r="E623" s="69"/>
      <c r="F623" s="69"/>
      <c r="G623" s="69"/>
      <c r="H623" s="194"/>
      <c r="I623" s="195"/>
      <c r="J623" s="194"/>
      <c r="K623" s="196"/>
    </row>
    <row r="624" spans="1:255" ht="47.25" x14ac:dyDescent="0.2">
      <c r="A624" s="126">
        <v>24</v>
      </c>
      <c r="B624" s="133" t="s">
        <v>85</v>
      </c>
      <c r="C624" s="127" t="s">
        <v>706</v>
      </c>
      <c r="D624" s="128" t="s">
        <v>23</v>
      </c>
      <c r="E624" s="129">
        <v>10</v>
      </c>
      <c r="F624" s="130">
        <v>25.75</v>
      </c>
      <c r="G624" s="134" t="s">
        <v>6</v>
      </c>
      <c r="H624" s="130"/>
      <c r="I624" s="131">
        <v>311.01</v>
      </c>
      <c r="J624" s="97"/>
      <c r="K624" s="132">
        <v>10066.77</v>
      </c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</row>
    <row r="625" spans="1:255" x14ac:dyDescent="0.2">
      <c r="A625" s="60"/>
      <c r="B625" s="61"/>
      <c r="C625" s="61" t="s">
        <v>680</v>
      </c>
      <c r="D625" s="62"/>
      <c r="E625" s="63"/>
      <c r="F625" s="64">
        <v>9.51</v>
      </c>
      <c r="G625" s="65" t="s">
        <v>26</v>
      </c>
      <c r="H625" s="64">
        <v>9.99</v>
      </c>
      <c r="I625" s="64">
        <v>99.9</v>
      </c>
      <c r="J625" s="66">
        <v>33.39</v>
      </c>
      <c r="K625" s="67">
        <v>3335.66</v>
      </c>
      <c r="O625" s="20"/>
      <c r="P625" s="20"/>
      <c r="Q625" s="20"/>
      <c r="R625" s="20"/>
      <c r="S625" s="20"/>
      <c r="T625" s="20">
        <v>99.9</v>
      </c>
      <c r="U625" s="20">
        <v>3335.66</v>
      </c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>
        <v>1</v>
      </c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>
        <v>3335.66</v>
      </c>
      <c r="DH625" s="20">
        <v>1</v>
      </c>
      <c r="DI625" s="20"/>
      <c r="DJ625" s="20"/>
      <c r="DK625" s="20"/>
      <c r="DL625" s="20"/>
      <c r="DM625" s="20"/>
      <c r="DN625" s="20"/>
      <c r="DO625" s="20"/>
      <c r="DP625" s="20"/>
      <c r="DQ625" s="20">
        <v>99.9</v>
      </c>
      <c r="DR625" s="20"/>
      <c r="DS625" s="20">
        <v>3335.66</v>
      </c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>
        <v>99.9</v>
      </c>
      <c r="GK625" s="20">
        <v>99.9</v>
      </c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>
        <v>99.9</v>
      </c>
      <c r="HC625" s="20"/>
      <c r="HD625" s="20"/>
      <c r="HE625" s="20"/>
      <c r="HF625" s="20">
        <v>99.9</v>
      </c>
      <c r="HG625" s="20"/>
      <c r="HH625" s="20"/>
      <c r="HI625" s="20"/>
      <c r="HJ625" s="20"/>
      <c r="HK625" s="20"/>
      <c r="HL625" s="20">
        <v>99.9</v>
      </c>
      <c r="HM625" s="20"/>
      <c r="HN625" s="20">
        <v>99.9</v>
      </c>
      <c r="HO625" s="20"/>
      <c r="HP625" s="20"/>
      <c r="HQ625" s="20"/>
      <c r="HR625" s="20"/>
      <c r="HS625" s="20"/>
      <c r="HT625" s="20"/>
      <c r="HU625" s="20"/>
      <c r="HV625" s="20"/>
      <c r="HW625" s="20"/>
      <c r="HX625" s="20">
        <v>99.9</v>
      </c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</row>
    <row r="626" spans="1:255" x14ac:dyDescent="0.2">
      <c r="A626" s="71"/>
      <c r="B626" s="72"/>
      <c r="C626" s="72" t="s">
        <v>681</v>
      </c>
      <c r="D626" s="73"/>
      <c r="E626" s="74"/>
      <c r="F626" s="75">
        <v>1.5</v>
      </c>
      <c r="G626" s="76" t="s">
        <v>26</v>
      </c>
      <c r="H626" s="75">
        <v>1.58</v>
      </c>
      <c r="I626" s="75">
        <v>15.8</v>
      </c>
      <c r="J626" s="77">
        <v>13.26</v>
      </c>
      <c r="K626" s="78">
        <v>209.51</v>
      </c>
      <c r="O626" s="20"/>
      <c r="P626" s="20"/>
      <c r="Q626" s="20"/>
      <c r="R626" s="20"/>
      <c r="S626" s="20"/>
      <c r="T626" s="20">
        <v>15.8</v>
      </c>
      <c r="U626" s="20">
        <v>209.51</v>
      </c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>
        <v>1</v>
      </c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>
        <v>15.8</v>
      </c>
      <c r="DR626" s="20"/>
      <c r="DS626" s="20">
        <v>209.51</v>
      </c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>
        <v>15.8</v>
      </c>
      <c r="GK626" s="20"/>
      <c r="GL626" s="20">
        <v>15.8</v>
      </c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>
        <v>15.8</v>
      </c>
      <c r="HC626" s="20"/>
      <c r="HD626" s="20"/>
      <c r="HE626" s="20"/>
      <c r="HF626" s="20">
        <v>15.8</v>
      </c>
      <c r="HG626" s="20"/>
      <c r="HH626" s="20"/>
      <c r="HI626" s="20"/>
      <c r="HJ626" s="20"/>
      <c r="HK626" s="20"/>
      <c r="HL626" s="20">
        <v>15.8</v>
      </c>
      <c r="HM626" s="20"/>
      <c r="HN626" s="20">
        <v>15.8</v>
      </c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</row>
    <row r="627" spans="1:255" x14ac:dyDescent="0.2">
      <c r="A627" s="71"/>
      <c r="B627" s="72"/>
      <c r="C627" s="72" t="s">
        <v>682</v>
      </c>
      <c r="D627" s="73"/>
      <c r="E627" s="74"/>
      <c r="F627" s="75">
        <v>0.12</v>
      </c>
      <c r="G627" s="76" t="s">
        <v>26</v>
      </c>
      <c r="H627" s="75">
        <v>0.13</v>
      </c>
      <c r="I627" s="75">
        <v>1.3</v>
      </c>
      <c r="J627" s="77">
        <v>33.39</v>
      </c>
      <c r="K627" s="78">
        <v>43.41</v>
      </c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>
        <v>1.3</v>
      </c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>
        <v>1.3</v>
      </c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</row>
    <row r="628" spans="1:255" x14ac:dyDescent="0.2">
      <c r="A628" s="71"/>
      <c r="B628" s="72"/>
      <c r="C628" s="72" t="s">
        <v>683</v>
      </c>
      <c r="D628" s="73"/>
      <c r="E628" s="74"/>
      <c r="F628" s="75">
        <v>14.74</v>
      </c>
      <c r="G628" s="76"/>
      <c r="H628" s="75">
        <v>14.74</v>
      </c>
      <c r="I628" s="75">
        <v>147.4</v>
      </c>
      <c r="J628" s="77">
        <v>9.11</v>
      </c>
      <c r="K628" s="78">
        <v>1342.81</v>
      </c>
      <c r="O628" s="20"/>
      <c r="P628" s="20"/>
      <c r="Q628" s="20"/>
      <c r="R628" s="20"/>
      <c r="S628" s="20"/>
      <c r="T628" s="20">
        <v>147.4</v>
      </c>
      <c r="U628" s="20">
        <v>1342.81</v>
      </c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>
        <v>1</v>
      </c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>
        <v>147.4</v>
      </c>
      <c r="DL628" s="20"/>
      <c r="DM628" s="20">
        <v>1342.81</v>
      </c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>
        <v>147.4</v>
      </c>
      <c r="GK628" s="20"/>
      <c r="GL628" s="20"/>
      <c r="GM628" s="20"/>
      <c r="GN628" s="20">
        <v>147.4</v>
      </c>
      <c r="GO628" s="20"/>
      <c r="GP628" s="20">
        <v>147.4</v>
      </c>
      <c r="GQ628" s="20">
        <v>147.4</v>
      </c>
      <c r="GR628" s="20"/>
      <c r="GS628" s="20">
        <v>147.4</v>
      </c>
      <c r="GT628" s="20"/>
      <c r="GU628" s="20"/>
      <c r="GV628" s="20"/>
      <c r="GW628" s="20">
        <v>0</v>
      </c>
      <c r="GX628" s="20">
        <v>0</v>
      </c>
      <c r="GY628" s="20"/>
      <c r="GZ628" s="20"/>
      <c r="HA628" s="20"/>
      <c r="HB628" s="20">
        <v>147.4</v>
      </c>
      <c r="HC628" s="20"/>
      <c r="HD628" s="20"/>
      <c r="HE628" s="20"/>
      <c r="HF628" s="20">
        <v>147.4</v>
      </c>
      <c r="HG628" s="20"/>
      <c r="HH628" s="20"/>
      <c r="HI628" s="20"/>
      <c r="HJ628" s="20"/>
      <c r="HK628" s="20"/>
      <c r="HL628" s="20">
        <v>147.4</v>
      </c>
      <c r="HM628" s="20"/>
      <c r="HN628" s="20">
        <v>147.4</v>
      </c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</row>
    <row r="629" spans="1:255" x14ac:dyDescent="0.2">
      <c r="A629" s="79"/>
      <c r="B629" s="80"/>
      <c r="C629" s="80" t="s">
        <v>684</v>
      </c>
      <c r="D629" s="81"/>
      <c r="E629" s="82">
        <v>121</v>
      </c>
      <c r="F629" s="83" t="s">
        <v>685</v>
      </c>
      <c r="G629" s="84"/>
      <c r="H629" s="85">
        <v>12.25</v>
      </c>
      <c r="I629" s="85">
        <v>122.45</v>
      </c>
      <c r="J629" s="87">
        <v>1.21</v>
      </c>
      <c r="K629" s="86">
        <v>4088.67</v>
      </c>
      <c r="O629" s="20"/>
      <c r="P629" s="20"/>
      <c r="Q629" s="20"/>
      <c r="R629" s="20"/>
      <c r="S629" s="20"/>
      <c r="T629" s="20">
        <v>122.45</v>
      </c>
      <c r="U629" s="20">
        <v>4088.67</v>
      </c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>
        <v>1</v>
      </c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>
        <v>122.45</v>
      </c>
      <c r="DR629" s="20"/>
      <c r="DS629" s="20">
        <v>4088.67</v>
      </c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>
        <v>122.45</v>
      </c>
      <c r="GZ629" s="20"/>
      <c r="HA629" s="20"/>
      <c r="HB629" s="20">
        <v>122.45</v>
      </c>
      <c r="HC629" s="20"/>
      <c r="HD629" s="20"/>
      <c r="HE629" s="20"/>
      <c r="HF629" s="20">
        <v>122.45</v>
      </c>
      <c r="HG629" s="20"/>
      <c r="HH629" s="20"/>
      <c r="HI629" s="20"/>
      <c r="HJ629" s="20"/>
      <c r="HK629" s="20"/>
      <c r="HL629" s="20">
        <v>122.45</v>
      </c>
      <c r="HM629" s="20"/>
      <c r="HN629" s="20">
        <v>122.45</v>
      </c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</row>
    <row r="630" spans="1:255" x14ac:dyDescent="0.2">
      <c r="A630" s="79"/>
      <c r="B630" s="80"/>
      <c r="C630" s="80" t="s">
        <v>686</v>
      </c>
      <c r="D630" s="81"/>
      <c r="E630" s="82">
        <v>72</v>
      </c>
      <c r="F630" s="83" t="s">
        <v>685</v>
      </c>
      <c r="G630" s="84"/>
      <c r="H630" s="85">
        <v>7.29</v>
      </c>
      <c r="I630" s="85">
        <v>72.86</v>
      </c>
      <c r="J630" s="87">
        <v>0.72</v>
      </c>
      <c r="K630" s="86">
        <v>2432.9299999999998</v>
      </c>
      <c r="O630" s="20"/>
      <c r="P630" s="20"/>
      <c r="Q630" s="20"/>
      <c r="R630" s="20"/>
      <c r="S630" s="20"/>
      <c r="T630" s="20">
        <v>72.86</v>
      </c>
      <c r="U630" s="20">
        <v>2432.9299999999998</v>
      </c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>
        <v>1</v>
      </c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>
        <v>72.86</v>
      </c>
      <c r="DR630" s="20"/>
      <c r="DS630" s="20">
        <v>2432.9299999999998</v>
      </c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>
        <v>72.86</v>
      </c>
      <c r="HA630" s="20"/>
      <c r="HB630" s="20">
        <v>72.86</v>
      </c>
      <c r="HC630" s="20"/>
      <c r="HD630" s="20"/>
      <c r="HE630" s="20"/>
      <c r="HF630" s="20">
        <v>72.86</v>
      </c>
      <c r="HG630" s="20"/>
      <c r="HH630" s="20"/>
      <c r="HI630" s="20"/>
      <c r="HJ630" s="20"/>
      <c r="HK630" s="20"/>
      <c r="HL630" s="20">
        <v>72.86</v>
      </c>
      <c r="HM630" s="20"/>
      <c r="HN630" s="20">
        <v>72.86</v>
      </c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</row>
    <row r="631" spans="1:255" x14ac:dyDescent="0.2">
      <c r="A631" s="71"/>
      <c r="B631" s="72"/>
      <c r="C631" s="72" t="s">
        <v>687</v>
      </c>
      <c r="D631" s="73" t="s">
        <v>688</v>
      </c>
      <c r="E631" s="74">
        <v>1.06</v>
      </c>
      <c r="F631" s="75"/>
      <c r="G631" s="76" t="s">
        <v>26</v>
      </c>
      <c r="H631" s="75">
        <v>1.1100000000000001</v>
      </c>
      <c r="I631" s="88">
        <v>11.13</v>
      </c>
      <c r="J631" s="77"/>
      <c r="K631" s="78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</row>
    <row r="632" spans="1:255" ht="24" x14ac:dyDescent="0.2">
      <c r="A632" s="91" t="s">
        <v>292</v>
      </c>
      <c r="B632" s="99" t="s">
        <v>35</v>
      </c>
      <c r="C632" s="92" t="s">
        <v>707</v>
      </c>
      <c r="D632" s="93" t="s">
        <v>23</v>
      </c>
      <c r="E632" s="94">
        <v>3</v>
      </c>
      <c r="F632" s="100">
        <v>7976.58</v>
      </c>
      <c r="G632" s="96"/>
      <c r="H632" s="100">
        <v>7976.58</v>
      </c>
      <c r="I632" s="95">
        <v>3903.71</v>
      </c>
      <c r="J632" s="97">
        <v>6.13</v>
      </c>
      <c r="K632" s="98">
        <v>23929.74</v>
      </c>
      <c r="L632" s="20"/>
      <c r="M632" s="20"/>
      <c r="N632" s="20"/>
      <c r="O632" s="20"/>
      <c r="P632" s="20"/>
      <c r="Q632" s="20"/>
      <c r="R632" s="20"/>
      <c r="S632" s="20"/>
      <c r="T632" s="20">
        <v>3903.71</v>
      </c>
      <c r="U632" s="20">
        <v>23929.74</v>
      </c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>
        <v>3</v>
      </c>
      <c r="CW632" s="20"/>
      <c r="CX632" s="20"/>
      <c r="CY632" s="20"/>
      <c r="CZ632" s="20"/>
      <c r="DA632" s="20"/>
      <c r="DB632" s="20"/>
      <c r="DC632" s="20"/>
      <c r="DD632" s="20"/>
      <c r="DE632" s="20"/>
      <c r="DF632" s="20">
        <v>23929.74</v>
      </c>
      <c r="DG632" s="20"/>
      <c r="DH632" s="20"/>
      <c r="DI632" s="20"/>
      <c r="DJ632" s="20"/>
      <c r="DK632" s="20"/>
      <c r="DL632" s="20"/>
      <c r="DM632" s="20"/>
      <c r="DN632" s="20">
        <v>3903.71</v>
      </c>
      <c r="DO632" s="20"/>
      <c r="DP632" s="20">
        <v>23929.74</v>
      </c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>
        <v>3903.71</v>
      </c>
      <c r="GO632" s="20"/>
      <c r="GP632" s="20">
        <v>3903.71</v>
      </c>
      <c r="GQ632" s="20"/>
      <c r="GR632" s="20"/>
      <c r="GS632" s="20"/>
      <c r="GT632" s="20">
        <v>3903.71</v>
      </c>
      <c r="GU632" s="20"/>
      <c r="GV632" s="20">
        <v>3903.71</v>
      </c>
      <c r="GW632" s="20"/>
      <c r="GX632" s="20"/>
      <c r="GY632" s="20"/>
      <c r="GZ632" s="20"/>
      <c r="HA632" s="20"/>
      <c r="HB632" s="20"/>
      <c r="HC632" s="20"/>
      <c r="HD632" s="20">
        <v>3903.71</v>
      </c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>
        <v>3903.71</v>
      </c>
      <c r="HS632" s="20"/>
      <c r="HT632" s="20"/>
      <c r="HU632" s="20"/>
      <c r="HV632" s="20"/>
      <c r="HW632" s="20"/>
      <c r="HX632" s="20"/>
      <c r="HY632" s="20"/>
      <c r="HZ632" s="20">
        <v>3903.71</v>
      </c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</row>
    <row r="633" spans="1:255" x14ac:dyDescent="0.2">
      <c r="A633" s="58"/>
      <c r="B633" s="101" t="s">
        <v>690</v>
      </c>
      <c r="C633" s="101" t="s">
        <v>708</v>
      </c>
      <c r="D633" s="57"/>
      <c r="E633" s="57"/>
      <c r="F633" s="57"/>
      <c r="G633" s="57"/>
      <c r="H633" s="57"/>
      <c r="I633" s="57"/>
      <c r="J633" s="57"/>
      <c r="K633" s="59"/>
    </row>
    <row r="634" spans="1:255" x14ac:dyDescent="0.2">
      <c r="A634" s="111" t="s">
        <v>293</v>
      </c>
      <c r="B634" s="112" t="s">
        <v>35</v>
      </c>
      <c r="C634" s="113" t="s">
        <v>257</v>
      </c>
      <c r="D634" s="114" t="s">
        <v>23</v>
      </c>
      <c r="E634" s="115">
        <v>7</v>
      </c>
      <c r="F634" s="116">
        <v>1495.05</v>
      </c>
      <c r="G634" s="65"/>
      <c r="H634" s="116">
        <v>1495.05</v>
      </c>
      <c r="I634" s="117">
        <v>1148.78</v>
      </c>
      <c r="J634" s="66">
        <v>9.11</v>
      </c>
      <c r="K634" s="118">
        <v>10465.35</v>
      </c>
      <c r="L634" s="20"/>
      <c r="M634" s="20"/>
      <c r="N634" s="20"/>
      <c r="O634" s="20"/>
      <c r="P634" s="20"/>
      <c r="Q634" s="20"/>
      <c r="R634" s="20"/>
      <c r="S634" s="20"/>
      <c r="T634" s="20">
        <v>1148.78</v>
      </c>
      <c r="U634" s="20">
        <v>10465.35</v>
      </c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>
        <v>1</v>
      </c>
      <c r="CW634" s="20"/>
      <c r="CX634" s="20"/>
      <c r="CY634" s="20"/>
      <c r="CZ634" s="20"/>
      <c r="DA634" s="20"/>
      <c r="DB634" s="20"/>
      <c r="DC634" s="20"/>
      <c r="DD634" s="20"/>
      <c r="DE634" s="20">
        <v>10465.35</v>
      </c>
      <c r="DF634" s="20"/>
      <c r="DG634" s="20"/>
      <c r="DH634" s="20"/>
      <c r="DI634" s="20"/>
      <c r="DJ634" s="20"/>
      <c r="DK634" s="20">
        <v>1148.78</v>
      </c>
      <c r="DL634" s="20"/>
      <c r="DM634" s="20">
        <v>10465.35</v>
      </c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>
        <v>1148.78</v>
      </c>
      <c r="GK634" s="20"/>
      <c r="GL634" s="20"/>
      <c r="GM634" s="20"/>
      <c r="GN634" s="20">
        <v>1148.78</v>
      </c>
      <c r="GO634" s="20"/>
      <c r="GP634" s="20">
        <v>1148.78</v>
      </c>
      <c r="GQ634" s="20">
        <v>1148.78</v>
      </c>
      <c r="GR634" s="20"/>
      <c r="GS634" s="20">
        <v>1148.78</v>
      </c>
      <c r="GT634" s="20"/>
      <c r="GU634" s="20"/>
      <c r="GV634" s="20"/>
      <c r="GW634" s="20"/>
      <c r="GX634" s="20"/>
      <c r="GY634" s="20"/>
      <c r="GZ634" s="20"/>
      <c r="HA634" s="20"/>
      <c r="HB634" s="20">
        <v>1148.78</v>
      </c>
      <c r="HC634" s="20"/>
      <c r="HD634" s="20"/>
      <c r="HE634" s="20"/>
      <c r="HF634" s="20">
        <v>1148.78</v>
      </c>
      <c r="HG634" s="20"/>
      <c r="HH634" s="20"/>
      <c r="HI634" s="20"/>
      <c r="HJ634" s="20"/>
      <c r="HK634" s="20"/>
      <c r="HL634" s="20">
        <v>1148.78</v>
      </c>
      <c r="HM634" s="20"/>
      <c r="HN634" s="20">
        <v>1148.78</v>
      </c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>
        <v>1148.78</v>
      </c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</row>
    <row r="635" spans="1:255" x14ac:dyDescent="0.2">
      <c r="A635" s="58"/>
      <c r="B635" s="101" t="s">
        <v>690</v>
      </c>
      <c r="C635" s="101" t="s">
        <v>788</v>
      </c>
      <c r="D635" s="57"/>
      <c r="E635" s="57"/>
      <c r="F635" s="57"/>
      <c r="G635" s="57"/>
      <c r="H635" s="57"/>
      <c r="I635" s="57"/>
      <c r="J635" s="57"/>
      <c r="K635" s="59"/>
    </row>
    <row r="636" spans="1:255" x14ac:dyDescent="0.2">
      <c r="A636" s="120"/>
      <c r="B636" s="121"/>
      <c r="C636" s="121" t="s">
        <v>696</v>
      </c>
      <c r="D636" s="121"/>
      <c r="E636" s="121"/>
      <c r="F636" s="121"/>
      <c r="G636" s="121"/>
      <c r="H636" s="202">
        <v>1296.18</v>
      </c>
      <c r="I636" s="203"/>
      <c r="J636" s="202">
        <v>11808.16</v>
      </c>
      <c r="K636" s="204"/>
      <c r="L636" s="109"/>
      <c r="M636" s="109"/>
      <c r="N636" s="109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</row>
    <row r="637" spans="1:255" ht="13.5" thickBot="1" x14ac:dyDescent="0.25">
      <c r="A637" s="124"/>
      <c r="B637" s="125"/>
      <c r="C637" s="125" t="s">
        <v>697</v>
      </c>
      <c r="D637" s="125"/>
      <c r="E637" s="125"/>
      <c r="F637" s="125"/>
      <c r="G637" s="125"/>
      <c r="H637" s="197">
        <v>3903.71</v>
      </c>
      <c r="I637" s="198"/>
      <c r="J637" s="197">
        <v>23929.74</v>
      </c>
      <c r="K637" s="199"/>
      <c r="L637" s="119"/>
      <c r="M637" s="119"/>
      <c r="N637" s="119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</row>
    <row r="638" spans="1:255" x14ac:dyDescent="0.2">
      <c r="A638" s="123"/>
      <c r="B638" s="122"/>
      <c r="C638" s="122" t="s">
        <v>698</v>
      </c>
      <c r="D638" s="122"/>
      <c r="E638" s="122"/>
      <c r="F638" s="122"/>
      <c r="G638" s="122"/>
      <c r="H638" s="191">
        <v>5510.9</v>
      </c>
      <c r="I638" s="192"/>
      <c r="J638" s="191">
        <v>45804.67</v>
      </c>
      <c r="K638" s="193"/>
      <c r="O638" s="20"/>
      <c r="P638" s="20"/>
      <c r="Q638" s="20"/>
      <c r="R638" s="20">
        <v>5510.9</v>
      </c>
      <c r="S638" s="20">
        <v>45804.67</v>
      </c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>
        <v>5510.9</v>
      </c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</row>
    <row r="639" spans="1:255" x14ac:dyDescent="0.2">
      <c r="A639" s="70"/>
      <c r="B639" s="69"/>
      <c r="C639" s="69"/>
      <c r="D639" s="69"/>
      <c r="E639" s="69"/>
      <c r="F639" s="69"/>
      <c r="G639" s="69"/>
      <c r="H639" s="194"/>
      <c r="I639" s="195"/>
      <c r="J639" s="194"/>
      <c r="K639" s="196"/>
    </row>
    <row r="640" spans="1:255" ht="35.25" x14ac:dyDescent="0.2">
      <c r="A640" s="126">
        <v>25</v>
      </c>
      <c r="B640" s="133" t="s">
        <v>261</v>
      </c>
      <c r="C640" s="127" t="s">
        <v>789</v>
      </c>
      <c r="D640" s="128" t="s">
        <v>263</v>
      </c>
      <c r="E640" s="129">
        <v>7.0000000000000007E-2</v>
      </c>
      <c r="F640" s="130">
        <v>524.6</v>
      </c>
      <c r="G640" s="134" t="s">
        <v>6</v>
      </c>
      <c r="H640" s="130"/>
      <c r="I640" s="131">
        <v>45.7</v>
      </c>
      <c r="J640" s="97"/>
      <c r="K640" s="132">
        <v>1523.75</v>
      </c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</row>
    <row r="641" spans="1:255" x14ac:dyDescent="0.2">
      <c r="A641" s="60"/>
      <c r="B641" s="61"/>
      <c r="C641" s="61" t="s">
        <v>680</v>
      </c>
      <c r="D641" s="62"/>
      <c r="E641" s="63"/>
      <c r="F641" s="64">
        <v>211.54</v>
      </c>
      <c r="G641" s="65" t="s">
        <v>26</v>
      </c>
      <c r="H641" s="64">
        <v>222.12</v>
      </c>
      <c r="I641" s="64">
        <v>15.55</v>
      </c>
      <c r="J641" s="66">
        <v>33.39</v>
      </c>
      <c r="K641" s="67">
        <v>519.16</v>
      </c>
      <c r="O641" s="20"/>
      <c r="P641" s="20"/>
      <c r="Q641" s="20"/>
      <c r="R641" s="20"/>
      <c r="S641" s="20"/>
      <c r="T641" s="20">
        <v>15.55</v>
      </c>
      <c r="U641" s="20">
        <v>519.16</v>
      </c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>
        <v>1</v>
      </c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>
        <v>519.16</v>
      </c>
      <c r="DH641" s="20">
        <v>1</v>
      </c>
      <c r="DI641" s="20"/>
      <c r="DJ641" s="20"/>
      <c r="DK641" s="20"/>
      <c r="DL641" s="20"/>
      <c r="DM641" s="20"/>
      <c r="DN641" s="20"/>
      <c r="DO641" s="20"/>
      <c r="DP641" s="20"/>
      <c r="DQ641" s="20">
        <v>15.55</v>
      </c>
      <c r="DR641" s="20"/>
      <c r="DS641" s="20">
        <v>519.16</v>
      </c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>
        <v>15.55</v>
      </c>
      <c r="GK641" s="20">
        <v>15.55</v>
      </c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>
        <v>15.55</v>
      </c>
      <c r="HC641" s="20"/>
      <c r="HD641" s="20"/>
      <c r="HE641" s="20"/>
      <c r="HF641" s="20">
        <v>15.55</v>
      </c>
      <c r="HG641" s="20"/>
      <c r="HH641" s="20"/>
      <c r="HI641" s="20"/>
      <c r="HJ641" s="20"/>
      <c r="HK641" s="20"/>
      <c r="HL641" s="20">
        <v>15.55</v>
      </c>
      <c r="HM641" s="20"/>
      <c r="HN641" s="20">
        <v>15.55</v>
      </c>
      <c r="HO641" s="20"/>
      <c r="HP641" s="20"/>
      <c r="HQ641" s="20"/>
      <c r="HR641" s="20"/>
      <c r="HS641" s="20"/>
      <c r="HT641" s="20"/>
      <c r="HU641" s="20"/>
      <c r="HV641" s="20"/>
      <c r="HW641" s="20"/>
      <c r="HX641" s="20">
        <v>15.55</v>
      </c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</row>
    <row r="642" spans="1:255" x14ac:dyDescent="0.2">
      <c r="A642" s="71"/>
      <c r="B642" s="72"/>
      <c r="C642" s="72" t="s">
        <v>681</v>
      </c>
      <c r="D642" s="73"/>
      <c r="E642" s="74"/>
      <c r="F642" s="75">
        <v>1.4</v>
      </c>
      <c r="G642" s="76" t="s">
        <v>26</v>
      </c>
      <c r="H642" s="75">
        <v>1.47</v>
      </c>
      <c r="I642" s="75">
        <v>0.1</v>
      </c>
      <c r="J642" s="77">
        <v>13.26</v>
      </c>
      <c r="K642" s="78">
        <v>1.36</v>
      </c>
      <c r="O642" s="20"/>
      <c r="P642" s="20"/>
      <c r="Q642" s="20"/>
      <c r="R642" s="20"/>
      <c r="S642" s="20"/>
      <c r="T642" s="20">
        <v>0.1</v>
      </c>
      <c r="U642" s="20">
        <v>1.36</v>
      </c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>
        <v>1</v>
      </c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>
        <v>0.1</v>
      </c>
      <c r="DR642" s="20"/>
      <c r="DS642" s="20">
        <v>1.36</v>
      </c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>
        <v>0.1</v>
      </c>
      <c r="GK642" s="20"/>
      <c r="GL642" s="20">
        <v>0.1</v>
      </c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>
        <v>0.1</v>
      </c>
      <c r="HC642" s="20"/>
      <c r="HD642" s="20"/>
      <c r="HE642" s="20"/>
      <c r="HF642" s="20">
        <v>0.1</v>
      </c>
      <c r="HG642" s="20"/>
      <c r="HH642" s="20"/>
      <c r="HI642" s="20"/>
      <c r="HJ642" s="20"/>
      <c r="HK642" s="20"/>
      <c r="HL642" s="20">
        <v>0.1</v>
      </c>
      <c r="HM642" s="20"/>
      <c r="HN642" s="20">
        <v>0.1</v>
      </c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</row>
    <row r="643" spans="1:255" x14ac:dyDescent="0.2">
      <c r="A643" s="71"/>
      <c r="B643" s="72"/>
      <c r="C643" s="72" t="s">
        <v>682</v>
      </c>
      <c r="D643" s="73"/>
      <c r="E643" s="74"/>
      <c r="F643" s="75">
        <v>0.27</v>
      </c>
      <c r="G643" s="76" t="s">
        <v>26</v>
      </c>
      <c r="H643" s="75">
        <v>0.28000000000000003</v>
      </c>
      <c r="I643" s="75">
        <v>0.02</v>
      </c>
      <c r="J643" s="77">
        <v>33.39</v>
      </c>
      <c r="K643" s="78">
        <v>0.65</v>
      </c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>
        <v>0.02</v>
      </c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>
        <v>0.02</v>
      </c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</row>
    <row r="644" spans="1:255" x14ac:dyDescent="0.2">
      <c r="A644" s="71"/>
      <c r="B644" s="72"/>
      <c r="C644" s="72" t="s">
        <v>683</v>
      </c>
      <c r="D644" s="73"/>
      <c r="E644" s="74"/>
      <c r="F644" s="75">
        <v>311.66000000000003</v>
      </c>
      <c r="G644" s="76"/>
      <c r="H644" s="75">
        <v>311.66000000000003</v>
      </c>
      <c r="I644" s="75">
        <v>21.82</v>
      </c>
      <c r="J644" s="77">
        <v>9.11</v>
      </c>
      <c r="K644" s="78">
        <v>198.75</v>
      </c>
      <c r="O644" s="20"/>
      <c r="P644" s="20"/>
      <c r="Q644" s="20"/>
      <c r="R644" s="20"/>
      <c r="S644" s="20"/>
      <c r="T644" s="20">
        <v>21.82</v>
      </c>
      <c r="U644" s="20">
        <v>198.75</v>
      </c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>
        <v>1</v>
      </c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>
        <v>21.82</v>
      </c>
      <c r="DL644" s="20"/>
      <c r="DM644" s="20">
        <v>198.75</v>
      </c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>
        <v>21.82</v>
      </c>
      <c r="GK644" s="20"/>
      <c r="GL644" s="20"/>
      <c r="GM644" s="20"/>
      <c r="GN644" s="20">
        <v>21.82</v>
      </c>
      <c r="GO644" s="20"/>
      <c r="GP644" s="20">
        <v>21.82</v>
      </c>
      <c r="GQ644" s="20">
        <v>21.82</v>
      </c>
      <c r="GR644" s="20"/>
      <c r="GS644" s="20">
        <v>21.82</v>
      </c>
      <c r="GT644" s="20"/>
      <c r="GU644" s="20"/>
      <c r="GV644" s="20"/>
      <c r="GW644" s="20">
        <v>0</v>
      </c>
      <c r="GX644" s="20">
        <v>0</v>
      </c>
      <c r="GY644" s="20"/>
      <c r="GZ644" s="20"/>
      <c r="HA644" s="20"/>
      <c r="HB644" s="20">
        <v>21.82</v>
      </c>
      <c r="HC644" s="20"/>
      <c r="HD644" s="20"/>
      <c r="HE644" s="20"/>
      <c r="HF644" s="20">
        <v>21.82</v>
      </c>
      <c r="HG644" s="20"/>
      <c r="HH644" s="20"/>
      <c r="HI644" s="20"/>
      <c r="HJ644" s="20"/>
      <c r="HK644" s="20"/>
      <c r="HL644" s="20">
        <v>21.82</v>
      </c>
      <c r="HM644" s="20"/>
      <c r="HN644" s="20">
        <v>21.82</v>
      </c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</row>
    <row r="645" spans="1:255" x14ac:dyDescent="0.2">
      <c r="A645" s="79"/>
      <c r="B645" s="80"/>
      <c r="C645" s="80" t="s">
        <v>684</v>
      </c>
      <c r="D645" s="81"/>
      <c r="E645" s="82">
        <v>121</v>
      </c>
      <c r="F645" s="83" t="s">
        <v>685</v>
      </c>
      <c r="G645" s="84"/>
      <c r="H645" s="85">
        <v>269.10000000000002</v>
      </c>
      <c r="I645" s="85">
        <v>18.84</v>
      </c>
      <c r="J645" s="87">
        <v>1.21</v>
      </c>
      <c r="K645" s="86">
        <v>628.97</v>
      </c>
      <c r="O645" s="20"/>
      <c r="P645" s="20"/>
      <c r="Q645" s="20"/>
      <c r="R645" s="20"/>
      <c r="S645" s="20"/>
      <c r="T645" s="20">
        <v>18.84</v>
      </c>
      <c r="U645" s="20">
        <v>628.97</v>
      </c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>
        <v>1</v>
      </c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>
        <v>18.84</v>
      </c>
      <c r="DR645" s="20"/>
      <c r="DS645" s="20">
        <v>628.97</v>
      </c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>
        <v>18.84</v>
      </c>
      <c r="GZ645" s="20"/>
      <c r="HA645" s="20"/>
      <c r="HB645" s="20">
        <v>18.84</v>
      </c>
      <c r="HC645" s="20"/>
      <c r="HD645" s="20"/>
      <c r="HE645" s="20"/>
      <c r="HF645" s="20">
        <v>18.84</v>
      </c>
      <c r="HG645" s="20"/>
      <c r="HH645" s="20"/>
      <c r="HI645" s="20"/>
      <c r="HJ645" s="20"/>
      <c r="HK645" s="20"/>
      <c r="HL645" s="20">
        <v>18.84</v>
      </c>
      <c r="HM645" s="20"/>
      <c r="HN645" s="20">
        <v>18.84</v>
      </c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</row>
    <row r="646" spans="1:255" x14ac:dyDescent="0.2">
      <c r="A646" s="79"/>
      <c r="B646" s="80"/>
      <c r="C646" s="80" t="s">
        <v>686</v>
      </c>
      <c r="D646" s="81"/>
      <c r="E646" s="82">
        <v>72</v>
      </c>
      <c r="F646" s="83" t="s">
        <v>685</v>
      </c>
      <c r="G646" s="84"/>
      <c r="H646" s="85">
        <v>160.13</v>
      </c>
      <c r="I646" s="85">
        <v>11.21</v>
      </c>
      <c r="J646" s="87">
        <v>0.72</v>
      </c>
      <c r="K646" s="86">
        <v>374.26</v>
      </c>
      <c r="O646" s="20"/>
      <c r="P646" s="20"/>
      <c r="Q646" s="20"/>
      <c r="R646" s="20"/>
      <c r="S646" s="20"/>
      <c r="T646" s="20">
        <v>11.21</v>
      </c>
      <c r="U646" s="20">
        <v>374.26</v>
      </c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>
        <v>1</v>
      </c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>
        <v>11.21</v>
      </c>
      <c r="DR646" s="20"/>
      <c r="DS646" s="20">
        <v>374.26</v>
      </c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>
        <v>11.21</v>
      </c>
      <c r="HA646" s="20"/>
      <c r="HB646" s="20">
        <v>11.21</v>
      </c>
      <c r="HC646" s="20"/>
      <c r="HD646" s="20"/>
      <c r="HE646" s="20"/>
      <c r="HF646" s="20">
        <v>11.21</v>
      </c>
      <c r="HG646" s="20"/>
      <c r="HH646" s="20"/>
      <c r="HI646" s="20"/>
      <c r="HJ646" s="20"/>
      <c r="HK646" s="20"/>
      <c r="HL646" s="20">
        <v>11.21</v>
      </c>
      <c r="HM646" s="20"/>
      <c r="HN646" s="20">
        <v>11.21</v>
      </c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</row>
    <row r="647" spans="1:255" x14ac:dyDescent="0.2">
      <c r="A647" s="71"/>
      <c r="B647" s="72"/>
      <c r="C647" s="72" t="s">
        <v>687</v>
      </c>
      <c r="D647" s="73" t="s">
        <v>688</v>
      </c>
      <c r="E647" s="74">
        <v>24.8</v>
      </c>
      <c r="F647" s="75"/>
      <c r="G647" s="76" t="s">
        <v>26</v>
      </c>
      <c r="H647" s="75">
        <v>26.04</v>
      </c>
      <c r="I647" s="88">
        <v>1.8228</v>
      </c>
      <c r="J647" s="77"/>
      <c r="K647" s="78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</row>
    <row r="648" spans="1:255" x14ac:dyDescent="0.2">
      <c r="A648" s="111" t="s">
        <v>295</v>
      </c>
      <c r="B648" s="112" t="s">
        <v>35</v>
      </c>
      <c r="C648" s="113" t="s">
        <v>266</v>
      </c>
      <c r="D648" s="114" t="s">
        <v>23</v>
      </c>
      <c r="E648" s="115">
        <v>7</v>
      </c>
      <c r="F648" s="116">
        <v>457.46000000000004</v>
      </c>
      <c r="G648" s="65"/>
      <c r="H648" s="116">
        <v>457.46</v>
      </c>
      <c r="I648" s="117">
        <v>351.51</v>
      </c>
      <c r="J648" s="66">
        <v>9.11</v>
      </c>
      <c r="K648" s="118">
        <v>3202.22</v>
      </c>
      <c r="L648" s="20"/>
      <c r="M648" s="20"/>
      <c r="N648" s="20"/>
      <c r="O648" s="20"/>
      <c r="P648" s="20"/>
      <c r="Q648" s="20"/>
      <c r="R648" s="20"/>
      <c r="S648" s="20"/>
      <c r="T648" s="20">
        <v>351.51</v>
      </c>
      <c r="U648" s="20">
        <v>3202.22</v>
      </c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>
        <v>1</v>
      </c>
      <c r="CW648" s="20"/>
      <c r="CX648" s="20"/>
      <c r="CY648" s="20"/>
      <c r="CZ648" s="20"/>
      <c r="DA648" s="20"/>
      <c r="DB648" s="20"/>
      <c r="DC648" s="20"/>
      <c r="DD648" s="20"/>
      <c r="DE648" s="20">
        <v>3202.22</v>
      </c>
      <c r="DF648" s="20"/>
      <c r="DG648" s="20"/>
      <c r="DH648" s="20"/>
      <c r="DI648" s="20"/>
      <c r="DJ648" s="20"/>
      <c r="DK648" s="20">
        <v>351.51</v>
      </c>
      <c r="DL648" s="20"/>
      <c r="DM648" s="20">
        <v>3202.22</v>
      </c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>
        <v>351.51</v>
      </c>
      <c r="GK648" s="20"/>
      <c r="GL648" s="20"/>
      <c r="GM648" s="20"/>
      <c r="GN648" s="20">
        <v>351.51</v>
      </c>
      <c r="GO648" s="20"/>
      <c r="GP648" s="20">
        <v>351.51</v>
      </c>
      <c r="GQ648" s="20">
        <v>351.51</v>
      </c>
      <c r="GR648" s="20"/>
      <c r="GS648" s="20">
        <v>351.51</v>
      </c>
      <c r="GT648" s="20"/>
      <c r="GU648" s="20"/>
      <c r="GV648" s="20"/>
      <c r="GW648" s="20"/>
      <c r="GX648" s="20"/>
      <c r="GY648" s="20"/>
      <c r="GZ648" s="20"/>
      <c r="HA648" s="20"/>
      <c r="HB648" s="20">
        <v>351.51</v>
      </c>
      <c r="HC648" s="20"/>
      <c r="HD648" s="20"/>
      <c r="HE648" s="20"/>
      <c r="HF648" s="20">
        <v>351.51</v>
      </c>
      <c r="HG648" s="20"/>
      <c r="HH648" s="20"/>
      <c r="HI648" s="20"/>
      <c r="HJ648" s="20"/>
      <c r="HK648" s="20"/>
      <c r="HL648" s="20">
        <v>351.51</v>
      </c>
      <c r="HM648" s="20"/>
      <c r="HN648" s="20">
        <v>351.51</v>
      </c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>
        <v>351.51</v>
      </c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</row>
    <row r="649" spans="1:255" x14ac:dyDescent="0.2">
      <c r="A649" s="89"/>
      <c r="B649" s="110" t="s">
        <v>690</v>
      </c>
      <c r="C649" s="110" t="s">
        <v>790</v>
      </c>
      <c r="D649" s="29"/>
      <c r="E649" s="29"/>
      <c r="F649" s="29"/>
      <c r="G649" s="29"/>
      <c r="H649" s="29"/>
      <c r="I649" s="29"/>
      <c r="J649" s="29"/>
      <c r="K649" s="90"/>
    </row>
    <row r="650" spans="1:255" ht="13.5" thickBot="1" x14ac:dyDescent="0.25">
      <c r="A650" s="135"/>
      <c r="B650" s="136"/>
      <c r="C650" s="136" t="s">
        <v>696</v>
      </c>
      <c r="D650" s="136"/>
      <c r="E650" s="136"/>
      <c r="F650" s="136"/>
      <c r="G650" s="136"/>
      <c r="H650" s="188">
        <v>373.33</v>
      </c>
      <c r="I650" s="189"/>
      <c r="J650" s="188">
        <v>3400.97</v>
      </c>
      <c r="K650" s="190"/>
      <c r="L650" s="109"/>
      <c r="M650" s="109"/>
      <c r="N650" s="109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</row>
    <row r="651" spans="1:255" x14ac:dyDescent="0.2">
      <c r="A651" s="123"/>
      <c r="B651" s="122"/>
      <c r="C651" s="122" t="s">
        <v>698</v>
      </c>
      <c r="D651" s="122"/>
      <c r="E651" s="122"/>
      <c r="F651" s="122"/>
      <c r="G651" s="122"/>
      <c r="H651" s="191">
        <v>419.03</v>
      </c>
      <c r="I651" s="192"/>
      <c r="J651" s="191">
        <v>4924.7199999999993</v>
      </c>
      <c r="K651" s="193"/>
      <c r="O651" s="20"/>
      <c r="P651" s="20"/>
      <c r="Q651" s="20"/>
      <c r="R651" s="20">
        <v>419.03</v>
      </c>
      <c r="S651" s="20">
        <v>4924.7199999999993</v>
      </c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>
        <v>419.03</v>
      </c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</row>
    <row r="652" spans="1:255" x14ac:dyDescent="0.2">
      <c r="A652" s="70"/>
      <c r="B652" s="69"/>
      <c r="C652" s="69"/>
      <c r="D652" s="69"/>
      <c r="E652" s="69"/>
      <c r="F652" s="69"/>
      <c r="G652" s="69"/>
      <c r="H652" s="194"/>
      <c r="I652" s="195"/>
      <c r="J652" s="194"/>
      <c r="K652" s="196"/>
    </row>
    <row r="653" spans="1:255" ht="59.25" x14ac:dyDescent="0.2">
      <c r="A653" s="126">
        <v>26</v>
      </c>
      <c r="B653" s="133" t="s">
        <v>112</v>
      </c>
      <c r="C653" s="127" t="s">
        <v>715</v>
      </c>
      <c r="D653" s="128" t="s">
        <v>101</v>
      </c>
      <c r="E653" s="129">
        <v>0.84430000000000005</v>
      </c>
      <c r="F653" s="130">
        <v>1577.04</v>
      </c>
      <c r="G653" s="134" t="s">
        <v>6</v>
      </c>
      <c r="H653" s="130"/>
      <c r="I653" s="131">
        <v>2891.2</v>
      </c>
      <c r="J653" s="97"/>
      <c r="K653" s="132">
        <v>94362.36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</row>
    <row r="654" spans="1:255" x14ac:dyDescent="0.2">
      <c r="A654" s="60"/>
      <c r="B654" s="61"/>
      <c r="C654" s="61" t="s">
        <v>680</v>
      </c>
      <c r="D654" s="62"/>
      <c r="E654" s="63"/>
      <c r="F654" s="64">
        <v>1066.28</v>
      </c>
      <c r="G654" s="65" t="s">
        <v>26</v>
      </c>
      <c r="H654" s="64">
        <v>1119.5899999999999</v>
      </c>
      <c r="I654" s="64">
        <v>945.27</v>
      </c>
      <c r="J654" s="66">
        <v>33.39</v>
      </c>
      <c r="K654" s="67">
        <v>31562.560000000001</v>
      </c>
      <c r="O654" s="20"/>
      <c r="P654" s="20"/>
      <c r="Q654" s="20"/>
      <c r="R654" s="20"/>
      <c r="S654" s="20"/>
      <c r="T654" s="20">
        <v>945.27</v>
      </c>
      <c r="U654" s="20">
        <v>31562.560000000001</v>
      </c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>
        <v>1</v>
      </c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>
        <v>31562.560000000001</v>
      </c>
      <c r="DH654" s="20">
        <v>1</v>
      </c>
      <c r="DI654" s="20"/>
      <c r="DJ654" s="20"/>
      <c r="DK654" s="20"/>
      <c r="DL654" s="20"/>
      <c r="DM654" s="20"/>
      <c r="DN654" s="20"/>
      <c r="DO654" s="20"/>
      <c r="DP654" s="20"/>
      <c r="DQ654" s="20">
        <v>945.27</v>
      </c>
      <c r="DR654" s="20"/>
      <c r="DS654" s="20">
        <v>31562.560000000001</v>
      </c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>
        <v>945.27</v>
      </c>
      <c r="GK654" s="20">
        <v>945.27</v>
      </c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>
        <v>945.27</v>
      </c>
      <c r="HC654" s="20"/>
      <c r="HD654" s="20"/>
      <c r="HE654" s="20"/>
      <c r="HF654" s="20">
        <v>945.27</v>
      </c>
      <c r="HG654" s="20"/>
      <c r="HH654" s="20"/>
      <c r="HI654" s="20"/>
      <c r="HJ654" s="20"/>
      <c r="HK654" s="20"/>
      <c r="HL654" s="20">
        <v>945.27</v>
      </c>
      <c r="HM654" s="20"/>
      <c r="HN654" s="20">
        <v>945.27</v>
      </c>
      <c r="HO654" s="20"/>
      <c r="HP654" s="20"/>
      <c r="HQ654" s="20"/>
      <c r="HR654" s="20"/>
      <c r="HS654" s="20"/>
      <c r="HT654" s="20"/>
      <c r="HU654" s="20"/>
      <c r="HV654" s="20"/>
      <c r="HW654" s="20"/>
      <c r="HX654" s="20">
        <v>945.27</v>
      </c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</row>
    <row r="655" spans="1:255" x14ac:dyDescent="0.2">
      <c r="A655" s="71"/>
      <c r="B655" s="72"/>
      <c r="C655" s="72" t="s">
        <v>681</v>
      </c>
      <c r="D655" s="73"/>
      <c r="E655" s="74"/>
      <c r="F655" s="75">
        <v>121.85</v>
      </c>
      <c r="G655" s="76" t="s">
        <v>26</v>
      </c>
      <c r="H655" s="75">
        <v>127.95</v>
      </c>
      <c r="I655" s="75">
        <v>108.03</v>
      </c>
      <c r="J655" s="77">
        <v>13.26</v>
      </c>
      <c r="K655" s="78">
        <v>1432.45</v>
      </c>
      <c r="O655" s="20"/>
      <c r="P655" s="20"/>
      <c r="Q655" s="20"/>
      <c r="R655" s="20"/>
      <c r="S655" s="20"/>
      <c r="T655" s="20">
        <v>108.03</v>
      </c>
      <c r="U655" s="20">
        <v>1432.45</v>
      </c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>
        <v>1</v>
      </c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>
        <v>108.03</v>
      </c>
      <c r="DR655" s="20"/>
      <c r="DS655" s="20">
        <v>1432.45</v>
      </c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>
        <v>108.03</v>
      </c>
      <c r="GK655" s="20"/>
      <c r="GL655" s="20">
        <v>108.03</v>
      </c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>
        <v>108.03</v>
      </c>
      <c r="HC655" s="20"/>
      <c r="HD655" s="20"/>
      <c r="HE655" s="20"/>
      <c r="HF655" s="20">
        <v>108.03</v>
      </c>
      <c r="HG655" s="20"/>
      <c r="HH655" s="20"/>
      <c r="HI655" s="20"/>
      <c r="HJ655" s="20"/>
      <c r="HK655" s="20"/>
      <c r="HL655" s="20">
        <v>108.03</v>
      </c>
      <c r="HM655" s="20"/>
      <c r="HN655" s="20">
        <v>108.03</v>
      </c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</row>
    <row r="656" spans="1:255" x14ac:dyDescent="0.2">
      <c r="A656" s="71"/>
      <c r="B656" s="72"/>
      <c r="C656" s="72" t="s">
        <v>682</v>
      </c>
      <c r="D656" s="73"/>
      <c r="E656" s="74"/>
      <c r="F656" s="75">
        <v>7.9</v>
      </c>
      <c r="G656" s="76" t="s">
        <v>26</v>
      </c>
      <c r="H656" s="75">
        <v>8.3000000000000007</v>
      </c>
      <c r="I656" s="75">
        <v>7.01</v>
      </c>
      <c r="J656" s="77">
        <v>33.39</v>
      </c>
      <c r="K656" s="78">
        <v>233.99</v>
      </c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>
        <v>7.01</v>
      </c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>
        <v>7.01</v>
      </c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</row>
    <row r="657" spans="1:255" x14ac:dyDescent="0.2">
      <c r="A657" s="71"/>
      <c r="B657" s="72"/>
      <c r="C657" s="72" t="s">
        <v>683</v>
      </c>
      <c r="D657" s="73"/>
      <c r="E657" s="74"/>
      <c r="F657" s="75">
        <v>388.91</v>
      </c>
      <c r="G657" s="76"/>
      <c r="H657" s="75">
        <v>388.91</v>
      </c>
      <c r="I657" s="75">
        <v>328.36</v>
      </c>
      <c r="J657" s="77">
        <v>9.11</v>
      </c>
      <c r="K657" s="78">
        <v>2991.33</v>
      </c>
      <c r="O657" s="20"/>
      <c r="P657" s="20"/>
      <c r="Q657" s="20"/>
      <c r="R657" s="20"/>
      <c r="S657" s="20"/>
      <c r="T657" s="20">
        <v>328.36</v>
      </c>
      <c r="U657" s="20">
        <v>2991.33</v>
      </c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>
        <v>1</v>
      </c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>
        <v>328.36</v>
      </c>
      <c r="DL657" s="20"/>
      <c r="DM657" s="20">
        <v>2991.33</v>
      </c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>
        <v>328.36</v>
      </c>
      <c r="GK657" s="20"/>
      <c r="GL657" s="20"/>
      <c r="GM657" s="20"/>
      <c r="GN657" s="20">
        <v>328.36</v>
      </c>
      <c r="GO657" s="20"/>
      <c r="GP657" s="20">
        <v>328.36</v>
      </c>
      <c r="GQ657" s="20">
        <v>328.36</v>
      </c>
      <c r="GR657" s="20"/>
      <c r="GS657" s="20">
        <v>328.36</v>
      </c>
      <c r="GT657" s="20"/>
      <c r="GU657" s="20"/>
      <c r="GV657" s="20"/>
      <c r="GW657" s="20">
        <v>0</v>
      </c>
      <c r="GX657" s="20">
        <v>0</v>
      </c>
      <c r="GY657" s="20"/>
      <c r="GZ657" s="20"/>
      <c r="HA657" s="20"/>
      <c r="HB657" s="20">
        <v>328.36</v>
      </c>
      <c r="HC657" s="20"/>
      <c r="HD657" s="20"/>
      <c r="HE657" s="20"/>
      <c r="HF657" s="20">
        <v>328.36</v>
      </c>
      <c r="HG657" s="20"/>
      <c r="HH657" s="20"/>
      <c r="HI657" s="20"/>
      <c r="HJ657" s="20"/>
      <c r="HK657" s="20"/>
      <c r="HL657" s="20">
        <v>328.36</v>
      </c>
      <c r="HM657" s="20"/>
      <c r="HN657" s="20">
        <v>328.36</v>
      </c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</row>
    <row r="658" spans="1:255" x14ac:dyDescent="0.2">
      <c r="A658" s="79"/>
      <c r="B658" s="80"/>
      <c r="C658" s="80" t="s">
        <v>684</v>
      </c>
      <c r="D658" s="81"/>
      <c r="E658" s="82">
        <v>121</v>
      </c>
      <c r="F658" s="83" t="s">
        <v>685</v>
      </c>
      <c r="G658" s="84"/>
      <c r="H658" s="85">
        <v>1364.75</v>
      </c>
      <c r="I658" s="85">
        <v>1152.26</v>
      </c>
      <c r="J658" s="87">
        <v>1.21</v>
      </c>
      <c r="K658" s="86">
        <v>38473.83</v>
      </c>
      <c r="O658" s="20"/>
      <c r="P658" s="20"/>
      <c r="Q658" s="20"/>
      <c r="R658" s="20"/>
      <c r="S658" s="20"/>
      <c r="T658" s="20">
        <v>1152.26</v>
      </c>
      <c r="U658" s="20">
        <v>38473.83</v>
      </c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>
        <v>1</v>
      </c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>
        <v>1152.26</v>
      </c>
      <c r="DR658" s="20"/>
      <c r="DS658" s="20">
        <v>38473.83</v>
      </c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>
        <v>1152.26</v>
      </c>
      <c r="GZ658" s="20"/>
      <c r="HA658" s="20"/>
      <c r="HB658" s="20">
        <v>1152.26</v>
      </c>
      <c r="HC658" s="20"/>
      <c r="HD658" s="20"/>
      <c r="HE658" s="20"/>
      <c r="HF658" s="20">
        <v>1152.26</v>
      </c>
      <c r="HG658" s="20"/>
      <c r="HH658" s="20"/>
      <c r="HI658" s="20"/>
      <c r="HJ658" s="20"/>
      <c r="HK658" s="20"/>
      <c r="HL658" s="20">
        <v>1152.26</v>
      </c>
      <c r="HM658" s="20"/>
      <c r="HN658" s="20">
        <v>1152.26</v>
      </c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</row>
    <row r="659" spans="1:255" x14ac:dyDescent="0.2">
      <c r="A659" s="79"/>
      <c r="B659" s="80"/>
      <c r="C659" s="80" t="s">
        <v>686</v>
      </c>
      <c r="D659" s="81"/>
      <c r="E659" s="82">
        <v>72</v>
      </c>
      <c r="F659" s="83" t="s">
        <v>685</v>
      </c>
      <c r="G659" s="84"/>
      <c r="H659" s="85">
        <v>812.08</v>
      </c>
      <c r="I659" s="85">
        <v>685.64</v>
      </c>
      <c r="J659" s="87">
        <v>0.72</v>
      </c>
      <c r="K659" s="86">
        <v>22893.52</v>
      </c>
      <c r="O659" s="20"/>
      <c r="P659" s="20"/>
      <c r="Q659" s="20"/>
      <c r="R659" s="20"/>
      <c r="S659" s="20"/>
      <c r="T659" s="20">
        <v>685.64</v>
      </c>
      <c r="U659" s="20">
        <v>22893.52</v>
      </c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>
        <v>1</v>
      </c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>
        <v>685.64</v>
      </c>
      <c r="DR659" s="20"/>
      <c r="DS659" s="20">
        <v>22893.52</v>
      </c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>
        <v>685.64</v>
      </c>
      <c r="HA659" s="20"/>
      <c r="HB659" s="20">
        <v>685.64</v>
      </c>
      <c r="HC659" s="20"/>
      <c r="HD659" s="20"/>
      <c r="HE659" s="20"/>
      <c r="HF659" s="20">
        <v>685.64</v>
      </c>
      <c r="HG659" s="20"/>
      <c r="HH659" s="20"/>
      <c r="HI659" s="20"/>
      <c r="HJ659" s="20"/>
      <c r="HK659" s="20"/>
      <c r="HL659" s="20">
        <v>685.64</v>
      </c>
      <c r="HM659" s="20"/>
      <c r="HN659" s="20">
        <v>685.64</v>
      </c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</row>
    <row r="660" spans="1:255" x14ac:dyDescent="0.2">
      <c r="A660" s="71"/>
      <c r="B660" s="72"/>
      <c r="C660" s="72" t="s">
        <v>687</v>
      </c>
      <c r="D660" s="73" t="s">
        <v>688</v>
      </c>
      <c r="E660" s="74">
        <v>122</v>
      </c>
      <c r="F660" s="75"/>
      <c r="G660" s="76" t="s">
        <v>26</v>
      </c>
      <c r="H660" s="75">
        <v>128.1</v>
      </c>
      <c r="I660" s="88">
        <v>108.15483</v>
      </c>
      <c r="J660" s="77"/>
      <c r="K660" s="78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</row>
    <row r="661" spans="1:255" ht="24" x14ac:dyDescent="0.2">
      <c r="A661" s="111" t="s">
        <v>297</v>
      </c>
      <c r="B661" s="112" t="s">
        <v>35</v>
      </c>
      <c r="C661" s="113" t="s">
        <v>120</v>
      </c>
      <c r="D661" s="114" t="s">
        <v>105</v>
      </c>
      <c r="E661" s="115">
        <v>84.43</v>
      </c>
      <c r="F661" s="116">
        <v>1027.3</v>
      </c>
      <c r="G661" s="65"/>
      <c r="H661" s="116">
        <v>1027.3</v>
      </c>
      <c r="I661" s="117">
        <v>9520.85</v>
      </c>
      <c r="J661" s="66">
        <v>9.11</v>
      </c>
      <c r="K661" s="118">
        <v>86734.94</v>
      </c>
      <c r="L661" s="20"/>
      <c r="M661" s="20"/>
      <c r="N661" s="20"/>
      <c r="O661" s="20"/>
      <c r="P661" s="20"/>
      <c r="Q661" s="20"/>
      <c r="R661" s="20"/>
      <c r="S661" s="20"/>
      <c r="T661" s="20">
        <v>9520.85</v>
      </c>
      <c r="U661" s="20">
        <v>86734.94</v>
      </c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>
        <v>1</v>
      </c>
      <c r="CW661" s="20"/>
      <c r="CX661" s="20"/>
      <c r="CY661" s="20"/>
      <c r="CZ661" s="20"/>
      <c r="DA661" s="20"/>
      <c r="DB661" s="20"/>
      <c r="DC661" s="20"/>
      <c r="DD661" s="20"/>
      <c r="DE661" s="20">
        <v>86734.94</v>
      </c>
      <c r="DF661" s="20"/>
      <c r="DG661" s="20"/>
      <c r="DH661" s="20"/>
      <c r="DI661" s="20"/>
      <c r="DJ661" s="20"/>
      <c r="DK661" s="20">
        <v>9520.85</v>
      </c>
      <c r="DL661" s="20"/>
      <c r="DM661" s="20">
        <v>86734.94</v>
      </c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>
        <v>9520.85</v>
      </c>
      <c r="GK661" s="20"/>
      <c r="GL661" s="20"/>
      <c r="GM661" s="20"/>
      <c r="GN661" s="20">
        <v>9520.85</v>
      </c>
      <c r="GO661" s="20"/>
      <c r="GP661" s="20">
        <v>9520.85</v>
      </c>
      <c r="GQ661" s="20">
        <v>9520.85</v>
      </c>
      <c r="GR661" s="20"/>
      <c r="GS661" s="20">
        <v>9520.85</v>
      </c>
      <c r="GT661" s="20"/>
      <c r="GU661" s="20"/>
      <c r="GV661" s="20"/>
      <c r="GW661" s="20"/>
      <c r="GX661" s="20"/>
      <c r="GY661" s="20"/>
      <c r="GZ661" s="20"/>
      <c r="HA661" s="20"/>
      <c r="HB661" s="20">
        <v>9520.85</v>
      </c>
      <c r="HC661" s="20"/>
      <c r="HD661" s="20"/>
      <c r="HE661" s="20"/>
      <c r="HF661" s="20">
        <v>9520.85</v>
      </c>
      <c r="HG661" s="20"/>
      <c r="HH661" s="20"/>
      <c r="HI661" s="20"/>
      <c r="HJ661" s="20"/>
      <c r="HK661" s="20"/>
      <c r="HL661" s="20">
        <v>9520.85</v>
      </c>
      <c r="HM661" s="20"/>
      <c r="HN661" s="20">
        <v>9520.85</v>
      </c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>
        <v>9520.85</v>
      </c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</row>
    <row r="662" spans="1:255" x14ac:dyDescent="0.2">
      <c r="A662" s="89"/>
      <c r="B662" s="110" t="s">
        <v>690</v>
      </c>
      <c r="C662" s="110" t="s">
        <v>717</v>
      </c>
      <c r="D662" s="29"/>
      <c r="E662" s="29"/>
      <c r="F662" s="29"/>
      <c r="G662" s="29"/>
      <c r="H662" s="29"/>
      <c r="I662" s="29"/>
      <c r="J662" s="29"/>
      <c r="K662" s="90"/>
    </row>
    <row r="663" spans="1:255" ht="13.5" thickBot="1" x14ac:dyDescent="0.25">
      <c r="A663" s="135"/>
      <c r="B663" s="136"/>
      <c r="C663" s="136" t="s">
        <v>696</v>
      </c>
      <c r="D663" s="136"/>
      <c r="E663" s="136"/>
      <c r="F663" s="136"/>
      <c r="G663" s="136"/>
      <c r="H663" s="188">
        <v>9849.2100000000009</v>
      </c>
      <c r="I663" s="189"/>
      <c r="J663" s="188">
        <v>89726.27</v>
      </c>
      <c r="K663" s="190"/>
      <c r="L663" s="109"/>
      <c r="M663" s="109"/>
      <c r="N663" s="109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</row>
    <row r="664" spans="1:255" x14ac:dyDescent="0.2">
      <c r="A664" s="123"/>
      <c r="B664" s="122"/>
      <c r="C664" s="122" t="s">
        <v>698</v>
      </c>
      <c r="D664" s="122"/>
      <c r="E664" s="122"/>
      <c r="F664" s="122"/>
      <c r="G664" s="122"/>
      <c r="H664" s="191">
        <v>12740.41</v>
      </c>
      <c r="I664" s="192"/>
      <c r="J664" s="191">
        <v>184088.63</v>
      </c>
      <c r="K664" s="193"/>
      <c r="O664" s="20"/>
      <c r="P664" s="20"/>
      <c r="Q664" s="20"/>
      <c r="R664" s="20">
        <v>12740.41</v>
      </c>
      <c r="S664" s="20">
        <v>184088.63</v>
      </c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>
        <v>12740.41</v>
      </c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</row>
    <row r="665" spans="1:255" x14ac:dyDescent="0.2">
      <c r="A665" s="70"/>
      <c r="B665" s="69"/>
      <c r="C665" s="69"/>
      <c r="D665" s="69"/>
      <c r="E665" s="69"/>
      <c r="F665" s="69"/>
      <c r="G665" s="69"/>
      <c r="H665" s="194"/>
      <c r="I665" s="195"/>
      <c r="J665" s="194"/>
      <c r="K665" s="196"/>
    </row>
    <row r="666" spans="1:255" ht="48" x14ac:dyDescent="0.2">
      <c r="A666" s="126">
        <v>27</v>
      </c>
      <c r="B666" s="133" t="s">
        <v>99</v>
      </c>
      <c r="C666" s="127" t="s">
        <v>712</v>
      </c>
      <c r="D666" s="128" t="s">
        <v>101</v>
      </c>
      <c r="E666" s="129">
        <v>0.16930000000000001</v>
      </c>
      <c r="F666" s="130">
        <v>1898.04</v>
      </c>
      <c r="G666" s="134" t="s">
        <v>6</v>
      </c>
      <c r="H666" s="130"/>
      <c r="I666" s="131">
        <v>726.99999999999989</v>
      </c>
      <c r="J666" s="97"/>
      <c r="K666" s="132">
        <v>23854.63</v>
      </c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</row>
    <row r="667" spans="1:255" x14ac:dyDescent="0.2">
      <c r="A667" s="60"/>
      <c r="B667" s="61"/>
      <c r="C667" s="61" t="s">
        <v>680</v>
      </c>
      <c r="D667" s="62"/>
      <c r="E667" s="63"/>
      <c r="F667" s="64">
        <v>1345.96</v>
      </c>
      <c r="G667" s="65" t="s">
        <v>26</v>
      </c>
      <c r="H667" s="64">
        <v>1413.26</v>
      </c>
      <c r="I667" s="64">
        <v>239.26</v>
      </c>
      <c r="J667" s="66">
        <v>33.39</v>
      </c>
      <c r="K667" s="67">
        <v>7989.06</v>
      </c>
      <c r="O667" s="20"/>
      <c r="P667" s="20"/>
      <c r="Q667" s="20"/>
      <c r="R667" s="20"/>
      <c r="S667" s="20"/>
      <c r="T667" s="20">
        <v>239.26</v>
      </c>
      <c r="U667" s="20">
        <v>7989.06</v>
      </c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>
        <v>1</v>
      </c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>
        <v>7989.06</v>
      </c>
      <c r="DH667" s="20">
        <v>1</v>
      </c>
      <c r="DI667" s="20"/>
      <c r="DJ667" s="20"/>
      <c r="DK667" s="20"/>
      <c r="DL667" s="20"/>
      <c r="DM667" s="20"/>
      <c r="DN667" s="20"/>
      <c r="DO667" s="20"/>
      <c r="DP667" s="20"/>
      <c r="DQ667" s="20">
        <v>239.26</v>
      </c>
      <c r="DR667" s="20"/>
      <c r="DS667" s="20">
        <v>7989.06</v>
      </c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>
        <v>239.26</v>
      </c>
      <c r="GK667" s="20">
        <v>239.26</v>
      </c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>
        <v>239.26</v>
      </c>
      <c r="HC667" s="20"/>
      <c r="HD667" s="20"/>
      <c r="HE667" s="20"/>
      <c r="HF667" s="20">
        <v>239.26</v>
      </c>
      <c r="HG667" s="20"/>
      <c r="HH667" s="20"/>
      <c r="HI667" s="20"/>
      <c r="HJ667" s="20"/>
      <c r="HK667" s="20"/>
      <c r="HL667" s="20">
        <v>239.26</v>
      </c>
      <c r="HM667" s="20"/>
      <c r="HN667" s="20">
        <v>239.26</v>
      </c>
      <c r="HO667" s="20"/>
      <c r="HP667" s="20"/>
      <c r="HQ667" s="20"/>
      <c r="HR667" s="20"/>
      <c r="HS667" s="20"/>
      <c r="HT667" s="20"/>
      <c r="HU667" s="20"/>
      <c r="HV667" s="20"/>
      <c r="HW667" s="20"/>
      <c r="HX667" s="20">
        <v>239.26</v>
      </c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</row>
    <row r="668" spans="1:255" x14ac:dyDescent="0.2">
      <c r="A668" s="71"/>
      <c r="B668" s="72"/>
      <c r="C668" s="72" t="s">
        <v>681</v>
      </c>
      <c r="D668" s="73"/>
      <c r="E668" s="74"/>
      <c r="F668" s="75">
        <v>117.43</v>
      </c>
      <c r="G668" s="76" t="s">
        <v>26</v>
      </c>
      <c r="H668" s="75">
        <v>123.3</v>
      </c>
      <c r="I668" s="75">
        <v>20.87</v>
      </c>
      <c r="J668" s="77">
        <v>13.26</v>
      </c>
      <c r="K668" s="78">
        <v>276.8</v>
      </c>
      <c r="O668" s="20"/>
      <c r="P668" s="20"/>
      <c r="Q668" s="20"/>
      <c r="R668" s="20"/>
      <c r="S668" s="20"/>
      <c r="T668" s="20">
        <v>20.87</v>
      </c>
      <c r="U668" s="20">
        <v>276.8</v>
      </c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>
        <v>1</v>
      </c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>
        <v>20.87</v>
      </c>
      <c r="DR668" s="20"/>
      <c r="DS668" s="20">
        <v>276.8</v>
      </c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>
        <v>20.87</v>
      </c>
      <c r="GK668" s="20"/>
      <c r="GL668" s="20">
        <v>20.87</v>
      </c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>
        <v>20.87</v>
      </c>
      <c r="HC668" s="20"/>
      <c r="HD668" s="20"/>
      <c r="HE668" s="20"/>
      <c r="HF668" s="20">
        <v>20.87</v>
      </c>
      <c r="HG668" s="20"/>
      <c r="HH668" s="20"/>
      <c r="HI668" s="20"/>
      <c r="HJ668" s="20"/>
      <c r="HK668" s="20"/>
      <c r="HL668" s="20">
        <v>20.87</v>
      </c>
      <c r="HM668" s="20"/>
      <c r="HN668" s="20">
        <v>20.87</v>
      </c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</row>
    <row r="669" spans="1:255" x14ac:dyDescent="0.2">
      <c r="A669" s="71"/>
      <c r="B669" s="72"/>
      <c r="C669" s="72" t="s">
        <v>682</v>
      </c>
      <c r="D669" s="73"/>
      <c r="E669" s="74"/>
      <c r="F669" s="75">
        <v>14.83</v>
      </c>
      <c r="G669" s="76" t="s">
        <v>26</v>
      </c>
      <c r="H669" s="75">
        <v>15.57</v>
      </c>
      <c r="I669" s="75">
        <v>2.64</v>
      </c>
      <c r="J669" s="77">
        <v>33.39</v>
      </c>
      <c r="K669" s="78">
        <v>88.02</v>
      </c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>
        <v>2.64</v>
      </c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>
        <v>2.64</v>
      </c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20"/>
      <c r="IT669" s="20"/>
      <c r="IU669" s="20"/>
    </row>
    <row r="670" spans="1:255" x14ac:dyDescent="0.2">
      <c r="A670" s="71"/>
      <c r="B670" s="72"/>
      <c r="C670" s="72" t="s">
        <v>683</v>
      </c>
      <c r="D670" s="73"/>
      <c r="E670" s="74"/>
      <c r="F670" s="75">
        <v>434.65</v>
      </c>
      <c r="G670" s="76"/>
      <c r="H670" s="75">
        <v>434.65</v>
      </c>
      <c r="I670" s="75">
        <v>73.59</v>
      </c>
      <c r="J670" s="77">
        <v>9.11</v>
      </c>
      <c r="K670" s="78">
        <v>670.37</v>
      </c>
      <c r="O670" s="20"/>
      <c r="P670" s="20"/>
      <c r="Q670" s="20"/>
      <c r="R670" s="20"/>
      <c r="S670" s="20"/>
      <c r="T670" s="20">
        <v>73.59</v>
      </c>
      <c r="U670" s="20">
        <v>670.37</v>
      </c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>
        <v>1</v>
      </c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>
        <v>73.59</v>
      </c>
      <c r="DL670" s="20"/>
      <c r="DM670" s="20">
        <v>670.37</v>
      </c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>
        <v>73.59</v>
      </c>
      <c r="GK670" s="20"/>
      <c r="GL670" s="20"/>
      <c r="GM670" s="20"/>
      <c r="GN670" s="20">
        <v>73.59</v>
      </c>
      <c r="GO670" s="20"/>
      <c r="GP670" s="20">
        <v>73.59</v>
      </c>
      <c r="GQ670" s="20">
        <v>73.59</v>
      </c>
      <c r="GR670" s="20"/>
      <c r="GS670" s="20">
        <v>73.59</v>
      </c>
      <c r="GT670" s="20"/>
      <c r="GU670" s="20"/>
      <c r="GV670" s="20"/>
      <c r="GW670" s="20">
        <v>0</v>
      </c>
      <c r="GX670" s="20">
        <v>0</v>
      </c>
      <c r="GY670" s="20"/>
      <c r="GZ670" s="20"/>
      <c r="HA670" s="20"/>
      <c r="HB670" s="20">
        <v>73.59</v>
      </c>
      <c r="HC670" s="20"/>
      <c r="HD670" s="20"/>
      <c r="HE670" s="20"/>
      <c r="HF670" s="20">
        <v>73.59</v>
      </c>
      <c r="HG670" s="20"/>
      <c r="HH670" s="20"/>
      <c r="HI670" s="20"/>
      <c r="HJ670" s="20"/>
      <c r="HK670" s="20"/>
      <c r="HL670" s="20">
        <v>73.59</v>
      </c>
      <c r="HM670" s="20"/>
      <c r="HN670" s="20">
        <v>73.59</v>
      </c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</row>
    <row r="671" spans="1:255" x14ac:dyDescent="0.2">
      <c r="A671" s="79"/>
      <c r="B671" s="80"/>
      <c r="C671" s="80" t="s">
        <v>684</v>
      </c>
      <c r="D671" s="81"/>
      <c r="E671" s="82">
        <v>121</v>
      </c>
      <c r="F671" s="83" t="s">
        <v>685</v>
      </c>
      <c r="G671" s="84"/>
      <c r="H671" s="85">
        <v>1728.88</v>
      </c>
      <c r="I671" s="85">
        <v>292.7</v>
      </c>
      <c r="J671" s="87">
        <v>1.21</v>
      </c>
      <c r="K671" s="86">
        <v>9773.27</v>
      </c>
      <c r="O671" s="20"/>
      <c r="P671" s="20"/>
      <c r="Q671" s="20"/>
      <c r="R671" s="20"/>
      <c r="S671" s="20"/>
      <c r="T671" s="20">
        <v>292.7</v>
      </c>
      <c r="U671" s="20">
        <v>9773.27</v>
      </c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>
        <v>1</v>
      </c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>
        <v>292.7</v>
      </c>
      <c r="DR671" s="20"/>
      <c r="DS671" s="20">
        <v>9773.27</v>
      </c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>
        <v>292.7</v>
      </c>
      <c r="GZ671" s="20"/>
      <c r="HA671" s="20"/>
      <c r="HB671" s="20">
        <v>292.7</v>
      </c>
      <c r="HC671" s="20"/>
      <c r="HD671" s="20"/>
      <c r="HE671" s="20"/>
      <c r="HF671" s="20">
        <v>292.7</v>
      </c>
      <c r="HG671" s="20"/>
      <c r="HH671" s="20"/>
      <c r="HI671" s="20"/>
      <c r="HJ671" s="20"/>
      <c r="HK671" s="20"/>
      <c r="HL671" s="20">
        <v>292.7</v>
      </c>
      <c r="HM671" s="20"/>
      <c r="HN671" s="20">
        <v>292.7</v>
      </c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</row>
    <row r="672" spans="1:255" x14ac:dyDescent="0.2">
      <c r="A672" s="79"/>
      <c r="B672" s="80"/>
      <c r="C672" s="80" t="s">
        <v>686</v>
      </c>
      <c r="D672" s="81"/>
      <c r="E672" s="82">
        <v>72</v>
      </c>
      <c r="F672" s="83" t="s">
        <v>685</v>
      </c>
      <c r="G672" s="84"/>
      <c r="H672" s="85">
        <v>1028.76</v>
      </c>
      <c r="I672" s="85">
        <v>174.17</v>
      </c>
      <c r="J672" s="87">
        <v>0.72</v>
      </c>
      <c r="K672" s="86">
        <v>5815.5</v>
      </c>
      <c r="O672" s="20"/>
      <c r="P672" s="20"/>
      <c r="Q672" s="20"/>
      <c r="R672" s="20"/>
      <c r="S672" s="20"/>
      <c r="T672" s="20">
        <v>174.17</v>
      </c>
      <c r="U672" s="20">
        <v>5815.5</v>
      </c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>
        <v>1</v>
      </c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>
        <v>174.17</v>
      </c>
      <c r="DR672" s="20"/>
      <c r="DS672" s="20">
        <v>5815.5</v>
      </c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>
        <v>174.17</v>
      </c>
      <c r="HA672" s="20"/>
      <c r="HB672" s="20">
        <v>174.17</v>
      </c>
      <c r="HC672" s="20"/>
      <c r="HD672" s="20"/>
      <c r="HE672" s="20"/>
      <c r="HF672" s="20">
        <v>174.17</v>
      </c>
      <c r="HG672" s="20"/>
      <c r="HH672" s="20"/>
      <c r="HI672" s="20"/>
      <c r="HJ672" s="20"/>
      <c r="HK672" s="20"/>
      <c r="HL672" s="20">
        <v>174.17</v>
      </c>
      <c r="HM672" s="20"/>
      <c r="HN672" s="20">
        <v>174.17</v>
      </c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</row>
    <row r="673" spans="1:255" x14ac:dyDescent="0.2">
      <c r="A673" s="71"/>
      <c r="B673" s="72"/>
      <c r="C673" s="72" t="s">
        <v>687</v>
      </c>
      <c r="D673" s="73" t="s">
        <v>688</v>
      </c>
      <c r="E673" s="74">
        <v>154</v>
      </c>
      <c r="F673" s="75"/>
      <c r="G673" s="76" t="s">
        <v>26</v>
      </c>
      <c r="H673" s="75">
        <v>161.69999999999999</v>
      </c>
      <c r="I673" s="88">
        <v>27.375810000000001</v>
      </c>
      <c r="J673" s="77"/>
      <c r="K673" s="78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</row>
    <row r="674" spans="1:255" ht="24" x14ac:dyDescent="0.2">
      <c r="A674" s="102" t="s">
        <v>299</v>
      </c>
      <c r="B674" s="108" t="s">
        <v>35</v>
      </c>
      <c r="C674" s="103" t="s">
        <v>104</v>
      </c>
      <c r="D674" s="104" t="s">
        <v>105</v>
      </c>
      <c r="E674" s="105">
        <v>10.210000000000001</v>
      </c>
      <c r="F674" s="100">
        <v>703.43</v>
      </c>
      <c r="G674" s="96"/>
      <c r="H674" s="100">
        <v>703.43</v>
      </c>
      <c r="I674" s="106">
        <v>788.37</v>
      </c>
      <c r="J674" s="97">
        <v>9.11</v>
      </c>
      <c r="K674" s="107">
        <v>7182.02</v>
      </c>
      <c r="L674" s="20"/>
      <c r="M674" s="20"/>
      <c r="N674" s="20"/>
      <c r="O674" s="20"/>
      <c r="P674" s="20"/>
      <c r="Q674" s="20"/>
      <c r="R674" s="20"/>
      <c r="S674" s="20"/>
      <c r="T674" s="20">
        <v>788.37</v>
      </c>
      <c r="U674" s="20">
        <v>7182.02</v>
      </c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>
        <v>1</v>
      </c>
      <c r="CW674" s="20"/>
      <c r="CX674" s="20"/>
      <c r="CY674" s="20"/>
      <c r="CZ674" s="20"/>
      <c r="DA674" s="20"/>
      <c r="DB674" s="20"/>
      <c r="DC674" s="20"/>
      <c r="DD674" s="20"/>
      <c r="DE674" s="20">
        <v>7182.02</v>
      </c>
      <c r="DF674" s="20"/>
      <c r="DG674" s="20"/>
      <c r="DH674" s="20"/>
      <c r="DI674" s="20"/>
      <c r="DJ674" s="20"/>
      <c r="DK674" s="20">
        <v>788.37</v>
      </c>
      <c r="DL674" s="20"/>
      <c r="DM674" s="20">
        <v>7182.02</v>
      </c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>
        <v>788.37</v>
      </c>
      <c r="GK674" s="20"/>
      <c r="GL674" s="20"/>
      <c r="GM674" s="20"/>
      <c r="GN674" s="20">
        <v>788.37</v>
      </c>
      <c r="GO674" s="20"/>
      <c r="GP674" s="20">
        <v>788.37</v>
      </c>
      <c r="GQ674" s="20">
        <v>788.37</v>
      </c>
      <c r="GR674" s="20"/>
      <c r="GS674" s="20">
        <v>788.37</v>
      </c>
      <c r="GT674" s="20"/>
      <c r="GU674" s="20"/>
      <c r="GV674" s="20"/>
      <c r="GW674" s="20"/>
      <c r="GX674" s="20"/>
      <c r="GY674" s="20"/>
      <c r="GZ674" s="20"/>
      <c r="HA674" s="20"/>
      <c r="HB674" s="20">
        <v>788.37</v>
      </c>
      <c r="HC674" s="20"/>
      <c r="HD674" s="20"/>
      <c r="HE674" s="20"/>
      <c r="HF674" s="20">
        <v>788.37</v>
      </c>
      <c r="HG674" s="20"/>
      <c r="HH674" s="20"/>
      <c r="HI674" s="20"/>
      <c r="HJ674" s="20"/>
      <c r="HK674" s="20"/>
      <c r="HL674" s="20">
        <v>788.37</v>
      </c>
      <c r="HM674" s="20"/>
      <c r="HN674" s="20">
        <v>788.37</v>
      </c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>
        <v>788.37</v>
      </c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S674" s="20"/>
      <c r="IT674" s="20"/>
      <c r="IU674" s="20"/>
    </row>
    <row r="675" spans="1:255" x14ac:dyDescent="0.2">
      <c r="A675" s="58"/>
      <c r="B675" s="101" t="s">
        <v>690</v>
      </c>
      <c r="C675" s="101" t="s">
        <v>713</v>
      </c>
      <c r="D675" s="57"/>
      <c r="E675" s="57"/>
      <c r="F675" s="57"/>
      <c r="G675" s="57"/>
      <c r="H675" s="57"/>
      <c r="I675" s="57"/>
      <c r="J675" s="57"/>
      <c r="K675" s="59"/>
    </row>
    <row r="676" spans="1:255" ht="24" x14ac:dyDescent="0.2">
      <c r="A676" s="102" t="s">
        <v>300</v>
      </c>
      <c r="B676" s="108" t="s">
        <v>35</v>
      </c>
      <c r="C676" s="103" t="s">
        <v>109</v>
      </c>
      <c r="D676" s="104" t="s">
        <v>105</v>
      </c>
      <c r="E676" s="105">
        <v>2.0099999999999998</v>
      </c>
      <c r="F676" s="100">
        <v>699.75</v>
      </c>
      <c r="G676" s="96"/>
      <c r="H676" s="100">
        <v>699.75</v>
      </c>
      <c r="I676" s="106">
        <v>154.38999999999999</v>
      </c>
      <c r="J676" s="97">
        <v>9.11</v>
      </c>
      <c r="K676" s="107">
        <v>1406.5</v>
      </c>
      <c r="L676" s="20"/>
      <c r="M676" s="20"/>
      <c r="N676" s="20"/>
      <c r="O676" s="20"/>
      <c r="P676" s="20"/>
      <c r="Q676" s="20"/>
      <c r="R676" s="20"/>
      <c r="S676" s="20"/>
      <c r="T676" s="20">
        <v>154.38999999999999</v>
      </c>
      <c r="U676" s="20">
        <v>1406.5</v>
      </c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>
        <v>1</v>
      </c>
      <c r="CW676" s="20"/>
      <c r="CX676" s="20"/>
      <c r="CY676" s="20"/>
      <c r="CZ676" s="20"/>
      <c r="DA676" s="20"/>
      <c r="DB676" s="20"/>
      <c r="DC676" s="20"/>
      <c r="DD676" s="20"/>
      <c r="DE676" s="20">
        <v>1406.5</v>
      </c>
      <c r="DF676" s="20"/>
      <c r="DG676" s="20"/>
      <c r="DH676" s="20"/>
      <c r="DI676" s="20"/>
      <c r="DJ676" s="20"/>
      <c r="DK676" s="20">
        <v>154.38999999999999</v>
      </c>
      <c r="DL676" s="20"/>
      <c r="DM676" s="20">
        <v>1406.5</v>
      </c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>
        <v>154.38999999999999</v>
      </c>
      <c r="GK676" s="20"/>
      <c r="GL676" s="20"/>
      <c r="GM676" s="20"/>
      <c r="GN676" s="20">
        <v>154.38999999999999</v>
      </c>
      <c r="GO676" s="20"/>
      <c r="GP676" s="20">
        <v>154.38999999999999</v>
      </c>
      <c r="GQ676" s="20">
        <v>154.38999999999999</v>
      </c>
      <c r="GR676" s="20"/>
      <c r="GS676" s="20">
        <v>154.38999999999999</v>
      </c>
      <c r="GT676" s="20"/>
      <c r="GU676" s="20"/>
      <c r="GV676" s="20"/>
      <c r="GW676" s="20"/>
      <c r="GX676" s="20"/>
      <c r="GY676" s="20"/>
      <c r="GZ676" s="20"/>
      <c r="HA676" s="20"/>
      <c r="HB676" s="20">
        <v>154.38999999999999</v>
      </c>
      <c r="HC676" s="20"/>
      <c r="HD676" s="20"/>
      <c r="HE676" s="20"/>
      <c r="HF676" s="20">
        <v>154.38999999999999</v>
      </c>
      <c r="HG676" s="20"/>
      <c r="HH676" s="20"/>
      <c r="HI676" s="20"/>
      <c r="HJ676" s="20"/>
      <c r="HK676" s="20"/>
      <c r="HL676" s="20">
        <v>154.38999999999999</v>
      </c>
      <c r="HM676" s="20"/>
      <c r="HN676" s="20">
        <v>154.38999999999999</v>
      </c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>
        <v>154.38999999999999</v>
      </c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</row>
    <row r="677" spans="1:255" x14ac:dyDescent="0.2">
      <c r="A677" s="58"/>
      <c r="B677" s="101" t="s">
        <v>690</v>
      </c>
      <c r="C677" s="101" t="s">
        <v>714</v>
      </c>
      <c r="D677" s="57"/>
      <c r="E677" s="57"/>
      <c r="F677" s="57"/>
      <c r="G677" s="57"/>
      <c r="H677" s="57"/>
      <c r="I677" s="57"/>
      <c r="J677" s="57"/>
      <c r="K677" s="59"/>
    </row>
    <row r="678" spans="1:255" x14ac:dyDescent="0.2">
      <c r="A678" s="111" t="s">
        <v>301</v>
      </c>
      <c r="B678" s="112" t="s">
        <v>35</v>
      </c>
      <c r="C678" s="113" t="s">
        <v>280</v>
      </c>
      <c r="D678" s="114" t="s">
        <v>281</v>
      </c>
      <c r="E678" s="115">
        <v>12</v>
      </c>
      <c r="F678" s="116">
        <v>34.18</v>
      </c>
      <c r="G678" s="65"/>
      <c r="H678" s="116">
        <v>34.18</v>
      </c>
      <c r="I678" s="117">
        <v>45.02</v>
      </c>
      <c r="J678" s="66">
        <v>9.11</v>
      </c>
      <c r="K678" s="118">
        <v>410.16</v>
      </c>
      <c r="L678" s="20"/>
      <c r="M678" s="20"/>
      <c r="N678" s="20"/>
      <c r="O678" s="20"/>
      <c r="P678" s="20"/>
      <c r="Q678" s="20"/>
      <c r="R678" s="20"/>
      <c r="S678" s="20"/>
      <c r="T678" s="20">
        <v>45.02</v>
      </c>
      <c r="U678" s="20">
        <v>410.16</v>
      </c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>
        <v>1</v>
      </c>
      <c r="CW678" s="20"/>
      <c r="CX678" s="20"/>
      <c r="CY678" s="20"/>
      <c r="CZ678" s="20"/>
      <c r="DA678" s="20"/>
      <c r="DB678" s="20"/>
      <c r="DC678" s="20"/>
      <c r="DD678" s="20"/>
      <c r="DE678" s="20">
        <v>410.16</v>
      </c>
      <c r="DF678" s="20"/>
      <c r="DG678" s="20"/>
      <c r="DH678" s="20"/>
      <c r="DI678" s="20"/>
      <c r="DJ678" s="20"/>
      <c r="DK678" s="20">
        <v>45.02</v>
      </c>
      <c r="DL678" s="20"/>
      <c r="DM678" s="20">
        <v>410.16</v>
      </c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>
        <v>45.02</v>
      </c>
      <c r="GK678" s="20"/>
      <c r="GL678" s="20"/>
      <c r="GM678" s="20"/>
      <c r="GN678" s="20">
        <v>45.02</v>
      </c>
      <c r="GO678" s="20"/>
      <c r="GP678" s="20">
        <v>45.02</v>
      </c>
      <c r="GQ678" s="20">
        <v>45.02</v>
      </c>
      <c r="GR678" s="20"/>
      <c r="GS678" s="20">
        <v>45.02</v>
      </c>
      <c r="GT678" s="20"/>
      <c r="GU678" s="20"/>
      <c r="GV678" s="20"/>
      <c r="GW678" s="20"/>
      <c r="GX678" s="20"/>
      <c r="GY678" s="20"/>
      <c r="GZ678" s="20"/>
      <c r="HA678" s="20"/>
      <c r="HB678" s="20">
        <v>45.02</v>
      </c>
      <c r="HC678" s="20"/>
      <c r="HD678" s="20"/>
      <c r="HE678" s="20"/>
      <c r="HF678" s="20">
        <v>45.02</v>
      </c>
      <c r="HG678" s="20"/>
      <c r="HH678" s="20"/>
      <c r="HI678" s="20"/>
      <c r="HJ678" s="20"/>
      <c r="HK678" s="20"/>
      <c r="HL678" s="20">
        <v>45.02</v>
      </c>
      <c r="HM678" s="20"/>
      <c r="HN678" s="20">
        <v>45.02</v>
      </c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>
        <v>45.02</v>
      </c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</row>
    <row r="679" spans="1:255" x14ac:dyDescent="0.2">
      <c r="A679" s="89"/>
      <c r="B679" s="110" t="s">
        <v>690</v>
      </c>
      <c r="C679" s="110" t="s">
        <v>792</v>
      </c>
      <c r="D679" s="29"/>
      <c r="E679" s="29"/>
      <c r="F679" s="29"/>
      <c r="G679" s="29"/>
      <c r="H679" s="29"/>
      <c r="I679" s="29"/>
      <c r="J679" s="29"/>
      <c r="K679" s="90"/>
    </row>
    <row r="680" spans="1:255" ht="13.5" thickBot="1" x14ac:dyDescent="0.25">
      <c r="A680" s="135"/>
      <c r="B680" s="136"/>
      <c r="C680" s="136" t="s">
        <v>696</v>
      </c>
      <c r="D680" s="136"/>
      <c r="E680" s="136"/>
      <c r="F680" s="136"/>
      <c r="G680" s="136"/>
      <c r="H680" s="188">
        <v>1061.3700000000001</v>
      </c>
      <c r="I680" s="189"/>
      <c r="J680" s="188">
        <v>9669.0499999999993</v>
      </c>
      <c r="K680" s="190"/>
      <c r="L680" s="109"/>
      <c r="M680" s="109"/>
      <c r="N680" s="109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S680" s="20"/>
      <c r="IT680" s="20"/>
      <c r="IU680" s="20"/>
    </row>
    <row r="681" spans="1:255" x14ac:dyDescent="0.2">
      <c r="A681" s="123"/>
      <c r="B681" s="122"/>
      <c r="C681" s="122" t="s">
        <v>698</v>
      </c>
      <c r="D681" s="122"/>
      <c r="E681" s="122"/>
      <c r="F681" s="122"/>
      <c r="G681" s="122"/>
      <c r="H681" s="191">
        <v>1788.37</v>
      </c>
      <c r="I681" s="192"/>
      <c r="J681" s="191">
        <v>33523.680000000008</v>
      </c>
      <c r="K681" s="193"/>
      <c r="O681" s="20"/>
      <c r="P681" s="20"/>
      <c r="Q681" s="20"/>
      <c r="R681" s="20">
        <v>1788.37</v>
      </c>
      <c r="S681" s="20">
        <v>33523.680000000008</v>
      </c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>
        <v>1788.37</v>
      </c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S681" s="20"/>
      <c r="IT681" s="20"/>
      <c r="IU681" s="20"/>
    </row>
    <row r="682" spans="1:255" ht="13.5" thickBot="1" x14ac:dyDescent="0.25">
      <c r="A682" s="70"/>
      <c r="B682" s="69"/>
      <c r="C682" s="69"/>
      <c r="D682" s="69"/>
      <c r="E682" s="69"/>
      <c r="F682" s="69"/>
      <c r="G682" s="69"/>
      <c r="H682" s="194"/>
      <c r="I682" s="195"/>
      <c r="J682" s="194"/>
      <c r="K682" s="196"/>
    </row>
    <row r="683" spans="1:255" x14ac:dyDescent="0.2">
      <c r="A683" s="144"/>
      <c r="B683" s="144"/>
      <c r="C683" s="145" t="s">
        <v>726</v>
      </c>
      <c r="D683" s="145"/>
      <c r="E683" s="145"/>
      <c r="F683" s="145"/>
      <c r="G683" s="145"/>
      <c r="H683" s="145"/>
      <c r="I683" s="146">
        <v>25759.19</v>
      </c>
      <c r="J683" s="145"/>
      <c r="K683" s="146">
        <v>314389.17</v>
      </c>
      <c r="P683" s="20">
        <v>25759.19</v>
      </c>
      <c r="Q683" s="20">
        <v>314389.17</v>
      </c>
      <c r="R683" s="20"/>
      <c r="S683" s="20"/>
      <c r="T683" s="20"/>
      <c r="U683" s="20"/>
      <c r="V683" s="20"/>
      <c r="W683" s="20"/>
    </row>
    <row r="685" spans="1:255" x14ac:dyDescent="0.2">
      <c r="C685" s="148" t="s">
        <v>728</v>
      </c>
      <c r="D685" s="148"/>
      <c r="E685" s="148"/>
      <c r="F685" s="148"/>
      <c r="G685" s="148"/>
      <c r="H685" s="148"/>
      <c r="I685" s="148"/>
      <c r="J685" s="148"/>
      <c r="K685" s="148"/>
    </row>
    <row r="686" spans="1:255" x14ac:dyDescent="0.2">
      <c r="C686" s="11" t="s">
        <v>157</v>
      </c>
      <c r="D686" s="11"/>
      <c r="E686" s="11"/>
      <c r="F686" s="11"/>
      <c r="G686" s="11"/>
      <c r="H686" s="11"/>
      <c r="I686" s="149">
        <v>14901.560000000001</v>
      </c>
      <c r="J686" s="11"/>
      <c r="K686" s="149">
        <v>171407.66</v>
      </c>
    </row>
    <row r="687" spans="1:255" x14ac:dyDescent="0.2">
      <c r="C687" s="150" t="s">
        <v>728</v>
      </c>
      <c r="D687" s="148"/>
      <c r="E687" s="148"/>
      <c r="F687" s="148"/>
      <c r="G687" s="148"/>
      <c r="H687" s="148"/>
      <c r="I687" s="148"/>
      <c r="J687" s="148"/>
      <c r="K687" s="148"/>
    </row>
    <row r="688" spans="1:255" x14ac:dyDescent="0.2">
      <c r="C688" s="152" t="s">
        <v>729</v>
      </c>
      <c r="D688" s="151"/>
      <c r="E688" s="151"/>
      <c r="F688" s="151"/>
      <c r="G688" s="151"/>
      <c r="H688" s="151"/>
      <c r="I688" s="153">
        <v>1439.36</v>
      </c>
      <c r="J688" s="151"/>
      <c r="K688" s="153">
        <v>48060.34</v>
      </c>
    </row>
    <row r="689" spans="3:11" x14ac:dyDescent="0.2">
      <c r="C689" s="154" t="s">
        <v>730</v>
      </c>
      <c r="D689" s="148"/>
      <c r="E689" s="148"/>
      <c r="F689" s="148"/>
      <c r="G689" s="148"/>
      <c r="H689" s="148"/>
      <c r="I689" s="148"/>
      <c r="J689" s="148"/>
      <c r="K689" s="148"/>
    </row>
    <row r="690" spans="3:11" hidden="1" x14ac:dyDescent="0.2">
      <c r="C690" s="155" t="s">
        <v>731</v>
      </c>
      <c r="D690" s="151"/>
      <c r="E690" s="151"/>
      <c r="F690" s="151"/>
      <c r="G690" s="151"/>
      <c r="H690" s="151"/>
      <c r="I690" s="153">
        <v>0</v>
      </c>
      <c r="J690" s="151"/>
      <c r="K690" s="153">
        <v>0</v>
      </c>
    </row>
    <row r="691" spans="3:11" hidden="1" x14ac:dyDescent="0.2">
      <c r="C691" s="155" t="s">
        <v>732</v>
      </c>
      <c r="D691" s="151"/>
      <c r="E691" s="151"/>
      <c r="F691" s="151"/>
      <c r="G691" s="151"/>
      <c r="H691" s="151"/>
      <c r="I691" s="153">
        <v>0</v>
      </c>
      <c r="J691" s="151"/>
      <c r="K691" s="153">
        <v>0</v>
      </c>
    </row>
    <row r="692" spans="3:11" hidden="1" x14ac:dyDescent="0.2">
      <c r="C692" s="155" t="s">
        <v>733</v>
      </c>
      <c r="D692" s="151"/>
      <c r="E692" s="151"/>
      <c r="F692" s="151"/>
      <c r="G692" s="151"/>
      <c r="H692" s="151"/>
      <c r="I692" s="153">
        <v>0</v>
      </c>
      <c r="J692" s="151"/>
      <c r="K692" s="153">
        <v>0</v>
      </c>
    </row>
    <row r="693" spans="3:11" hidden="1" x14ac:dyDescent="0.2">
      <c r="C693" s="155" t="s">
        <v>734</v>
      </c>
      <c r="D693" s="151"/>
      <c r="E693" s="151"/>
      <c r="F693" s="151"/>
      <c r="G693" s="151"/>
      <c r="H693" s="151"/>
      <c r="I693" s="153">
        <v>0</v>
      </c>
      <c r="J693" s="151"/>
      <c r="K693" s="153">
        <v>0</v>
      </c>
    </row>
    <row r="694" spans="3:11" hidden="1" x14ac:dyDescent="0.2">
      <c r="C694" s="155" t="s">
        <v>735</v>
      </c>
      <c r="D694" s="151"/>
      <c r="E694" s="151"/>
      <c r="F694" s="151"/>
      <c r="G694" s="151"/>
      <c r="H694" s="151"/>
      <c r="I694" s="153">
        <v>0</v>
      </c>
      <c r="J694" s="151"/>
      <c r="K694" s="153">
        <v>0</v>
      </c>
    </row>
    <row r="695" spans="3:11" hidden="1" x14ac:dyDescent="0.2">
      <c r="C695" s="155" t="s">
        <v>736</v>
      </c>
      <c r="D695" s="151"/>
      <c r="E695" s="151"/>
      <c r="F695" s="151"/>
      <c r="G695" s="151"/>
      <c r="H695" s="151"/>
      <c r="I695" s="153">
        <v>0</v>
      </c>
      <c r="J695" s="151"/>
      <c r="K695" s="153">
        <v>0</v>
      </c>
    </row>
    <row r="696" spans="3:11" hidden="1" x14ac:dyDescent="0.2">
      <c r="C696" s="155" t="s">
        <v>737</v>
      </c>
      <c r="D696" s="151"/>
      <c r="E696" s="151"/>
      <c r="F696" s="151"/>
      <c r="G696" s="151"/>
      <c r="H696" s="151"/>
      <c r="I696" s="153">
        <v>0</v>
      </c>
      <c r="J696" s="151"/>
      <c r="K696" s="153">
        <v>0</v>
      </c>
    </row>
    <row r="697" spans="3:11" hidden="1" x14ac:dyDescent="0.2">
      <c r="C697" s="155" t="s">
        <v>738</v>
      </c>
      <c r="D697" s="151"/>
      <c r="E697" s="151"/>
      <c r="F697" s="151"/>
      <c r="G697" s="151"/>
      <c r="H697" s="151"/>
      <c r="I697" s="153">
        <v>0</v>
      </c>
      <c r="J697" s="151"/>
      <c r="K697" s="153">
        <v>0</v>
      </c>
    </row>
    <row r="698" spans="3:11" hidden="1" x14ac:dyDescent="0.2">
      <c r="C698" s="155" t="s">
        <v>739</v>
      </c>
      <c r="D698" s="151"/>
      <c r="E698" s="151"/>
      <c r="F698" s="151"/>
      <c r="G698" s="151"/>
      <c r="H698" s="151"/>
      <c r="I698" s="153">
        <v>0</v>
      </c>
      <c r="J698" s="151"/>
      <c r="K698" s="153">
        <v>0</v>
      </c>
    </row>
    <row r="699" spans="3:11" hidden="1" x14ac:dyDescent="0.2">
      <c r="C699" s="155" t="s">
        <v>740</v>
      </c>
      <c r="D699" s="151"/>
      <c r="E699" s="151"/>
      <c r="F699" s="151"/>
      <c r="G699" s="151"/>
      <c r="H699" s="151"/>
      <c r="I699" s="153">
        <v>0</v>
      </c>
      <c r="J699" s="151"/>
      <c r="K699" s="153">
        <v>0</v>
      </c>
    </row>
    <row r="700" spans="3:11" hidden="1" x14ac:dyDescent="0.2">
      <c r="C700" s="155" t="s">
        <v>741</v>
      </c>
      <c r="D700" s="151"/>
      <c r="E700" s="151"/>
      <c r="F700" s="151"/>
      <c r="G700" s="151"/>
      <c r="H700" s="151"/>
      <c r="I700" s="153">
        <v>0</v>
      </c>
      <c r="J700" s="151"/>
      <c r="K700" s="153">
        <v>0</v>
      </c>
    </row>
    <row r="701" spans="3:11" hidden="1" x14ac:dyDescent="0.2">
      <c r="C701" s="155" t="s">
        <v>742</v>
      </c>
      <c r="D701" s="151"/>
      <c r="E701" s="151"/>
      <c r="F701" s="151"/>
      <c r="G701" s="151"/>
      <c r="H701" s="151"/>
      <c r="I701" s="153">
        <v>0</v>
      </c>
      <c r="J701" s="151"/>
      <c r="K701" s="153">
        <v>0</v>
      </c>
    </row>
    <row r="702" spans="3:11" hidden="1" x14ac:dyDescent="0.2">
      <c r="C702" s="155" t="s">
        <v>743</v>
      </c>
      <c r="D702" s="151"/>
      <c r="E702" s="151"/>
      <c r="F702" s="151"/>
      <c r="G702" s="151"/>
      <c r="H702" s="151"/>
      <c r="I702" s="153">
        <v>0</v>
      </c>
      <c r="J702" s="151"/>
      <c r="K702" s="153">
        <v>0</v>
      </c>
    </row>
    <row r="703" spans="3:11" hidden="1" x14ac:dyDescent="0.2">
      <c r="C703" s="155" t="s">
        <v>744</v>
      </c>
      <c r="D703" s="151"/>
      <c r="E703" s="151"/>
      <c r="F703" s="151"/>
      <c r="G703" s="151"/>
      <c r="H703" s="151"/>
      <c r="I703" s="153">
        <v>0</v>
      </c>
      <c r="J703" s="151"/>
      <c r="K703" s="153">
        <v>0</v>
      </c>
    </row>
    <row r="704" spans="3:11" hidden="1" x14ac:dyDescent="0.2">
      <c r="C704" s="155" t="s">
        <v>745</v>
      </c>
      <c r="D704" s="151"/>
      <c r="E704" s="151"/>
      <c r="F704" s="151"/>
      <c r="G704" s="151"/>
      <c r="H704" s="151"/>
      <c r="I704" s="153">
        <v>0</v>
      </c>
      <c r="J704" s="151"/>
      <c r="K704" s="153">
        <v>0</v>
      </c>
    </row>
    <row r="705" spans="1:11" x14ac:dyDescent="0.2">
      <c r="C705" s="155" t="s">
        <v>746</v>
      </c>
      <c r="D705" s="151"/>
      <c r="E705" s="151"/>
      <c r="F705" s="151"/>
      <c r="G705" s="151"/>
      <c r="H705" s="151"/>
      <c r="I705" s="153">
        <v>1439.36</v>
      </c>
      <c r="J705" s="151"/>
      <c r="K705" s="153">
        <v>48060.34</v>
      </c>
    </row>
    <row r="706" spans="1:11" x14ac:dyDescent="0.2">
      <c r="C706" s="157" t="s">
        <v>747</v>
      </c>
      <c r="D706" s="156"/>
      <c r="E706" s="156"/>
      <c r="F706" s="156"/>
      <c r="G706" s="156"/>
      <c r="H706" s="156"/>
      <c r="I706" s="158">
        <v>170.3</v>
      </c>
      <c r="J706" s="156"/>
      <c r="K706" s="158">
        <v>2258.25</v>
      </c>
    </row>
    <row r="707" spans="1:11" hidden="1" x14ac:dyDescent="0.2">
      <c r="C707" s="154" t="s">
        <v>728</v>
      </c>
      <c r="D707" s="148"/>
      <c r="E707" s="148"/>
      <c r="F707" s="148"/>
      <c r="G707" s="148"/>
      <c r="H707" s="148"/>
      <c r="I707" s="148"/>
      <c r="J707" s="148"/>
      <c r="K707" s="148"/>
    </row>
    <row r="708" spans="1:11" hidden="1" x14ac:dyDescent="0.2">
      <c r="C708" s="159" t="s">
        <v>748</v>
      </c>
      <c r="D708" s="156"/>
      <c r="E708" s="156"/>
      <c r="F708" s="156"/>
      <c r="G708" s="156"/>
      <c r="H708" s="156"/>
      <c r="I708" s="158">
        <v>13.25</v>
      </c>
      <c r="J708" s="156"/>
      <c r="K708" s="158">
        <v>442.2</v>
      </c>
    </row>
    <row r="709" spans="1:11" hidden="1" x14ac:dyDescent="0.2">
      <c r="C709" s="160" t="s">
        <v>749</v>
      </c>
      <c r="D709" s="109"/>
      <c r="E709" s="109"/>
      <c r="F709" s="109"/>
      <c r="G709" s="109"/>
      <c r="H709" s="109"/>
      <c r="I709" s="161">
        <v>13291.900000000001</v>
      </c>
      <c r="J709" s="109"/>
      <c r="K709" s="161">
        <v>121089.07</v>
      </c>
    </row>
    <row r="710" spans="1:11" hidden="1" x14ac:dyDescent="0.2">
      <c r="C710" s="162" t="s">
        <v>728</v>
      </c>
      <c r="D710" s="109"/>
      <c r="E710" s="109"/>
      <c r="F710" s="109"/>
      <c r="G710" s="109"/>
      <c r="H710" s="109"/>
      <c r="I710" s="161"/>
      <c r="J710" s="109"/>
      <c r="K710" s="161"/>
    </row>
    <row r="711" spans="1:11" hidden="1" x14ac:dyDescent="0.2">
      <c r="C711" s="163" t="s">
        <v>750</v>
      </c>
      <c r="D711" s="109"/>
      <c r="E711" s="109"/>
      <c r="F711" s="109"/>
      <c r="G711" s="109"/>
      <c r="H711" s="109"/>
      <c r="I711" s="161">
        <v>13291.900000000001</v>
      </c>
      <c r="J711" s="109"/>
      <c r="K711" s="161">
        <v>121089.07</v>
      </c>
    </row>
    <row r="712" spans="1:11" hidden="1" x14ac:dyDescent="0.2">
      <c r="C712" s="164" t="s">
        <v>751</v>
      </c>
      <c r="D712" s="109"/>
      <c r="E712" s="109"/>
      <c r="F712" s="109"/>
      <c r="G712" s="109"/>
      <c r="H712" s="109"/>
      <c r="I712" s="161">
        <v>0</v>
      </c>
      <c r="J712" s="109"/>
      <c r="K712" s="161">
        <v>0</v>
      </c>
    </row>
    <row r="713" spans="1:11" hidden="1" x14ac:dyDescent="0.2">
      <c r="C713" s="164" t="s">
        <v>752</v>
      </c>
      <c r="D713" s="109"/>
      <c r="E713" s="109"/>
      <c r="F713" s="109"/>
      <c r="G713" s="109"/>
      <c r="H713" s="109"/>
      <c r="I713" s="161">
        <v>13291.900000000001</v>
      </c>
      <c r="J713" s="109"/>
      <c r="K713" s="161">
        <v>121089.07</v>
      </c>
    </row>
    <row r="714" spans="1:11" hidden="1" x14ac:dyDescent="0.2">
      <c r="C714" s="163" t="s">
        <v>753</v>
      </c>
      <c r="D714" s="109"/>
      <c r="E714" s="109"/>
      <c r="F714" s="109"/>
      <c r="G714" s="109"/>
      <c r="H714" s="109"/>
      <c r="I714" s="161">
        <v>0</v>
      </c>
      <c r="J714" s="109"/>
      <c r="K714" s="161">
        <v>0</v>
      </c>
    </row>
    <row r="715" spans="1:11" hidden="1" x14ac:dyDescent="0.2">
      <c r="C715" s="165" t="s">
        <v>754</v>
      </c>
      <c r="D715" s="147"/>
      <c r="E715" s="147"/>
      <c r="F715" s="147"/>
      <c r="G715" s="147"/>
      <c r="H715" s="147"/>
      <c r="I715" s="166">
        <v>0</v>
      </c>
      <c r="J715" s="147"/>
      <c r="K715" s="166">
        <v>0</v>
      </c>
    </row>
    <row r="717" spans="1:11" hidden="1" x14ac:dyDescent="0.2">
      <c r="C717" s="151" t="s">
        <v>755</v>
      </c>
      <c r="D717" s="151"/>
      <c r="E717" s="151"/>
      <c r="F717" s="151"/>
      <c r="G717" s="151"/>
      <c r="H717" s="151"/>
      <c r="I717" s="153">
        <v>1452.61</v>
      </c>
      <c r="J717" s="151"/>
      <c r="K717" s="153">
        <v>48502.539999999994</v>
      </c>
    </row>
    <row r="719" spans="1:11" x14ac:dyDescent="0.2">
      <c r="A719" s="167"/>
      <c r="B719" s="167"/>
      <c r="C719" s="167" t="s">
        <v>756</v>
      </c>
      <c r="D719" s="167"/>
      <c r="E719" s="167"/>
      <c r="F719" s="167"/>
      <c r="G719" s="167"/>
      <c r="H719" s="167"/>
      <c r="I719" s="168">
        <v>1757.66</v>
      </c>
      <c r="J719" s="167"/>
      <c r="K719" s="168">
        <v>58688.08</v>
      </c>
    </row>
    <row r="720" spans="1:11" x14ac:dyDescent="0.2">
      <c r="A720" s="167"/>
      <c r="B720" s="167"/>
      <c r="C720" s="167" t="s">
        <v>757</v>
      </c>
      <c r="D720" s="167"/>
      <c r="E720" s="167"/>
      <c r="F720" s="167"/>
      <c r="G720" s="167"/>
      <c r="H720" s="167"/>
      <c r="I720" s="168">
        <v>1045.8800000000001</v>
      </c>
      <c r="J720" s="167"/>
      <c r="K720" s="168">
        <v>34921.83</v>
      </c>
    </row>
    <row r="722" spans="3:11" hidden="1" x14ac:dyDescent="0.2">
      <c r="C722" s="119" t="s">
        <v>758</v>
      </c>
      <c r="D722" s="119"/>
      <c r="E722" s="119"/>
      <c r="F722" s="119"/>
      <c r="G722" s="119"/>
      <c r="H722" s="119"/>
      <c r="I722" s="169">
        <v>8054.09</v>
      </c>
      <c r="J722" s="119"/>
      <c r="K722" s="169">
        <v>49371.6</v>
      </c>
    </row>
    <row r="723" spans="3:11" hidden="1" x14ac:dyDescent="0.2">
      <c r="C723" s="170" t="s">
        <v>728</v>
      </c>
      <c r="D723" s="171"/>
      <c r="E723" s="171"/>
      <c r="F723" s="171"/>
      <c r="G723" s="171"/>
      <c r="H723" s="171"/>
      <c r="I723" s="171"/>
      <c r="J723" s="171"/>
      <c r="K723" s="171"/>
    </row>
    <row r="724" spans="3:11" hidden="1" x14ac:dyDescent="0.2">
      <c r="C724" s="172" t="s">
        <v>759</v>
      </c>
      <c r="D724" s="119"/>
      <c r="E724" s="119"/>
      <c r="F724" s="119"/>
      <c r="G724" s="119"/>
      <c r="H724" s="119"/>
      <c r="I724" s="169">
        <v>8054.09</v>
      </c>
      <c r="J724" s="119"/>
      <c r="K724" s="169">
        <v>49371.6</v>
      </c>
    </row>
    <row r="725" spans="3:11" hidden="1" x14ac:dyDescent="0.2">
      <c r="C725" s="173" t="s">
        <v>760</v>
      </c>
      <c r="D725" s="119"/>
      <c r="E725" s="119"/>
      <c r="F725" s="119"/>
      <c r="G725" s="119"/>
      <c r="H725" s="119"/>
      <c r="I725" s="169">
        <v>0</v>
      </c>
      <c r="J725" s="119"/>
      <c r="K725" s="169">
        <v>0</v>
      </c>
    </row>
    <row r="726" spans="3:11" hidden="1" x14ac:dyDescent="0.2">
      <c r="C726" s="173" t="s">
        <v>761</v>
      </c>
      <c r="D726" s="119"/>
      <c r="E726" s="119"/>
      <c r="F726" s="119"/>
      <c r="G726" s="119"/>
      <c r="H726" s="119"/>
      <c r="I726" s="169">
        <v>8054.09</v>
      </c>
      <c r="J726" s="119"/>
      <c r="K726" s="169">
        <v>49371.6</v>
      </c>
    </row>
    <row r="727" spans="3:11" hidden="1" x14ac:dyDescent="0.2">
      <c r="C727" s="172" t="s">
        <v>762</v>
      </c>
      <c r="D727" s="119"/>
      <c r="E727" s="119"/>
      <c r="F727" s="119"/>
      <c r="G727" s="119"/>
      <c r="H727" s="119"/>
      <c r="I727" s="169">
        <v>0</v>
      </c>
      <c r="J727" s="119"/>
      <c r="K727" s="169">
        <v>0</v>
      </c>
    </row>
    <row r="729" spans="3:11" hidden="1" x14ac:dyDescent="0.2">
      <c r="C729" s="11" t="s">
        <v>763</v>
      </c>
      <c r="D729" s="11"/>
      <c r="E729" s="11"/>
      <c r="F729" s="11"/>
      <c r="G729" s="11"/>
      <c r="H729" s="11"/>
      <c r="I729" s="149">
        <v>25759.19</v>
      </c>
      <c r="J729" s="11"/>
      <c r="K729" s="149">
        <v>314389.17</v>
      </c>
    </row>
    <row r="730" spans="3:11" hidden="1" x14ac:dyDescent="0.2">
      <c r="C730" s="150" t="s">
        <v>764</v>
      </c>
      <c r="D730" s="148"/>
      <c r="E730" s="148"/>
      <c r="F730" s="148"/>
      <c r="G730" s="148"/>
      <c r="H730" s="148"/>
      <c r="I730" s="148"/>
      <c r="J730" s="148"/>
      <c r="K730" s="148"/>
    </row>
    <row r="731" spans="3:11" hidden="1" x14ac:dyDescent="0.2">
      <c r="C731" s="174" t="s">
        <v>765</v>
      </c>
      <c r="D731" s="11"/>
      <c r="E731" s="11"/>
      <c r="F731" s="11"/>
      <c r="G731" s="11"/>
      <c r="H731" s="11"/>
      <c r="I731" s="149">
        <v>17705.099999999999</v>
      </c>
      <c r="J731" s="11"/>
      <c r="K731" s="149">
        <v>265017.57</v>
      </c>
    </row>
    <row r="732" spans="3:11" hidden="1" x14ac:dyDescent="0.2">
      <c r="C732" s="174" t="s">
        <v>766</v>
      </c>
      <c r="D732" s="11"/>
      <c r="E732" s="11"/>
      <c r="F732" s="11"/>
      <c r="G732" s="11"/>
      <c r="H732" s="11"/>
      <c r="I732" s="149">
        <v>0</v>
      </c>
      <c r="J732" s="11"/>
      <c r="K732" s="149">
        <v>0</v>
      </c>
    </row>
    <row r="733" spans="3:11" hidden="1" x14ac:dyDescent="0.2">
      <c r="C733" s="172" t="s">
        <v>767</v>
      </c>
      <c r="D733" s="119"/>
      <c r="E733" s="119"/>
      <c r="F733" s="119"/>
      <c r="G733" s="119"/>
      <c r="H733" s="119"/>
      <c r="I733" s="169">
        <v>8054.09</v>
      </c>
      <c r="J733" s="119"/>
      <c r="K733" s="169">
        <v>49371.6</v>
      </c>
    </row>
    <row r="734" spans="3:11" hidden="1" x14ac:dyDescent="0.2">
      <c r="C734" s="174" t="s">
        <v>190</v>
      </c>
      <c r="D734" s="11"/>
      <c r="E734" s="11"/>
      <c r="F734" s="11"/>
      <c r="G734" s="11"/>
      <c r="H734" s="11"/>
      <c r="I734" s="149">
        <v>0</v>
      </c>
      <c r="J734" s="11"/>
      <c r="K734" s="149">
        <v>0</v>
      </c>
    </row>
    <row r="735" spans="3:11" hidden="1" x14ac:dyDescent="0.2"/>
    <row r="736" spans="3:11" hidden="1" x14ac:dyDescent="0.2">
      <c r="C736" s="11" t="s">
        <v>768</v>
      </c>
      <c r="D736" s="11"/>
      <c r="E736" s="11"/>
      <c r="F736" s="11"/>
      <c r="G736" s="11"/>
      <c r="H736" s="11"/>
      <c r="I736" s="149">
        <v>17705.099999999999</v>
      </c>
      <c r="J736" s="11"/>
      <c r="K736" s="149">
        <v>265017.57</v>
      </c>
    </row>
    <row r="738" spans="1:255" hidden="1" x14ac:dyDescent="0.2">
      <c r="C738" s="22" t="s">
        <v>208</v>
      </c>
      <c r="D738" s="22"/>
      <c r="E738" s="22"/>
      <c r="F738" s="22"/>
      <c r="G738" s="22"/>
      <c r="H738" s="22"/>
      <c r="I738" s="175">
        <v>25759.19</v>
      </c>
      <c r="J738" s="22"/>
      <c r="K738" s="175">
        <v>314389.17</v>
      </c>
    </row>
    <row r="740" spans="1:255" hidden="1" x14ac:dyDescent="0.2">
      <c r="C740" s="148" t="s">
        <v>769</v>
      </c>
      <c r="D740" s="148"/>
      <c r="E740" s="148"/>
      <c r="F740" s="148"/>
      <c r="G740" s="148"/>
      <c r="H740" s="148"/>
      <c r="I740" s="148"/>
      <c r="J740" s="148"/>
      <c r="K740" s="148"/>
    </row>
    <row r="741" spans="1:255" hidden="1" x14ac:dyDescent="0.2">
      <c r="C741" s="176" t="s">
        <v>770</v>
      </c>
      <c r="D741" s="11"/>
      <c r="E741" s="11"/>
      <c r="F741" s="11"/>
      <c r="G741" s="11"/>
      <c r="H741" s="11"/>
      <c r="I741" s="149">
        <v>21345.99</v>
      </c>
      <c r="J741" s="11"/>
      <c r="K741" s="149">
        <v>170460.67</v>
      </c>
    </row>
    <row r="742" spans="1:255" hidden="1" x14ac:dyDescent="0.2">
      <c r="C742" s="150" t="s">
        <v>728</v>
      </c>
      <c r="D742" s="148"/>
      <c r="E742" s="148"/>
      <c r="F742" s="148"/>
      <c r="G742" s="148"/>
      <c r="H742" s="148"/>
      <c r="I742" s="148"/>
      <c r="J742" s="148"/>
      <c r="K742" s="148"/>
    </row>
    <row r="743" spans="1:255" hidden="1" x14ac:dyDescent="0.2">
      <c r="C743" s="174" t="s">
        <v>771</v>
      </c>
      <c r="D743" s="11"/>
      <c r="E743" s="11"/>
      <c r="F743" s="11"/>
      <c r="G743" s="11"/>
      <c r="H743" s="11"/>
      <c r="I743" s="149">
        <v>0</v>
      </c>
      <c r="J743" s="11"/>
      <c r="K743" s="149">
        <v>0</v>
      </c>
    </row>
    <row r="744" spans="1:255" hidden="1" x14ac:dyDescent="0.2">
      <c r="C744" s="174" t="s">
        <v>772</v>
      </c>
      <c r="D744" s="11"/>
      <c r="E744" s="11"/>
      <c r="F744" s="11"/>
      <c r="G744" s="11"/>
      <c r="H744" s="11"/>
      <c r="I744" s="149">
        <v>21345.99</v>
      </c>
      <c r="J744" s="11"/>
      <c r="K744" s="149">
        <v>170460.67</v>
      </c>
    </row>
    <row r="745" spans="1:255" hidden="1" x14ac:dyDescent="0.2">
      <c r="C745" s="160" t="s">
        <v>773</v>
      </c>
      <c r="D745" s="109"/>
      <c r="E745" s="109"/>
      <c r="F745" s="109"/>
      <c r="G745" s="109"/>
      <c r="H745" s="109"/>
      <c r="I745" s="161">
        <v>12692.17</v>
      </c>
      <c r="J745" s="109"/>
      <c r="K745" s="161">
        <v>115625.63000000002</v>
      </c>
    </row>
    <row r="746" spans="1:255" hidden="1" x14ac:dyDescent="0.2">
      <c r="C746" s="172" t="s">
        <v>774</v>
      </c>
      <c r="D746" s="119"/>
      <c r="E746" s="119"/>
      <c r="F746" s="119"/>
      <c r="G746" s="119"/>
      <c r="H746" s="119"/>
      <c r="I746" s="169">
        <v>8054.09</v>
      </c>
      <c r="J746" s="119"/>
      <c r="K746" s="169">
        <v>49371.600000000006</v>
      </c>
    </row>
    <row r="747" spans="1:255" hidden="1" x14ac:dyDescent="0.2">
      <c r="C747" s="176" t="s">
        <v>775</v>
      </c>
      <c r="D747" s="11"/>
      <c r="E747" s="11"/>
      <c r="F747" s="11"/>
      <c r="G747" s="11"/>
      <c r="H747" s="149">
        <v>163.22543999999999</v>
      </c>
      <c r="I747" s="11"/>
      <c r="J747" s="11"/>
      <c r="K747" s="11"/>
    </row>
    <row r="748" spans="1:255" hidden="1" x14ac:dyDescent="0.2">
      <c r="C748" s="176" t="s">
        <v>199</v>
      </c>
      <c r="D748" s="11"/>
      <c r="E748" s="11"/>
      <c r="F748" s="11"/>
      <c r="G748" s="11"/>
      <c r="H748" s="149">
        <v>1.0761576000000002</v>
      </c>
      <c r="I748" s="11"/>
      <c r="J748" s="11"/>
      <c r="K748" s="11"/>
    </row>
    <row r="749" spans="1:255" ht="13.5" thickBot="1" x14ac:dyDescent="0.25"/>
    <row r="750" spans="1:255" x14ac:dyDescent="0.2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</row>
    <row r="751" spans="1:255" x14ac:dyDescent="0.2">
      <c r="A751" s="200" t="s">
        <v>675</v>
      </c>
      <c r="B751" s="200"/>
      <c r="C751" s="201" t="s">
        <v>796</v>
      </c>
      <c r="D751" s="201"/>
      <c r="E751" s="201"/>
      <c r="F751" s="201"/>
      <c r="G751" s="201"/>
      <c r="H751" s="201"/>
      <c r="I751" s="201"/>
      <c r="J751" s="201"/>
      <c r="K751" s="201"/>
      <c r="BX751" s="46" t="s">
        <v>796</v>
      </c>
      <c r="IU751" s="20"/>
    </row>
    <row r="752" spans="1:255" ht="13.5" thickBot="1" x14ac:dyDescent="0.25"/>
    <row r="753" spans="1:255" ht="24" x14ac:dyDescent="0.2">
      <c r="A753" s="47">
        <v>28</v>
      </c>
      <c r="B753" s="55" t="s">
        <v>21</v>
      </c>
      <c r="C753" s="48" t="s">
        <v>679</v>
      </c>
      <c r="D753" s="49" t="s">
        <v>23</v>
      </c>
      <c r="E753" s="50">
        <v>3</v>
      </c>
      <c r="F753" s="51">
        <v>43.76</v>
      </c>
      <c r="G753" s="56" t="s">
        <v>6</v>
      </c>
      <c r="H753" s="51"/>
      <c r="I753" s="52">
        <v>348.59000000000003</v>
      </c>
      <c r="J753" s="53"/>
      <c r="K753" s="54">
        <v>11219.55</v>
      </c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</row>
    <row r="754" spans="1:255" x14ac:dyDescent="0.2">
      <c r="A754" s="60"/>
      <c r="B754" s="61"/>
      <c r="C754" s="61" t="s">
        <v>680</v>
      </c>
      <c r="D754" s="62"/>
      <c r="E754" s="63"/>
      <c r="F754" s="64">
        <v>35.11</v>
      </c>
      <c r="G754" s="65" t="s">
        <v>26</v>
      </c>
      <c r="H754" s="64">
        <v>36.869999999999997</v>
      </c>
      <c r="I754" s="64">
        <v>110.61</v>
      </c>
      <c r="J754" s="66">
        <v>33.39</v>
      </c>
      <c r="K754" s="67">
        <v>3693.27</v>
      </c>
      <c r="O754" s="20"/>
      <c r="P754" s="20"/>
      <c r="Q754" s="20"/>
      <c r="R754" s="20"/>
      <c r="S754" s="20"/>
      <c r="T754" s="20">
        <v>110.61</v>
      </c>
      <c r="U754" s="20">
        <v>3693.27</v>
      </c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>
        <v>1</v>
      </c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>
        <v>3693.27</v>
      </c>
      <c r="DH754" s="20">
        <v>1</v>
      </c>
      <c r="DI754" s="20"/>
      <c r="DJ754" s="20"/>
      <c r="DK754" s="20"/>
      <c r="DL754" s="20"/>
      <c r="DM754" s="20"/>
      <c r="DN754" s="20"/>
      <c r="DO754" s="20"/>
      <c r="DP754" s="20"/>
      <c r="DQ754" s="20">
        <v>110.61</v>
      </c>
      <c r="DR754" s="20"/>
      <c r="DS754" s="20">
        <v>3693.27</v>
      </c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>
        <v>110.61</v>
      </c>
      <c r="GK754" s="20">
        <v>110.61</v>
      </c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>
        <v>110.61</v>
      </c>
      <c r="HC754" s="20"/>
      <c r="HD754" s="20"/>
      <c r="HE754" s="20"/>
      <c r="HF754" s="20">
        <v>110.61</v>
      </c>
      <c r="HG754" s="20"/>
      <c r="HH754" s="20"/>
      <c r="HI754" s="20"/>
      <c r="HJ754" s="20"/>
      <c r="HK754" s="20"/>
      <c r="HL754" s="20">
        <v>110.61</v>
      </c>
      <c r="HM754" s="20"/>
      <c r="HN754" s="20">
        <v>110.61</v>
      </c>
      <c r="HO754" s="20"/>
      <c r="HP754" s="20"/>
      <c r="HQ754" s="20"/>
      <c r="HR754" s="20"/>
      <c r="HS754" s="20"/>
      <c r="HT754" s="20"/>
      <c r="HU754" s="20"/>
      <c r="HV754" s="20"/>
      <c r="HW754" s="20"/>
      <c r="HX754" s="20">
        <v>110.61</v>
      </c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</row>
    <row r="755" spans="1:255" x14ac:dyDescent="0.2">
      <c r="A755" s="71"/>
      <c r="B755" s="72"/>
      <c r="C755" s="72" t="s">
        <v>681</v>
      </c>
      <c r="D755" s="73"/>
      <c r="E755" s="74"/>
      <c r="F755" s="75">
        <v>6.62</v>
      </c>
      <c r="G755" s="76" t="s">
        <v>26</v>
      </c>
      <c r="H755" s="75">
        <v>6.95</v>
      </c>
      <c r="I755" s="75">
        <v>20.85</v>
      </c>
      <c r="J755" s="77">
        <v>13.26</v>
      </c>
      <c r="K755" s="78">
        <v>276.47000000000003</v>
      </c>
      <c r="O755" s="20"/>
      <c r="P755" s="20"/>
      <c r="Q755" s="20"/>
      <c r="R755" s="20"/>
      <c r="S755" s="20"/>
      <c r="T755" s="20">
        <v>20.85</v>
      </c>
      <c r="U755" s="20">
        <v>276.47000000000003</v>
      </c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>
        <v>1</v>
      </c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>
        <v>20.85</v>
      </c>
      <c r="DR755" s="20"/>
      <c r="DS755" s="20">
        <v>276.47000000000003</v>
      </c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>
        <v>20.85</v>
      </c>
      <c r="GK755" s="20"/>
      <c r="GL755" s="20">
        <v>20.85</v>
      </c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>
        <v>20.85</v>
      </c>
      <c r="HC755" s="20"/>
      <c r="HD755" s="20"/>
      <c r="HE755" s="20"/>
      <c r="HF755" s="20">
        <v>20.85</v>
      </c>
      <c r="HG755" s="20"/>
      <c r="HH755" s="20"/>
      <c r="HI755" s="20"/>
      <c r="HJ755" s="20"/>
      <c r="HK755" s="20"/>
      <c r="HL755" s="20">
        <v>20.85</v>
      </c>
      <c r="HM755" s="20"/>
      <c r="HN755" s="20">
        <v>20.85</v>
      </c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</row>
    <row r="756" spans="1:255" x14ac:dyDescent="0.2">
      <c r="A756" s="71"/>
      <c r="B756" s="72"/>
      <c r="C756" s="72" t="s">
        <v>682</v>
      </c>
      <c r="D756" s="73"/>
      <c r="E756" s="74"/>
      <c r="F756" s="75">
        <v>0.6</v>
      </c>
      <c r="G756" s="76" t="s">
        <v>26</v>
      </c>
      <c r="H756" s="75">
        <v>0.63</v>
      </c>
      <c r="I756" s="75">
        <v>1.89</v>
      </c>
      <c r="J756" s="77">
        <v>33.39</v>
      </c>
      <c r="K756" s="78">
        <v>63.11</v>
      </c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>
        <v>1.89</v>
      </c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>
        <v>1.89</v>
      </c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</row>
    <row r="757" spans="1:255" x14ac:dyDescent="0.2">
      <c r="A757" s="71"/>
      <c r="B757" s="72"/>
      <c r="C757" s="72" t="s">
        <v>683</v>
      </c>
      <c r="D757" s="73"/>
      <c r="E757" s="74"/>
      <c r="F757" s="75">
        <v>2.0299999999999998</v>
      </c>
      <c r="G757" s="76"/>
      <c r="H757" s="75">
        <v>2.0299999999999998</v>
      </c>
      <c r="I757" s="75">
        <v>6.09</v>
      </c>
      <c r="J757" s="77">
        <v>9.11</v>
      </c>
      <c r="K757" s="78">
        <v>55.48</v>
      </c>
      <c r="O757" s="20"/>
      <c r="P757" s="20"/>
      <c r="Q757" s="20"/>
      <c r="R757" s="20"/>
      <c r="S757" s="20"/>
      <c r="T757" s="20">
        <v>6.09</v>
      </c>
      <c r="U757" s="20">
        <v>55.48</v>
      </c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>
        <v>1</v>
      </c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>
        <v>6.09</v>
      </c>
      <c r="DL757" s="20"/>
      <c r="DM757" s="20">
        <v>55.48</v>
      </c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>
        <v>6.09</v>
      </c>
      <c r="GK757" s="20"/>
      <c r="GL757" s="20"/>
      <c r="GM757" s="20"/>
      <c r="GN757" s="20">
        <v>6.09</v>
      </c>
      <c r="GO757" s="20"/>
      <c r="GP757" s="20">
        <v>6.09</v>
      </c>
      <c r="GQ757" s="20">
        <v>6.09</v>
      </c>
      <c r="GR757" s="20"/>
      <c r="GS757" s="20">
        <v>6.09</v>
      </c>
      <c r="GT757" s="20"/>
      <c r="GU757" s="20"/>
      <c r="GV757" s="20"/>
      <c r="GW757" s="20">
        <v>0</v>
      </c>
      <c r="GX757" s="20">
        <v>0</v>
      </c>
      <c r="GY757" s="20"/>
      <c r="GZ757" s="20"/>
      <c r="HA757" s="20"/>
      <c r="HB757" s="20">
        <v>6.09</v>
      </c>
      <c r="HC757" s="20"/>
      <c r="HD757" s="20"/>
      <c r="HE757" s="20"/>
      <c r="HF757" s="20">
        <v>6.09</v>
      </c>
      <c r="HG757" s="20"/>
      <c r="HH757" s="20"/>
      <c r="HI757" s="20"/>
      <c r="HJ757" s="20"/>
      <c r="HK757" s="20"/>
      <c r="HL757" s="20">
        <v>6.09</v>
      </c>
      <c r="HM757" s="20"/>
      <c r="HN757" s="20">
        <v>6.09</v>
      </c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</row>
    <row r="758" spans="1:255" x14ac:dyDescent="0.2">
      <c r="A758" s="79"/>
      <c r="B758" s="80"/>
      <c r="C758" s="80" t="s">
        <v>684</v>
      </c>
      <c r="D758" s="81"/>
      <c r="E758" s="82">
        <v>121</v>
      </c>
      <c r="F758" s="83" t="s">
        <v>685</v>
      </c>
      <c r="G758" s="84"/>
      <c r="H758" s="85">
        <v>45.38</v>
      </c>
      <c r="I758" s="85">
        <v>136.13</v>
      </c>
      <c r="J758" s="87">
        <v>1.21</v>
      </c>
      <c r="K758" s="86">
        <v>4545.22</v>
      </c>
      <c r="O758" s="20"/>
      <c r="P758" s="20"/>
      <c r="Q758" s="20"/>
      <c r="R758" s="20"/>
      <c r="S758" s="20"/>
      <c r="T758" s="20">
        <v>136.13</v>
      </c>
      <c r="U758" s="20">
        <v>4545.22</v>
      </c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>
        <v>1</v>
      </c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>
        <v>136.13</v>
      </c>
      <c r="DR758" s="20"/>
      <c r="DS758" s="20">
        <v>4545.22</v>
      </c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>
        <v>136.13</v>
      </c>
      <c r="GZ758" s="20"/>
      <c r="HA758" s="20"/>
      <c r="HB758" s="20">
        <v>136.13</v>
      </c>
      <c r="HC758" s="20"/>
      <c r="HD758" s="20"/>
      <c r="HE758" s="20"/>
      <c r="HF758" s="20">
        <v>136.13</v>
      </c>
      <c r="HG758" s="20"/>
      <c r="HH758" s="20"/>
      <c r="HI758" s="20"/>
      <c r="HJ758" s="20"/>
      <c r="HK758" s="20"/>
      <c r="HL758" s="20">
        <v>136.13</v>
      </c>
      <c r="HM758" s="20"/>
      <c r="HN758" s="20">
        <v>136.13</v>
      </c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S758" s="20"/>
      <c r="IT758" s="20"/>
      <c r="IU758" s="20"/>
    </row>
    <row r="759" spans="1:255" x14ac:dyDescent="0.2">
      <c r="A759" s="79"/>
      <c r="B759" s="80"/>
      <c r="C759" s="80" t="s">
        <v>686</v>
      </c>
      <c r="D759" s="81"/>
      <c r="E759" s="82">
        <v>72</v>
      </c>
      <c r="F759" s="83" t="s">
        <v>685</v>
      </c>
      <c r="G759" s="84"/>
      <c r="H759" s="85">
        <v>27</v>
      </c>
      <c r="I759" s="85">
        <v>81</v>
      </c>
      <c r="J759" s="87">
        <v>0.72</v>
      </c>
      <c r="K759" s="86">
        <v>2704.59</v>
      </c>
      <c r="O759" s="20"/>
      <c r="P759" s="20"/>
      <c r="Q759" s="20"/>
      <c r="R759" s="20"/>
      <c r="S759" s="20"/>
      <c r="T759" s="20">
        <v>81</v>
      </c>
      <c r="U759" s="20">
        <v>2704.59</v>
      </c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>
        <v>1</v>
      </c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>
        <v>81</v>
      </c>
      <c r="DR759" s="20"/>
      <c r="DS759" s="20">
        <v>2704.59</v>
      </c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>
        <v>81</v>
      </c>
      <c r="HA759" s="20"/>
      <c r="HB759" s="20">
        <v>81</v>
      </c>
      <c r="HC759" s="20"/>
      <c r="HD759" s="20"/>
      <c r="HE759" s="20"/>
      <c r="HF759" s="20">
        <v>81</v>
      </c>
      <c r="HG759" s="20"/>
      <c r="HH759" s="20"/>
      <c r="HI759" s="20"/>
      <c r="HJ759" s="20"/>
      <c r="HK759" s="20"/>
      <c r="HL759" s="20">
        <v>81</v>
      </c>
      <c r="HM759" s="20"/>
      <c r="HN759" s="20">
        <v>81</v>
      </c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S759" s="20"/>
      <c r="IT759" s="20"/>
      <c r="IU759" s="20"/>
    </row>
    <row r="760" spans="1:255" x14ac:dyDescent="0.2">
      <c r="A760" s="71"/>
      <c r="B760" s="72"/>
      <c r="C760" s="72" t="s">
        <v>687</v>
      </c>
      <c r="D760" s="73" t="s">
        <v>688</v>
      </c>
      <c r="E760" s="74">
        <v>3.65</v>
      </c>
      <c r="F760" s="75"/>
      <c r="G760" s="76" t="s">
        <v>26</v>
      </c>
      <c r="H760" s="75">
        <v>3.83</v>
      </c>
      <c r="I760" s="88">
        <v>11.4975</v>
      </c>
      <c r="J760" s="77"/>
      <c r="K760" s="78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</row>
    <row r="761" spans="1:255" ht="24" x14ac:dyDescent="0.2">
      <c r="A761" s="91" t="s">
        <v>304</v>
      </c>
      <c r="B761" s="99" t="s">
        <v>35</v>
      </c>
      <c r="C761" s="92" t="s">
        <v>692</v>
      </c>
      <c r="D761" s="93" t="s">
        <v>37</v>
      </c>
      <c r="E761" s="94">
        <v>3</v>
      </c>
      <c r="F761" s="100">
        <v>8480.619999999999</v>
      </c>
      <c r="G761" s="96"/>
      <c r="H761" s="100">
        <v>8480.6200000000008</v>
      </c>
      <c r="I761" s="95">
        <v>4150.38</v>
      </c>
      <c r="J761" s="97">
        <v>6.13</v>
      </c>
      <c r="K761" s="98">
        <v>25441.86</v>
      </c>
      <c r="L761" s="20"/>
      <c r="M761" s="20"/>
      <c r="N761" s="20"/>
      <c r="O761" s="20"/>
      <c r="P761" s="20"/>
      <c r="Q761" s="20"/>
      <c r="R761" s="20"/>
      <c r="S761" s="20"/>
      <c r="T761" s="20">
        <v>4150.38</v>
      </c>
      <c r="U761" s="20">
        <v>25441.86</v>
      </c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>
        <v>3</v>
      </c>
      <c r="CW761" s="20"/>
      <c r="CX761" s="20"/>
      <c r="CY761" s="20"/>
      <c r="CZ761" s="20"/>
      <c r="DA761" s="20"/>
      <c r="DB761" s="20"/>
      <c r="DC761" s="20"/>
      <c r="DD761" s="20"/>
      <c r="DE761" s="20"/>
      <c r="DF761" s="20">
        <v>25441.86</v>
      </c>
      <c r="DG761" s="20"/>
      <c r="DH761" s="20"/>
      <c r="DI761" s="20"/>
      <c r="DJ761" s="20"/>
      <c r="DK761" s="20"/>
      <c r="DL761" s="20"/>
      <c r="DM761" s="20"/>
      <c r="DN761" s="20">
        <v>4150.38</v>
      </c>
      <c r="DO761" s="20"/>
      <c r="DP761" s="20">
        <v>25441.86</v>
      </c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>
        <v>4150.38</v>
      </c>
      <c r="GO761" s="20"/>
      <c r="GP761" s="20">
        <v>4150.38</v>
      </c>
      <c r="GQ761" s="20"/>
      <c r="GR761" s="20"/>
      <c r="GS761" s="20"/>
      <c r="GT761" s="20">
        <v>4150.38</v>
      </c>
      <c r="GU761" s="20"/>
      <c r="GV761" s="20">
        <v>4150.38</v>
      </c>
      <c r="GW761" s="20"/>
      <c r="GX761" s="20"/>
      <c r="GY761" s="20"/>
      <c r="GZ761" s="20"/>
      <c r="HA761" s="20"/>
      <c r="HB761" s="20"/>
      <c r="HC761" s="20"/>
      <c r="HD761" s="20">
        <v>4150.38</v>
      </c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>
        <v>4150.38</v>
      </c>
      <c r="HS761" s="20"/>
      <c r="HT761" s="20"/>
      <c r="HU761" s="20"/>
      <c r="HV761" s="20"/>
      <c r="HW761" s="20"/>
      <c r="HX761" s="20"/>
      <c r="HY761" s="20"/>
      <c r="HZ761" s="20">
        <v>4150.38</v>
      </c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S761" s="20"/>
      <c r="IT761" s="20"/>
      <c r="IU761" s="20"/>
    </row>
    <row r="762" spans="1:255" x14ac:dyDescent="0.2">
      <c r="A762" s="58"/>
      <c r="B762" s="101" t="s">
        <v>690</v>
      </c>
      <c r="C762" s="101" t="s">
        <v>693</v>
      </c>
      <c r="D762" s="57"/>
      <c r="E762" s="57"/>
      <c r="F762" s="57"/>
      <c r="G762" s="57"/>
      <c r="H762" s="57"/>
      <c r="I762" s="57"/>
      <c r="J762" s="57"/>
      <c r="K762" s="59"/>
    </row>
    <row r="763" spans="1:255" x14ac:dyDescent="0.2">
      <c r="A763" s="111" t="s">
        <v>305</v>
      </c>
      <c r="B763" s="112" t="s">
        <v>35</v>
      </c>
      <c r="C763" s="113" t="s">
        <v>57</v>
      </c>
      <c r="D763" s="114" t="s">
        <v>23</v>
      </c>
      <c r="E763" s="115">
        <v>6</v>
      </c>
      <c r="F763" s="116">
        <v>506.09000000000003</v>
      </c>
      <c r="G763" s="65"/>
      <c r="H763" s="116">
        <v>506.09</v>
      </c>
      <c r="I763" s="117">
        <v>333.32</v>
      </c>
      <c r="J763" s="66">
        <v>9.11</v>
      </c>
      <c r="K763" s="118">
        <v>3036.54</v>
      </c>
      <c r="L763" s="20"/>
      <c r="M763" s="20"/>
      <c r="N763" s="20"/>
      <c r="O763" s="20"/>
      <c r="P763" s="20"/>
      <c r="Q763" s="20"/>
      <c r="R763" s="20"/>
      <c r="S763" s="20"/>
      <c r="T763" s="20">
        <v>333.32</v>
      </c>
      <c r="U763" s="20">
        <v>3036.54</v>
      </c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>
        <v>1</v>
      </c>
      <c r="CW763" s="20"/>
      <c r="CX763" s="20"/>
      <c r="CY763" s="20"/>
      <c r="CZ763" s="20"/>
      <c r="DA763" s="20"/>
      <c r="DB763" s="20"/>
      <c r="DC763" s="20"/>
      <c r="DD763" s="20"/>
      <c r="DE763" s="20">
        <v>3036.54</v>
      </c>
      <c r="DF763" s="20"/>
      <c r="DG763" s="20"/>
      <c r="DH763" s="20"/>
      <c r="DI763" s="20"/>
      <c r="DJ763" s="20"/>
      <c r="DK763" s="20">
        <v>333.32</v>
      </c>
      <c r="DL763" s="20"/>
      <c r="DM763" s="20">
        <v>3036.54</v>
      </c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>
        <v>333.32</v>
      </c>
      <c r="GK763" s="20"/>
      <c r="GL763" s="20"/>
      <c r="GM763" s="20"/>
      <c r="GN763" s="20">
        <v>333.32</v>
      </c>
      <c r="GO763" s="20"/>
      <c r="GP763" s="20">
        <v>333.32</v>
      </c>
      <c r="GQ763" s="20">
        <v>333.32</v>
      </c>
      <c r="GR763" s="20"/>
      <c r="GS763" s="20">
        <v>333.32</v>
      </c>
      <c r="GT763" s="20"/>
      <c r="GU763" s="20"/>
      <c r="GV763" s="20"/>
      <c r="GW763" s="20"/>
      <c r="GX763" s="20"/>
      <c r="GY763" s="20"/>
      <c r="GZ763" s="20"/>
      <c r="HA763" s="20"/>
      <c r="HB763" s="20">
        <v>333.32</v>
      </c>
      <c r="HC763" s="20"/>
      <c r="HD763" s="20"/>
      <c r="HE763" s="20"/>
      <c r="HF763" s="20">
        <v>333.32</v>
      </c>
      <c r="HG763" s="20"/>
      <c r="HH763" s="20"/>
      <c r="HI763" s="20"/>
      <c r="HJ763" s="20"/>
      <c r="HK763" s="20"/>
      <c r="HL763" s="20">
        <v>333.32</v>
      </c>
      <c r="HM763" s="20"/>
      <c r="HN763" s="20">
        <v>333.32</v>
      </c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>
        <v>333.32</v>
      </c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</row>
    <row r="764" spans="1:255" x14ac:dyDescent="0.2">
      <c r="A764" s="58"/>
      <c r="B764" s="101" t="s">
        <v>690</v>
      </c>
      <c r="C764" s="101" t="s">
        <v>695</v>
      </c>
      <c r="D764" s="57"/>
      <c r="E764" s="57"/>
      <c r="F764" s="57"/>
      <c r="G764" s="57"/>
      <c r="H764" s="57"/>
      <c r="I764" s="57"/>
      <c r="J764" s="57"/>
      <c r="K764" s="59"/>
    </row>
    <row r="765" spans="1:255" x14ac:dyDescent="0.2">
      <c r="A765" s="120"/>
      <c r="B765" s="121"/>
      <c r="C765" s="121" t="s">
        <v>696</v>
      </c>
      <c r="D765" s="121"/>
      <c r="E765" s="121"/>
      <c r="F765" s="121"/>
      <c r="G765" s="121"/>
      <c r="H765" s="202">
        <v>339.40999999999997</v>
      </c>
      <c r="I765" s="203"/>
      <c r="J765" s="202">
        <v>3092.02</v>
      </c>
      <c r="K765" s="204"/>
      <c r="L765" s="109"/>
      <c r="M765" s="109"/>
      <c r="N765" s="109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</row>
    <row r="766" spans="1:255" ht="13.5" thickBot="1" x14ac:dyDescent="0.25">
      <c r="A766" s="124"/>
      <c r="B766" s="125"/>
      <c r="C766" s="125" t="s">
        <v>697</v>
      </c>
      <c r="D766" s="125"/>
      <c r="E766" s="125"/>
      <c r="F766" s="125"/>
      <c r="G766" s="125"/>
      <c r="H766" s="197">
        <v>4150.38</v>
      </c>
      <c r="I766" s="198"/>
      <c r="J766" s="197">
        <v>25441.86</v>
      </c>
      <c r="K766" s="199"/>
      <c r="L766" s="119"/>
      <c r="M766" s="119"/>
      <c r="N766" s="119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</row>
    <row r="767" spans="1:255" x14ac:dyDescent="0.2">
      <c r="A767" s="123"/>
      <c r="B767" s="122"/>
      <c r="C767" s="122" t="s">
        <v>698</v>
      </c>
      <c r="D767" s="122"/>
      <c r="E767" s="122"/>
      <c r="F767" s="122"/>
      <c r="G767" s="122"/>
      <c r="H767" s="191">
        <v>4838.38</v>
      </c>
      <c r="I767" s="192"/>
      <c r="J767" s="191">
        <v>39753.43</v>
      </c>
      <c r="K767" s="193"/>
      <c r="O767" s="20"/>
      <c r="P767" s="20"/>
      <c r="Q767" s="20"/>
      <c r="R767" s="20">
        <v>4838.38</v>
      </c>
      <c r="S767" s="20">
        <v>39753.43</v>
      </c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>
        <v>4838.38</v>
      </c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</row>
    <row r="768" spans="1:255" x14ac:dyDescent="0.2">
      <c r="A768" s="70"/>
      <c r="B768" s="69"/>
      <c r="C768" s="69"/>
      <c r="D768" s="69"/>
      <c r="E768" s="69"/>
      <c r="F768" s="69"/>
      <c r="G768" s="69"/>
      <c r="H768" s="194"/>
      <c r="I768" s="195"/>
      <c r="J768" s="194"/>
      <c r="K768" s="196"/>
    </row>
    <row r="769" spans="1:255" ht="24" x14ac:dyDescent="0.2">
      <c r="A769" s="126">
        <v>29</v>
      </c>
      <c r="B769" s="133" t="s">
        <v>60</v>
      </c>
      <c r="C769" s="127" t="s">
        <v>699</v>
      </c>
      <c r="D769" s="128" t="s">
        <v>23</v>
      </c>
      <c r="E769" s="129">
        <v>3</v>
      </c>
      <c r="F769" s="130">
        <v>18.090000000000003</v>
      </c>
      <c r="G769" s="134" t="s">
        <v>6</v>
      </c>
      <c r="H769" s="130"/>
      <c r="I769" s="131">
        <v>89.7</v>
      </c>
      <c r="J769" s="97"/>
      <c r="K769" s="132">
        <v>2901.4399999999996</v>
      </c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</row>
    <row r="770" spans="1:255" x14ac:dyDescent="0.2">
      <c r="A770" s="60"/>
      <c r="B770" s="61"/>
      <c r="C770" s="61" t="s">
        <v>680</v>
      </c>
      <c r="D770" s="62"/>
      <c r="E770" s="63"/>
      <c r="F770" s="64">
        <v>9.1300000000000008</v>
      </c>
      <c r="G770" s="65" t="s">
        <v>26</v>
      </c>
      <c r="H770" s="64">
        <v>9.59</v>
      </c>
      <c r="I770" s="64">
        <v>28.77</v>
      </c>
      <c r="J770" s="66">
        <v>33.39</v>
      </c>
      <c r="K770" s="67">
        <v>960.63</v>
      </c>
      <c r="O770" s="20"/>
      <c r="P770" s="20"/>
      <c r="Q770" s="20"/>
      <c r="R770" s="20"/>
      <c r="S770" s="20"/>
      <c r="T770" s="20">
        <v>28.77</v>
      </c>
      <c r="U770" s="20">
        <v>960.63</v>
      </c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>
        <v>1</v>
      </c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>
        <v>960.63</v>
      </c>
      <c r="DH770" s="20">
        <v>1</v>
      </c>
      <c r="DI770" s="20"/>
      <c r="DJ770" s="20"/>
      <c r="DK770" s="20"/>
      <c r="DL770" s="20"/>
      <c r="DM770" s="20"/>
      <c r="DN770" s="20"/>
      <c r="DO770" s="20"/>
      <c r="DP770" s="20"/>
      <c r="DQ770" s="20">
        <v>28.77</v>
      </c>
      <c r="DR770" s="20"/>
      <c r="DS770" s="20">
        <v>960.63</v>
      </c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>
        <v>28.77</v>
      </c>
      <c r="GK770" s="20">
        <v>28.77</v>
      </c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>
        <v>28.77</v>
      </c>
      <c r="HC770" s="20"/>
      <c r="HD770" s="20"/>
      <c r="HE770" s="20"/>
      <c r="HF770" s="20">
        <v>28.77</v>
      </c>
      <c r="HG770" s="20"/>
      <c r="HH770" s="20"/>
      <c r="HI770" s="20"/>
      <c r="HJ770" s="20"/>
      <c r="HK770" s="20"/>
      <c r="HL770" s="20">
        <v>28.77</v>
      </c>
      <c r="HM770" s="20"/>
      <c r="HN770" s="20">
        <v>28.77</v>
      </c>
      <c r="HO770" s="20"/>
      <c r="HP770" s="20"/>
      <c r="HQ770" s="20"/>
      <c r="HR770" s="20"/>
      <c r="HS770" s="20"/>
      <c r="HT770" s="20"/>
      <c r="HU770" s="20"/>
      <c r="HV770" s="20"/>
      <c r="HW770" s="20"/>
      <c r="HX770" s="20">
        <v>28.77</v>
      </c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S770" s="20"/>
      <c r="IT770" s="20"/>
      <c r="IU770" s="20"/>
    </row>
    <row r="771" spans="1:255" x14ac:dyDescent="0.2">
      <c r="A771" s="71"/>
      <c r="B771" s="72"/>
      <c r="C771" s="72" t="s">
        <v>681</v>
      </c>
      <c r="D771" s="73"/>
      <c r="E771" s="74"/>
      <c r="F771" s="75">
        <v>1.47</v>
      </c>
      <c r="G771" s="76" t="s">
        <v>26</v>
      </c>
      <c r="H771" s="75">
        <v>1.55</v>
      </c>
      <c r="I771" s="75">
        <v>4.6500000000000004</v>
      </c>
      <c r="J771" s="77">
        <v>13.26</v>
      </c>
      <c r="K771" s="78">
        <v>61.66</v>
      </c>
      <c r="O771" s="20"/>
      <c r="P771" s="20"/>
      <c r="Q771" s="20"/>
      <c r="R771" s="20"/>
      <c r="S771" s="20"/>
      <c r="T771" s="20">
        <v>4.6500000000000004</v>
      </c>
      <c r="U771" s="20">
        <v>61.66</v>
      </c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>
        <v>1</v>
      </c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>
        <v>4.6500000000000004</v>
      </c>
      <c r="DR771" s="20"/>
      <c r="DS771" s="20">
        <v>61.66</v>
      </c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>
        <v>4.6500000000000004</v>
      </c>
      <c r="GK771" s="20"/>
      <c r="GL771" s="20">
        <v>4.6500000000000004</v>
      </c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>
        <v>4.6500000000000004</v>
      </c>
      <c r="HC771" s="20"/>
      <c r="HD771" s="20"/>
      <c r="HE771" s="20"/>
      <c r="HF771" s="20">
        <v>4.6500000000000004</v>
      </c>
      <c r="HG771" s="20"/>
      <c r="HH771" s="20"/>
      <c r="HI771" s="20"/>
      <c r="HJ771" s="20"/>
      <c r="HK771" s="20"/>
      <c r="HL771" s="20">
        <v>4.6500000000000004</v>
      </c>
      <c r="HM771" s="20"/>
      <c r="HN771" s="20">
        <v>4.6500000000000004</v>
      </c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</row>
    <row r="772" spans="1:255" x14ac:dyDescent="0.2">
      <c r="A772" s="71"/>
      <c r="B772" s="72"/>
      <c r="C772" s="72" t="s">
        <v>682</v>
      </c>
      <c r="D772" s="73"/>
      <c r="E772" s="74"/>
      <c r="F772" s="75">
        <v>0.12</v>
      </c>
      <c r="G772" s="76" t="s">
        <v>26</v>
      </c>
      <c r="H772" s="75">
        <v>0.13</v>
      </c>
      <c r="I772" s="75">
        <v>0.39</v>
      </c>
      <c r="J772" s="77">
        <v>33.39</v>
      </c>
      <c r="K772" s="78">
        <v>13.02</v>
      </c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>
        <v>0.39</v>
      </c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>
        <v>0.39</v>
      </c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</row>
    <row r="773" spans="1:255" x14ac:dyDescent="0.2">
      <c r="A773" s="71"/>
      <c r="B773" s="72"/>
      <c r="C773" s="72" t="s">
        <v>683</v>
      </c>
      <c r="D773" s="73"/>
      <c r="E773" s="74"/>
      <c r="F773" s="75">
        <v>7.49</v>
      </c>
      <c r="G773" s="76"/>
      <c r="H773" s="75">
        <v>7.49</v>
      </c>
      <c r="I773" s="75">
        <v>22.47</v>
      </c>
      <c r="J773" s="77">
        <v>9.11</v>
      </c>
      <c r="K773" s="78">
        <v>204.7</v>
      </c>
      <c r="O773" s="20"/>
      <c r="P773" s="20"/>
      <c r="Q773" s="20"/>
      <c r="R773" s="20"/>
      <c r="S773" s="20"/>
      <c r="T773" s="20">
        <v>22.47</v>
      </c>
      <c r="U773" s="20">
        <v>204.7</v>
      </c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>
        <v>1</v>
      </c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>
        <v>22.47</v>
      </c>
      <c r="DL773" s="20"/>
      <c r="DM773" s="20">
        <v>204.7</v>
      </c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>
        <v>22.47</v>
      </c>
      <c r="GK773" s="20"/>
      <c r="GL773" s="20"/>
      <c r="GM773" s="20"/>
      <c r="GN773" s="20">
        <v>22.47</v>
      </c>
      <c r="GO773" s="20"/>
      <c r="GP773" s="20">
        <v>22.47</v>
      </c>
      <c r="GQ773" s="20">
        <v>22.47</v>
      </c>
      <c r="GR773" s="20"/>
      <c r="GS773" s="20">
        <v>22.47</v>
      </c>
      <c r="GT773" s="20"/>
      <c r="GU773" s="20"/>
      <c r="GV773" s="20"/>
      <c r="GW773" s="20">
        <v>0</v>
      </c>
      <c r="GX773" s="20">
        <v>0</v>
      </c>
      <c r="GY773" s="20"/>
      <c r="GZ773" s="20"/>
      <c r="HA773" s="20"/>
      <c r="HB773" s="20">
        <v>22.47</v>
      </c>
      <c r="HC773" s="20"/>
      <c r="HD773" s="20"/>
      <c r="HE773" s="20"/>
      <c r="HF773" s="20">
        <v>22.47</v>
      </c>
      <c r="HG773" s="20"/>
      <c r="HH773" s="20"/>
      <c r="HI773" s="20"/>
      <c r="HJ773" s="20"/>
      <c r="HK773" s="20"/>
      <c r="HL773" s="20">
        <v>22.47</v>
      </c>
      <c r="HM773" s="20"/>
      <c r="HN773" s="20">
        <v>22.47</v>
      </c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</row>
    <row r="774" spans="1:255" x14ac:dyDescent="0.2">
      <c r="A774" s="79"/>
      <c r="B774" s="80"/>
      <c r="C774" s="80" t="s">
        <v>684</v>
      </c>
      <c r="D774" s="81"/>
      <c r="E774" s="82">
        <v>121</v>
      </c>
      <c r="F774" s="83" t="s">
        <v>685</v>
      </c>
      <c r="G774" s="84"/>
      <c r="H774" s="85">
        <v>11.76</v>
      </c>
      <c r="I774" s="85">
        <v>35.28</v>
      </c>
      <c r="J774" s="87">
        <v>1.21</v>
      </c>
      <c r="K774" s="86">
        <v>1178.1199999999999</v>
      </c>
      <c r="O774" s="20"/>
      <c r="P774" s="20"/>
      <c r="Q774" s="20"/>
      <c r="R774" s="20"/>
      <c r="S774" s="20"/>
      <c r="T774" s="20">
        <v>35.28</v>
      </c>
      <c r="U774" s="20">
        <v>1178.1199999999999</v>
      </c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>
        <v>1</v>
      </c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>
        <v>35.28</v>
      </c>
      <c r="DR774" s="20"/>
      <c r="DS774" s="20">
        <v>1178.1199999999999</v>
      </c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>
        <v>35.28</v>
      </c>
      <c r="GZ774" s="20"/>
      <c r="HA774" s="20"/>
      <c r="HB774" s="20">
        <v>35.28</v>
      </c>
      <c r="HC774" s="20"/>
      <c r="HD774" s="20"/>
      <c r="HE774" s="20"/>
      <c r="HF774" s="20">
        <v>35.28</v>
      </c>
      <c r="HG774" s="20"/>
      <c r="HH774" s="20"/>
      <c r="HI774" s="20"/>
      <c r="HJ774" s="20"/>
      <c r="HK774" s="20"/>
      <c r="HL774" s="20">
        <v>35.28</v>
      </c>
      <c r="HM774" s="20"/>
      <c r="HN774" s="20">
        <v>35.28</v>
      </c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</row>
    <row r="775" spans="1:255" x14ac:dyDescent="0.2">
      <c r="A775" s="79"/>
      <c r="B775" s="80"/>
      <c r="C775" s="80" t="s">
        <v>686</v>
      </c>
      <c r="D775" s="81"/>
      <c r="E775" s="82">
        <v>72</v>
      </c>
      <c r="F775" s="83" t="s">
        <v>685</v>
      </c>
      <c r="G775" s="84"/>
      <c r="H775" s="85">
        <v>7</v>
      </c>
      <c r="I775" s="85">
        <v>21</v>
      </c>
      <c r="J775" s="87">
        <v>0.72</v>
      </c>
      <c r="K775" s="86">
        <v>701.03</v>
      </c>
      <c r="O775" s="20"/>
      <c r="P775" s="20"/>
      <c r="Q775" s="20"/>
      <c r="R775" s="20"/>
      <c r="S775" s="20"/>
      <c r="T775" s="20">
        <v>21</v>
      </c>
      <c r="U775" s="20">
        <v>701.03</v>
      </c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>
        <v>1</v>
      </c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>
        <v>21</v>
      </c>
      <c r="DR775" s="20"/>
      <c r="DS775" s="20">
        <v>701.03</v>
      </c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>
        <v>21</v>
      </c>
      <c r="HA775" s="20"/>
      <c r="HB775" s="20">
        <v>21</v>
      </c>
      <c r="HC775" s="20"/>
      <c r="HD775" s="20"/>
      <c r="HE775" s="20"/>
      <c r="HF775" s="20">
        <v>21</v>
      </c>
      <c r="HG775" s="20"/>
      <c r="HH775" s="20"/>
      <c r="HI775" s="20"/>
      <c r="HJ775" s="20"/>
      <c r="HK775" s="20"/>
      <c r="HL775" s="20">
        <v>21</v>
      </c>
      <c r="HM775" s="20"/>
      <c r="HN775" s="20">
        <v>21</v>
      </c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</row>
    <row r="776" spans="1:255" x14ac:dyDescent="0.2">
      <c r="A776" s="71"/>
      <c r="B776" s="72"/>
      <c r="C776" s="72" t="s">
        <v>687</v>
      </c>
      <c r="D776" s="73" t="s">
        <v>688</v>
      </c>
      <c r="E776" s="74">
        <v>1.03</v>
      </c>
      <c r="F776" s="75"/>
      <c r="G776" s="76" t="s">
        <v>26</v>
      </c>
      <c r="H776" s="75">
        <v>1.08</v>
      </c>
      <c r="I776" s="88">
        <v>3.2444999999999999</v>
      </c>
      <c r="J776" s="77"/>
      <c r="K776" s="78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</row>
    <row r="777" spans="1:255" x14ac:dyDescent="0.2">
      <c r="A777" s="111" t="s">
        <v>307</v>
      </c>
      <c r="B777" s="112" t="s">
        <v>35</v>
      </c>
      <c r="C777" s="113" t="s">
        <v>248</v>
      </c>
      <c r="D777" s="114" t="s">
        <v>23</v>
      </c>
      <c r="E777" s="115">
        <v>3</v>
      </c>
      <c r="F777" s="116">
        <v>1151.96</v>
      </c>
      <c r="G777" s="65"/>
      <c r="H777" s="116">
        <v>1151.96</v>
      </c>
      <c r="I777" s="117">
        <v>379.35</v>
      </c>
      <c r="J777" s="66">
        <v>9.11</v>
      </c>
      <c r="K777" s="118">
        <v>3455.88</v>
      </c>
      <c r="L777" s="20"/>
      <c r="M777" s="20"/>
      <c r="N777" s="20"/>
      <c r="O777" s="20"/>
      <c r="P777" s="20"/>
      <c r="Q777" s="20"/>
      <c r="R777" s="20"/>
      <c r="S777" s="20"/>
      <c r="T777" s="20">
        <v>379.35</v>
      </c>
      <c r="U777" s="20">
        <v>3455.88</v>
      </c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>
        <v>1</v>
      </c>
      <c r="CW777" s="20"/>
      <c r="CX777" s="20"/>
      <c r="CY777" s="20"/>
      <c r="CZ777" s="20"/>
      <c r="DA777" s="20"/>
      <c r="DB777" s="20"/>
      <c r="DC777" s="20"/>
      <c r="DD777" s="20"/>
      <c r="DE777" s="20">
        <v>3455.88</v>
      </c>
      <c r="DF777" s="20"/>
      <c r="DG777" s="20"/>
      <c r="DH777" s="20"/>
      <c r="DI777" s="20"/>
      <c r="DJ777" s="20"/>
      <c r="DK777" s="20">
        <v>379.35</v>
      </c>
      <c r="DL777" s="20"/>
      <c r="DM777" s="20">
        <v>3455.88</v>
      </c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>
        <v>379.35</v>
      </c>
      <c r="GK777" s="20"/>
      <c r="GL777" s="20"/>
      <c r="GM777" s="20"/>
      <c r="GN777" s="20">
        <v>379.35</v>
      </c>
      <c r="GO777" s="20"/>
      <c r="GP777" s="20">
        <v>379.35</v>
      </c>
      <c r="GQ777" s="20">
        <v>379.35</v>
      </c>
      <c r="GR777" s="20"/>
      <c r="GS777" s="20">
        <v>379.35</v>
      </c>
      <c r="GT777" s="20"/>
      <c r="GU777" s="20"/>
      <c r="GV777" s="20"/>
      <c r="GW777" s="20"/>
      <c r="GX777" s="20"/>
      <c r="GY777" s="20"/>
      <c r="GZ777" s="20"/>
      <c r="HA777" s="20"/>
      <c r="HB777" s="20">
        <v>379.35</v>
      </c>
      <c r="HC777" s="20"/>
      <c r="HD777" s="20"/>
      <c r="HE777" s="20"/>
      <c r="HF777" s="20">
        <v>379.35</v>
      </c>
      <c r="HG777" s="20"/>
      <c r="HH777" s="20"/>
      <c r="HI777" s="20"/>
      <c r="HJ777" s="20"/>
      <c r="HK777" s="20"/>
      <c r="HL777" s="20">
        <v>379.35</v>
      </c>
      <c r="HM777" s="20"/>
      <c r="HN777" s="20">
        <v>379.35</v>
      </c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>
        <v>379.35</v>
      </c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</row>
    <row r="778" spans="1:255" x14ac:dyDescent="0.2">
      <c r="A778" s="89"/>
      <c r="B778" s="110" t="s">
        <v>690</v>
      </c>
      <c r="C778" s="110" t="s">
        <v>785</v>
      </c>
      <c r="D778" s="29"/>
      <c r="E778" s="29"/>
      <c r="F778" s="29"/>
      <c r="G778" s="29"/>
      <c r="H778" s="29"/>
      <c r="I778" s="29"/>
      <c r="J778" s="29"/>
      <c r="K778" s="90"/>
    </row>
    <row r="779" spans="1:255" ht="13.5" thickBot="1" x14ac:dyDescent="0.25">
      <c r="A779" s="135"/>
      <c r="B779" s="136"/>
      <c r="C779" s="136" t="s">
        <v>696</v>
      </c>
      <c r="D779" s="136"/>
      <c r="E779" s="136"/>
      <c r="F779" s="136"/>
      <c r="G779" s="136"/>
      <c r="H779" s="188">
        <v>401.82000000000005</v>
      </c>
      <c r="I779" s="189"/>
      <c r="J779" s="188">
        <v>3660.58</v>
      </c>
      <c r="K779" s="190"/>
      <c r="L779" s="109"/>
      <c r="M779" s="109"/>
      <c r="N779" s="109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S779" s="20"/>
      <c r="IT779" s="20"/>
      <c r="IU779" s="20"/>
    </row>
    <row r="780" spans="1:255" x14ac:dyDescent="0.2">
      <c r="A780" s="123"/>
      <c r="B780" s="122"/>
      <c r="C780" s="122" t="s">
        <v>698</v>
      </c>
      <c r="D780" s="122"/>
      <c r="E780" s="122"/>
      <c r="F780" s="122"/>
      <c r="G780" s="122"/>
      <c r="H780" s="191">
        <v>491.52000000000004</v>
      </c>
      <c r="I780" s="192"/>
      <c r="J780" s="191">
        <v>6562.0199999999995</v>
      </c>
      <c r="K780" s="193"/>
      <c r="O780" s="20"/>
      <c r="P780" s="20"/>
      <c r="Q780" s="20"/>
      <c r="R780" s="20">
        <v>491.52000000000004</v>
      </c>
      <c r="S780" s="20">
        <v>6562.0199999999995</v>
      </c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>
        <v>491.52000000000004</v>
      </c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</row>
    <row r="781" spans="1:255" x14ac:dyDescent="0.2">
      <c r="A781" s="70"/>
      <c r="B781" s="69"/>
      <c r="C781" s="69"/>
      <c r="D781" s="69"/>
      <c r="E781" s="69"/>
      <c r="F781" s="69"/>
      <c r="G781" s="69"/>
      <c r="H781" s="194"/>
      <c r="I781" s="195"/>
      <c r="J781" s="194"/>
      <c r="K781" s="196"/>
    </row>
    <row r="782" spans="1:255" ht="47.25" x14ac:dyDescent="0.2">
      <c r="A782" s="126">
        <v>30</v>
      </c>
      <c r="B782" s="133" t="s">
        <v>85</v>
      </c>
      <c r="C782" s="127" t="s">
        <v>706</v>
      </c>
      <c r="D782" s="128" t="s">
        <v>23</v>
      </c>
      <c r="E782" s="129">
        <v>9</v>
      </c>
      <c r="F782" s="130">
        <v>25.75</v>
      </c>
      <c r="G782" s="134" t="s">
        <v>6</v>
      </c>
      <c r="H782" s="130"/>
      <c r="I782" s="131">
        <v>279.91999999999996</v>
      </c>
      <c r="J782" s="97"/>
      <c r="K782" s="132">
        <v>9060.09</v>
      </c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S782" s="20"/>
      <c r="IT782" s="20"/>
      <c r="IU782" s="20"/>
    </row>
    <row r="783" spans="1:255" x14ac:dyDescent="0.2">
      <c r="A783" s="60"/>
      <c r="B783" s="61"/>
      <c r="C783" s="61" t="s">
        <v>680</v>
      </c>
      <c r="D783" s="62"/>
      <c r="E783" s="63"/>
      <c r="F783" s="64">
        <v>9.51</v>
      </c>
      <c r="G783" s="65" t="s">
        <v>26</v>
      </c>
      <c r="H783" s="64">
        <v>9.99</v>
      </c>
      <c r="I783" s="64">
        <v>89.91</v>
      </c>
      <c r="J783" s="66">
        <v>33.39</v>
      </c>
      <c r="K783" s="67">
        <v>3002.09</v>
      </c>
      <c r="O783" s="20"/>
      <c r="P783" s="20"/>
      <c r="Q783" s="20"/>
      <c r="R783" s="20"/>
      <c r="S783" s="20"/>
      <c r="T783" s="20">
        <v>89.91</v>
      </c>
      <c r="U783" s="20">
        <v>3002.09</v>
      </c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>
        <v>1</v>
      </c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>
        <v>3002.09</v>
      </c>
      <c r="DH783" s="20">
        <v>1</v>
      </c>
      <c r="DI783" s="20"/>
      <c r="DJ783" s="20"/>
      <c r="DK783" s="20"/>
      <c r="DL783" s="20"/>
      <c r="DM783" s="20"/>
      <c r="DN783" s="20"/>
      <c r="DO783" s="20"/>
      <c r="DP783" s="20"/>
      <c r="DQ783" s="20">
        <v>89.91</v>
      </c>
      <c r="DR783" s="20"/>
      <c r="DS783" s="20">
        <v>3002.09</v>
      </c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>
        <v>89.91</v>
      </c>
      <c r="GK783" s="20">
        <v>89.91</v>
      </c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>
        <v>89.91</v>
      </c>
      <c r="HC783" s="20"/>
      <c r="HD783" s="20"/>
      <c r="HE783" s="20"/>
      <c r="HF783" s="20">
        <v>89.91</v>
      </c>
      <c r="HG783" s="20"/>
      <c r="HH783" s="20"/>
      <c r="HI783" s="20"/>
      <c r="HJ783" s="20"/>
      <c r="HK783" s="20"/>
      <c r="HL783" s="20">
        <v>89.91</v>
      </c>
      <c r="HM783" s="20"/>
      <c r="HN783" s="20">
        <v>89.91</v>
      </c>
      <c r="HO783" s="20"/>
      <c r="HP783" s="20"/>
      <c r="HQ783" s="20"/>
      <c r="HR783" s="20"/>
      <c r="HS783" s="20"/>
      <c r="HT783" s="20"/>
      <c r="HU783" s="20"/>
      <c r="HV783" s="20"/>
      <c r="HW783" s="20"/>
      <c r="HX783" s="20">
        <v>89.91</v>
      </c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</row>
    <row r="784" spans="1:255" x14ac:dyDescent="0.2">
      <c r="A784" s="71"/>
      <c r="B784" s="72"/>
      <c r="C784" s="72" t="s">
        <v>681</v>
      </c>
      <c r="D784" s="73"/>
      <c r="E784" s="74"/>
      <c r="F784" s="75">
        <v>1.5</v>
      </c>
      <c r="G784" s="76" t="s">
        <v>26</v>
      </c>
      <c r="H784" s="75">
        <v>1.58</v>
      </c>
      <c r="I784" s="75">
        <v>14.22</v>
      </c>
      <c r="J784" s="77">
        <v>13.26</v>
      </c>
      <c r="K784" s="78">
        <v>188.56</v>
      </c>
      <c r="O784" s="20"/>
      <c r="P784" s="20"/>
      <c r="Q784" s="20"/>
      <c r="R784" s="20"/>
      <c r="S784" s="20"/>
      <c r="T784" s="20">
        <v>14.22</v>
      </c>
      <c r="U784" s="20">
        <v>188.56</v>
      </c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>
        <v>1</v>
      </c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>
        <v>14.22</v>
      </c>
      <c r="DR784" s="20"/>
      <c r="DS784" s="20">
        <v>188.56</v>
      </c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>
        <v>14.22</v>
      </c>
      <c r="GK784" s="20"/>
      <c r="GL784" s="20">
        <v>14.22</v>
      </c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>
        <v>14.22</v>
      </c>
      <c r="HC784" s="20"/>
      <c r="HD784" s="20"/>
      <c r="HE784" s="20"/>
      <c r="HF784" s="20">
        <v>14.22</v>
      </c>
      <c r="HG784" s="20"/>
      <c r="HH784" s="20"/>
      <c r="HI784" s="20"/>
      <c r="HJ784" s="20"/>
      <c r="HK784" s="20"/>
      <c r="HL784" s="20">
        <v>14.22</v>
      </c>
      <c r="HM784" s="20"/>
      <c r="HN784" s="20">
        <v>14.22</v>
      </c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</row>
    <row r="785" spans="1:255" x14ac:dyDescent="0.2">
      <c r="A785" s="71"/>
      <c r="B785" s="72"/>
      <c r="C785" s="72" t="s">
        <v>682</v>
      </c>
      <c r="D785" s="73"/>
      <c r="E785" s="74"/>
      <c r="F785" s="75">
        <v>0.12</v>
      </c>
      <c r="G785" s="76" t="s">
        <v>26</v>
      </c>
      <c r="H785" s="75">
        <v>0.13</v>
      </c>
      <c r="I785" s="75">
        <v>1.17</v>
      </c>
      <c r="J785" s="77">
        <v>33.39</v>
      </c>
      <c r="K785" s="78">
        <v>39.07</v>
      </c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>
        <v>1.17</v>
      </c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>
        <v>1.17</v>
      </c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</row>
    <row r="786" spans="1:255" x14ac:dyDescent="0.2">
      <c r="A786" s="71"/>
      <c r="B786" s="72"/>
      <c r="C786" s="72" t="s">
        <v>683</v>
      </c>
      <c r="D786" s="73"/>
      <c r="E786" s="74"/>
      <c r="F786" s="75">
        <v>14.74</v>
      </c>
      <c r="G786" s="76"/>
      <c r="H786" s="75">
        <v>14.74</v>
      </c>
      <c r="I786" s="75">
        <v>132.66</v>
      </c>
      <c r="J786" s="77">
        <v>9.11</v>
      </c>
      <c r="K786" s="78">
        <v>1208.53</v>
      </c>
      <c r="O786" s="20"/>
      <c r="P786" s="20"/>
      <c r="Q786" s="20"/>
      <c r="R786" s="20"/>
      <c r="S786" s="20"/>
      <c r="T786" s="20">
        <v>132.66</v>
      </c>
      <c r="U786" s="20">
        <v>1208.53</v>
      </c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>
        <v>1</v>
      </c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>
        <v>132.66</v>
      </c>
      <c r="DL786" s="20"/>
      <c r="DM786" s="20">
        <v>1208.53</v>
      </c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>
        <v>132.66</v>
      </c>
      <c r="GK786" s="20"/>
      <c r="GL786" s="20"/>
      <c r="GM786" s="20"/>
      <c r="GN786" s="20">
        <v>132.66</v>
      </c>
      <c r="GO786" s="20"/>
      <c r="GP786" s="20">
        <v>132.66</v>
      </c>
      <c r="GQ786" s="20">
        <v>132.66</v>
      </c>
      <c r="GR786" s="20"/>
      <c r="GS786" s="20">
        <v>132.66</v>
      </c>
      <c r="GT786" s="20"/>
      <c r="GU786" s="20"/>
      <c r="GV786" s="20"/>
      <c r="GW786" s="20">
        <v>0</v>
      </c>
      <c r="GX786" s="20">
        <v>0</v>
      </c>
      <c r="GY786" s="20"/>
      <c r="GZ786" s="20"/>
      <c r="HA786" s="20"/>
      <c r="HB786" s="20">
        <v>132.66</v>
      </c>
      <c r="HC786" s="20"/>
      <c r="HD786" s="20"/>
      <c r="HE786" s="20"/>
      <c r="HF786" s="20">
        <v>132.66</v>
      </c>
      <c r="HG786" s="20"/>
      <c r="HH786" s="20"/>
      <c r="HI786" s="20"/>
      <c r="HJ786" s="20"/>
      <c r="HK786" s="20"/>
      <c r="HL786" s="20">
        <v>132.66</v>
      </c>
      <c r="HM786" s="20"/>
      <c r="HN786" s="20">
        <v>132.66</v>
      </c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  <c r="IK786" s="20"/>
      <c r="IL786" s="20"/>
      <c r="IM786" s="20"/>
      <c r="IN786" s="20"/>
      <c r="IO786" s="20"/>
      <c r="IP786" s="20"/>
      <c r="IQ786" s="20"/>
      <c r="IR786" s="20"/>
      <c r="IS786" s="20"/>
      <c r="IT786" s="20"/>
      <c r="IU786" s="20"/>
    </row>
    <row r="787" spans="1:255" x14ac:dyDescent="0.2">
      <c r="A787" s="79"/>
      <c r="B787" s="80"/>
      <c r="C787" s="80" t="s">
        <v>684</v>
      </c>
      <c r="D787" s="81"/>
      <c r="E787" s="82">
        <v>121</v>
      </c>
      <c r="F787" s="83" t="s">
        <v>685</v>
      </c>
      <c r="G787" s="84"/>
      <c r="H787" s="85">
        <v>12.25</v>
      </c>
      <c r="I787" s="85">
        <v>110.21</v>
      </c>
      <c r="J787" s="87">
        <v>1.21</v>
      </c>
      <c r="K787" s="86">
        <v>3679.8</v>
      </c>
      <c r="O787" s="20"/>
      <c r="P787" s="20"/>
      <c r="Q787" s="20"/>
      <c r="R787" s="20"/>
      <c r="S787" s="20"/>
      <c r="T787" s="20">
        <v>110.21</v>
      </c>
      <c r="U787" s="20">
        <v>3679.8</v>
      </c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>
        <v>1</v>
      </c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>
        <v>110.21</v>
      </c>
      <c r="DR787" s="20"/>
      <c r="DS787" s="20">
        <v>3679.8</v>
      </c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>
        <v>110.21</v>
      </c>
      <c r="GZ787" s="20"/>
      <c r="HA787" s="20"/>
      <c r="HB787" s="20">
        <v>110.21</v>
      </c>
      <c r="HC787" s="20"/>
      <c r="HD787" s="20"/>
      <c r="HE787" s="20"/>
      <c r="HF787" s="20">
        <v>110.21</v>
      </c>
      <c r="HG787" s="20"/>
      <c r="HH787" s="20"/>
      <c r="HI787" s="20"/>
      <c r="HJ787" s="20"/>
      <c r="HK787" s="20"/>
      <c r="HL787" s="20">
        <v>110.21</v>
      </c>
      <c r="HM787" s="20"/>
      <c r="HN787" s="20">
        <v>110.21</v>
      </c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S787" s="20"/>
      <c r="IT787" s="20"/>
      <c r="IU787" s="20"/>
    </row>
    <row r="788" spans="1:255" x14ac:dyDescent="0.2">
      <c r="A788" s="79"/>
      <c r="B788" s="80"/>
      <c r="C788" s="80" t="s">
        <v>686</v>
      </c>
      <c r="D788" s="81"/>
      <c r="E788" s="82">
        <v>72</v>
      </c>
      <c r="F788" s="83" t="s">
        <v>685</v>
      </c>
      <c r="G788" s="84"/>
      <c r="H788" s="85">
        <v>7.29</v>
      </c>
      <c r="I788" s="85">
        <v>65.58</v>
      </c>
      <c r="J788" s="87">
        <v>0.72</v>
      </c>
      <c r="K788" s="86">
        <v>2189.64</v>
      </c>
      <c r="O788" s="20"/>
      <c r="P788" s="20"/>
      <c r="Q788" s="20"/>
      <c r="R788" s="20"/>
      <c r="S788" s="20"/>
      <c r="T788" s="20">
        <v>65.58</v>
      </c>
      <c r="U788" s="20">
        <v>2189.64</v>
      </c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>
        <v>1</v>
      </c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>
        <v>65.58</v>
      </c>
      <c r="DR788" s="20"/>
      <c r="DS788" s="20">
        <v>2189.64</v>
      </c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>
        <v>65.58</v>
      </c>
      <c r="HA788" s="20"/>
      <c r="HB788" s="20">
        <v>65.58</v>
      </c>
      <c r="HC788" s="20"/>
      <c r="HD788" s="20"/>
      <c r="HE788" s="20"/>
      <c r="HF788" s="20">
        <v>65.58</v>
      </c>
      <c r="HG788" s="20"/>
      <c r="HH788" s="20"/>
      <c r="HI788" s="20"/>
      <c r="HJ788" s="20"/>
      <c r="HK788" s="20"/>
      <c r="HL788" s="20">
        <v>65.58</v>
      </c>
      <c r="HM788" s="20"/>
      <c r="HN788" s="20">
        <v>65.58</v>
      </c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S788" s="20"/>
      <c r="IT788" s="20"/>
      <c r="IU788" s="20"/>
    </row>
    <row r="789" spans="1:255" x14ac:dyDescent="0.2">
      <c r="A789" s="71"/>
      <c r="B789" s="72"/>
      <c r="C789" s="72" t="s">
        <v>687</v>
      </c>
      <c r="D789" s="73" t="s">
        <v>688</v>
      </c>
      <c r="E789" s="74">
        <v>1.06</v>
      </c>
      <c r="F789" s="75"/>
      <c r="G789" s="76" t="s">
        <v>26</v>
      </c>
      <c r="H789" s="75">
        <v>1.1100000000000001</v>
      </c>
      <c r="I789" s="88">
        <v>10.016999999999999</v>
      </c>
      <c r="J789" s="77"/>
      <c r="K789" s="78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  <c r="IK789" s="20"/>
      <c r="IL789" s="20"/>
      <c r="IM789" s="20"/>
      <c r="IN789" s="20"/>
      <c r="IO789" s="20"/>
      <c r="IP789" s="20"/>
      <c r="IQ789" s="20"/>
      <c r="IR789" s="20"/>
      <c r="IS789" s="20"/>
      <c r="IT789" s="20"/>
      <c r="IU789" s="20"/>
    </row>
    <row r="790" spans="1:255" ht="24" x14ac:dyDescent="0.2">
      <c r="A790" s="91" t="s">
        <v>309</v>
      </c>
      <c r="B790" s="99" t="s">
        <v>35</v>
      </c>
      <c r="C790" s="92" t="s">
        <v>707</v>
      </c>
      <c r="D790" s="93" t="s">
        <v>23</v>
      </c>
      <c r="E790" s="94">
        <v>3</v>
      </c>
      <c r="F790" s="100">
        <v>7976.58</v>
      </c>
      <c r="G790" s="96"/>
      <c r="H790" s="100">
        <v>7976.58</v>
      </c>
      <c r="I790" s="95">
        <v>3903.71</v>
      </c>
      <c r="J790" s="97">
        <v>6.13</v>
      </c>
      <c r="K790" s="98">
        <v>23929.74</v>
      </c>
      <c r="L790" s="20"/>
      <c r="M790" s="20"/>
      <c r="N790" s="20"/>
      <c r="O790" s="20"/>
      <c r="P790" s="20"/>
      <c r="Q790" s="20"/>
      <c r="R790" s="20"/>
      <c r="S790" s="20"/>
      <c r="T790" s="20">
        <v>3903.71</v>
      </c>
      <c r="U790" s="20">
        <v>23929.74</v>
      </c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>
        <v>3</v>
      </c>
      <c r="CW790" s="20"/>
      <c r="CX790" s="20"/>
      <c r="CY790" s="20"/>
      <c r="CZ790" s="20"/>
      <c r="DA790" s="20"/>
      <c r="DB790" s="20"/>
      <c r="DC790" s="20"/>
      <c r="DD790" s="20"/>
      <c r="DE790" s="20"/>
      <c r="DF790" s="20">
        <v>23929.74</v>
      </c>
      <c r="DG790" s="20"/>
      <c r="DH790" s="20"/>
      <c r="DI790" s="20"/>
      <c r="DJ790" s="20"/>
      <c r="DK790" s="20"/>
      <c r="DL790" s="20"/>
      <c r="DM790" s="20"/>
      <c r="DN790" s="20">
        <v>3903.71</v>
      </c>
      <c r="DO790" s="20"/>
      <c r="DP790" s="20">
        <v>23929.74</v>
      </c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>
        <v>3903.71</v>
      </c>
      <c r="GO790" s="20"/>
      <c r="GP790" s="20">
        <v>3903.71</v>
      </c>
      <c r="GQ790" s="20"/>
      <c r="GR790" s="20"/>
      <c r="GS790" s="20"/>
      <c r="GT790" s="20">
        <v>3903.71</v>
      </c>
      <c r="GU790" s="20"/>
      <c r="GV790" s="20">
        <v>3903.71</v>
      </c>
      <c r="GW790" s="20"/>
      <c r="GX790" s="20"/>
      <c r="GY790" s="20"/>
      <c r="GZ790" s="20"/>
      <c r="HA790" s="20"/>
      <c r="HB790" s="20"/>
      <c r="HC790" s="20"/>
      <c r="HD790" s="20">
        <v>3903.71</v>
      </c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>
        <v>3903.71</v>
      </c>
      <c r="HS790" s="20"/>
      <c r="HT790" s="20"/>
      <c r="HU790" s="20"/>
      <c r="HV790" s="20"/>
      <c r="HW790" s="20"/>
      <c r="HX790" s="20"/>
      <c r="HY790" s="20"/>
      <c r="HZ790" s="20">
        <v>3903.71</v>
      </c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  <c r="IK790" s="20"/>
      <c r="IL790" s="20"/>
      <c r="IM790" s="20"/>
      <c r="IN790" s="20"/>
      <c r="IO790" s="20"/>
      <c r="IP790" s="20"/>
      <c r="IQ790" s="20"/>
      <c r="IR790" s="20"/>
      <c r="IS790" s="20"/>
      <c r="IT790" s="20"/>
      <c r="IU790" s="20"/>
    </row>
    <row r="791" spans="1:255" x14ac:dyDescent="0.2">
      <c r="A791" s="58"/>
      <c r="B791" s="101" t="s">
        <v>690</v>
      </c>
      <c r="C791" s="101" t="s">
        <v>708</v>
      </c>
      <c r="D791" s="57"/>
      <c r="E791" s="57"/>
      <c r="F791" s="57"/>
      <c r="G791" s="57"/>
      <c r="H791" s="57"/>
      <c r="I791" s="57"/>
      <c r="J791" s="57"/>
      <c r="K791" s="59"/>
    </row>
    <row r="792" spans="1:255" x14ac:dyDescent="0.2">
      <c r="A792" s="111" t="s">
        <v>310</v>
      </c>
      <c r="B792" s="112" t="s">
        <v>35</v>
      </c>
      <c r="C792" s="113" t="s">
        <v>257</v>
      </c>
      <c r="D792" s="114" t="s">
        <v>23</v>
      </c>
      <c r="E792" s="115">
        <v>6</v>
      </c>
      <c r="F792" s="116">
        <v>1495.05</v>
      </c>
      <c r="G792" s="65"/>
      <c r="H792" s="116">
        <v>1495.05</v>
      </c>
      <c r="I792" s="117">
        <v>984.67</v>
      </c>
      <c r="J792" s="66">
        <v>9.11</v>
      </c>
      <c r="K792" s="118">
        <v>8970.2999999999993</v>
      </c>
      <c r="L792" s="20"/>
      <c r="M792" s="20"/>
      <c r="N792" s="20"/>
      <c r="O792" s="20"/>
      <c r="P792" s="20"/>
      <c r="Q792" s="20"/>
      <c r="R792" s="20"/>
      <c r="S792" s="20"/>
      <c r="T792" s="20">
        <v>984.67</v>
      </c>
      <c r="U792" s="20">
        <v>8970.2999999999993</v>
      </c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>
        <v>1</v>
      </c>
      <c r="CW792" s="20"/>
      <c r="CX792" s="20"/>
      <c r="CY792" s="20"/>
      <c r="CZ792" s="20"/>
      <c r="DA792" s="20"/>
      <c r="DB792" s="20"/>
      <c r="DC792" s="20"/>
      <c r="DD792" s="20"/>
      <c r="DE792" s="20">
        <v>8970.2999999999993</v>
      </c>
      <c r="DF792" s="20"/>
      <c r="DG792" s="20"/>
      <c r="DH792" s="20"/>
      <c r="DI792" s="20"/>
      <c r="DJ792" s="20"/>
      <c r="DK792" s="20">
        <v>984.67</v>
      </c>
      <c r="DL792" s="20"/>
      <c r="DM792" s="20">
        <v>8970.2999999999993</v>
      </c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>
        <v>984.67</v>
      </c>
      <c r="GK792" s="20"/>
      <c r="GL792" s="20"/>
      <c r="GM792" s="20"/>
      <c r="GN792" s="20">
        <v>984.67</v>
      </c>
      <c r="GO792" s="20"/>
      <c r="GP792" s="20">
        <v>984.67</v>
      </c>
      <c r="GQ792" s="20">
        <v>984.67</v>
      </c>
      <c r="GR792" s="20"/>
      <c r="GS792" s="20">
        <v>984.67</v>
      </c>
      <c r="GT792" s="20"/>
      <c r="GU792" s="20"/>
      <c r="GV792" s="20"/>
      <c r="GW792" s="20"/>
      <c r="GX792" s="20"/>
      <c r="GY792" s="20"/>
      <c r="GZ792" s="20"/>
      <c r="HA792" s="20"/>
      <c r="HB792" s="20">
        <v>984.67</v>
      </c>
      <c r="HC792" s="20"/>
      <c r="HD792" s="20"/>
      <c r="HE792" s="20"/>
      <c r="HF792" s="20">
        <v>984.67</v>
      </c>
      <c r="HG792" s="20"/>
      <c r="HH792" s="20"/>
      <c r="HI792" s="20"/>
      <c r="HJ792" s="20"/>
      <c r="HK792" s="20"/>
      <c r="HL792" s="20">
        <v>984.67</v>
      </c>
      <c r="HM792" s="20"/>
      <c r="HN792" s="20">
        <v>984.67</v>
      </c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>
        <v>984.67</v>
      </c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  <c r="IK792" s="20"/>
      <c r="IL792" s="20"/>
      <c r="IM792" s="20"/>
      <c r="IN792" s="20"/>
      <c r="IO792" s="20"/>
      <c r="IP792" s="20"/>
      <c r="IQ792" s="20"/>
      <c r="IR792" s="20"/>
      <c r="IS792" s="20"/>
      <c r="IT792" s="20"/>
      <c r="IU792" s="20"/>
    </row>
    <row r="793" spans="1:255" x14ac:dyDescent="0.2">
      <c r="A793" s="58"/>
      <c r="B793" s="101" t="s">
        <v>690</v>
      </c>
      <c r="C793" s="101" t="s">
        <v>788</v>
      </c>
      <c r="D793" s="57"/>
      <c r="E793" s="57"/>
      <c r="F793" s="57"/>
      <c r="G793" s="57"/>
      <c r="H793" s="57"/>
      <c r="I793" s="57"/>
      <c r="J793" s="57"/>
      <c r="K793" s="59"/>
    </row>
    <row r="794" spans="1:255" x14ac:dyDescent="0.2">
      <c r="A794" s="120"/>
      <c r="B794" s="121"/>
      <c r="C794" s="121" t="s">
        <v>696</v>
      </c>
      <c r="D794" s="121"/>
      <c r="E794" s="121"/>
      <c r="F794" s="121"/>
      <c r="G794" s="121"/>
      <c r="H794" s="202">
        <v>1117.33</v>
      </c>
      <c r="I794" s="203"/>
      <c r="J794" s="202">
        <v>10178.83</v>
      </c>
      <c r="K794" s="204"/>
      <c r="L794" s="109"/>
      <c r="M794" s="109"/>
      <c r="N794" s="109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  <c r="IK794" s="20"/>
      <c r="IL794" s="20"/>
      <c r="IM794" s="20"/>
      <c r="IN794" s="20"/>
      <c r="IO794" s="20"/>
      <c r="IP794" s="20"/>
      <c r="IQ794" s="20"/>
      <c r="IR794" s="20"/>
      <c r="IS794" s="20"/>
      <c r="IT794" s="20"/>
      <c r="IU794" s="20"/>
    </row>
    <row r="795" spans="1:255" ht="13.5" thickBot="1" x14ac:dyDescent="0.25">
      <c r="A795" s="124"/>
      <c r="B795" s="125"/>
      <c r="C795" s="125" t="s">
        <v>697</v>
      </c>
      <c r="D795" s="125"/>
      <c r="E795" s="125"/>
      <c r="F795" s="125"/>
      <c r="G795" s="125"/>
      <c r="H795" s="197">
        <v>3903.71</v>
      </c>
      <c r="I795" s="198"/>
      <c r="J795" s="197">
        <v>23929.74</v>
      </c>
      <c r="K795" s="199"/>
      <c r="L795" s="119"/>
      <c r="M795" s="119"/>
      <c r="N795" s="119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  <c r="IK795" s="20"/>
      <c r="IL795" s="20"/>
      <c r="IM795" s="20"/>
      <c r="IN795" s="20"/>
      <c r="IO795" s="20"/>
      <c r="IP795" s="20"/>
      <c r="IQ795" s="20"/>
      <c r="IR795" s="20"/>
      <c r="IS795" s="20"/>
      <c r="IT795" s="20"/>
      <c r="IU795" s="20"/>
    </row>
    <row r="796" spans="1:255" x14ac:dyDescent="0.2">
      <c r="A796" s="123"/>
      <c r="B796" s="122"/>
      <c r="C796" s="122" t="s">
        <v>698</v>
      </c>
      <c r="D796" s="122"/>
      <c r="E796" s="122"/>
      <c r="F796" s="122"/>
      <c r="G796" s="122"/>
      <c r="H796" s="191">
        <v>5300.96</v>
      </c>
      <c r="I796" s="192"/>
      <c r="J796" s="191">
        <v>43168.66</v>
      </c>
      <c r="K796" s="193"/>
      <c r="O796" s="20"/>
      <c r="P796" s="20"/>
      <c r="Q796" s="20"/>
      <c r="R796" s="20">
        <v>5300.96</v>
      </c>
      <c r="S796" s="20">
        <v>43168.66</v>
      </c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>
        <v>5300.96</v>
      </c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</row>
    <row r="797" spans="1:255" x14ac:dyDescent="0.2">
      <c r="A797" s="70"/>
      <c r="B797" s="69"/>
      <c r="C797" s="69"/>
      <c r="D797" s="69"/>
      <c r="E797" s="69"/>
      <c r="F797" s="69"/>
      <c r="G797" s="69"/>
      <c r="H797" s="194"/>
      <c r="I797" s="195"/>
      <c r="J797" s="194"/>
      <c r="K797" s="196"/>
    </row>
    <row r="798" spans="1:255" ht="35.25" x14ac:dyDescent="0.2">
      <c r="A798" s="126">
        <v>31</v>
      </c>
      <c r="B798" s="133" t="s">
        <v>261</v>
      </c>
      <c r="C798" s="127" t="s">
        <v>789</v>
      </c>
      <c r="D798" s="128" t="s">
        <v>263</v>
      </c>
      <c r="E798" s="129">
        <v>0.06</v>
      </c>
      <c r="F798" s="130">
        <v>524.6</v>
      </c>
      <c r="G798" s="134" t="s">
        <v>6</v>
      </c>
      <c r="H798" s="130"/>
      <c r="I798" s="131">
        <v>39.18</v>
      </c>
      <c r="J798" s="97"/>
      <c r="K798" s="132">
        <v>1306.0999999999999</v>
      </c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S798" s="20"/>
      <c r="IT798" s="20"/>
      <c r="IU798" s="20"/>
    </row>
    <row r="799" spans="1:255" x14ac:dyDescent="0.2">
      <c r="A799" s="60"/>
      <c r="B799" s="61"/>
      <c r="C799" s="61" t="s">
        <v>680</v>
      </c>
      <c r="D799" s="62"/>
      <c r="E799" s="63"/>
      <c r="F799" s="64">
        <v>211.54</v>
      </c>
      <c r="G799" s="65" t="s">
        <v>26</v>
      </c>
      <c r="H799" s="64">
        <v>222.12</v>
      </c>
      <c r="I799" s="64">
        <v>13.33</v>
      </c>
      <c r="J799" s="66">
        <v>33.39</v>
      </c>
      <c r="K799" s="67">
        <v>445</v>
      </c>
      <c r="O799" s="20"/>
      <c r="P799" s="20"/>
      <c r="Q799" s="20"/>
      <c r="R799" s="20"/>
      <c r="S799" s="20"/>
      <c r="T799" s="20">
        <v>13.33</v>
      </c>
      <c r="U799" s="20">
        <v>445</v>
      </c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>
        <v>1</v>
      </c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>
        <v>445</v>
      </c>
      <c r="DH799" s="20">
        <v>1</v>
      </c>
      <c r="DI799" s="20"/>
      <c r="DJ799" s="20"/>
      <c r="DK799" s="20"/>
      <c r="DL799" s="20"/>
      <c r="DM799" s="20"/>
      <c r="DN799" s="20"/>
      <c r="DO799" s="20"/>
      <c r="DP799" s="20"/>
      <c r="DQ799" s="20">
        <v>13.33</v>
      </c>
      <c r="DR799" s="20"/>
      <c r="DS799" s="20">
        <v>445</v>
      </c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>
        <v>13.33</v>
      </c>
      <c r="GK799" s="20">
        <v>13.33</v>
      </c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>
        <v>13.33</v>
      </c>
      <c r="HC799" s="20"/>
      <c r="HD799" s="20"/>
      <c r="HE799" s="20"/>
      <c r="HF799" s="20">
        <v>13.33</v>
      </c>
      <c r="HG799" s="20"/>
      <c r="HH799" s="20"/>
      <c r="HI799" s="20"/>
      <c r="HJ799" s="20"/>
      <c r="HK799" s="20"/>
      <c r="HL799" s="20">
        <v>13.33</v>
      </c>
      <c r="HM799" s="20"/>
      <c r="HN799" s="20">
        <v>13.33</v>
      </c>
      <c r="HO799" s="20"/>
      <c r="HP799" s="20"/>
      <c r="HQ799" s="20"/>
      <c r="HR799" s="20"/>
      <c r="HS799" s="20"/>
      <c r="HT799" s="20"/>
      <c r="HU799" s="20"/>
      <c r="HV799" s="20"/>
      <c r="HW799" s="20"/>
      <c r="HX799" s="20">
        <v>13.33</v>
      </c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S799" s="20"/>
      <c r="IT799" s="20"/>
      <c r="IU799" s="20"/>
    </row>
    <row r="800" spans="1:255" x14ac:dyDescent="0.2">
      <c r="A800" s="71"/>
      <c r="B800" s="72"/>
      <c r="C800" s="72" t="s">
        <v>681</v>
      </c>
      <c r="D800" s="73"/>
      <c r="E800" s="74"/>
      <c r="F800" s="75">
        <v>1.4</v>
      </c>
      <c r="G800" s="76" t="s">
        <v>26</v>
      </c>
      <c r="H800" s="75">
        <v>1.47</v>
      </c>
      <c r="I800" s="75">
        <v>0.09</v>
      </c>
      <c r="J800" s="77">
        <v>13.26</v>
      </c>
      <c r="K800" s="78">
        <v>1.17</v>
      </c>
      <c r="O800" s="20"/>
      <c r="P800" s="20"/>
      <c r="Q800" s="20"/>
      <c r="R800" s="20"/>
      <c r="S800" s="20"/>
      <c r="T800" s="20">
        <v>0.09</v>
      </c>
      <c r="U800" s="20">
        <v>1.17</v>
      </c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>
        <v>1</v>
      </c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>
        <v>0.09</v>
      </c>
      <c r="DR800" s="20"/>
      <c r="DS800" s="20">
        <v>1.17</v>
      </c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>
        <v>0.09</v>
      </c>
      <c r="GK800" s="20"/>
      <c r="GL800" s="20">
        <v>0.09</v>
      </c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>
        <v>0.09</v>
      </c>
      <c r="HC800" s="20"/>
      <c r="HD800" s="20"/>
      <c r="HE800" s="20"/>
      <c r="HF800" s="20">
        <v>0.09</v>
      </c>
      <c r="HG800" s="20"/>
      <c r="HH800" s="20"/>
      <c r="HI800" s="20"/>
      <c r="HJ800" s="20"/>
      <c r="HK800" s="20"/>
      <c r="HL800" s="20">
        <v>0.09</v>
      </c>
      <c r="HM800" s="20"/>
      <c r="HN800" s="20">
        <v>0.09</v>
      </c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S800" s="20"/>
      <c r="IT800" s="20"/>
      <c r="IU800" s="20"/>
    </row>
    <row r="801" spans="1:255" x14ac:dyDescent="0.2">
      <c r="A801" s="71"/>
      <c r="B801" s="72"/>
      <c r="C801" s="72" t="s">
        <v>682</v>
      </c>
      <c r="D801" s="73"/>
      <c r="E801" s="74"/>
      <c r="F801" s="75">
        <v>0.27</v>
      </c>
      <c r="G801" s="76" t="s">
        <v>26</v>
      </c>
      <c r="H801" s="75">
        <v>0.28000000000000003</v>
      </c>
      <c r="I801" s="75">
        <v>0.02</v>
      </c>
      <c r="J801" s="77">
        <v>33.39</v>
      </c>
      <c r="K801" s="78">
        <v>0.56000000000000005</v>
      </c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>
        <v>0.02</v>
      </c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>
        <v>0.02</v>
      </c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  <c r="IK801" s="20"/>
      <c r="IL801" s="20"/>
      <c r="IM801" s="20"/>
      <c r="IN801" s="20"/>
      <c r="IO801" s="20"/>
      <c r="IP801" s="20"/>
      <c r="IQ801" s="20"/>
      <c r="IR801" s="20"/>
      <c r="IS801" s="20"/>
      <c r="IT801" s="20"/>
      <c r="IU801" s="20"/>
    </row>
    <row r="802" spans="1:255" x14ac:dyDescent="0.2">
      <c r="A802" s="71"/>
      <c r="B802" s="72"/>
      <c r="C802" s="72" t="s">
        <v>683</v>
      </c>
      <c r="D802" s="73"/>
      <c r="E802" s="74"/>
      <c r="F802" s="75">
        <v>311.66000000000003</v>
      </c>
      <c r="G802" s="76"/>
      <c r="H802" s="75">
        <v>311.66000000000003</v>
      </c>
      <c r="I802" s="75">
        <v>18.7</v>
      </c>
      <c r="J802" s="77">
        <v>9.11</v>
      </c>
      <c r="K802" s="78">
        <v>170.35</v>
      </c>
      <c r="O802" s="20"/>
      <c r="P802" s="20"/>
      <c r="Q802" s="20"/>
      <c r="R802" s="20"/>
      <c r="S802" s="20"/>
      <c r="T802" s="20">
        <v>18.7</v>
      </c>
      <c r="U802" s="20">
        <v>170.35</v>
      </c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>
        <v>1</v>
      </c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>
        <v>18.7</v>
      </c>
      <c r="DL802" s="20"/>
      <c r="DM802" s="20">
        <v>170.35</v>
      </c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>
        <v>18.7</v>
      </c>
      <c r="GK802" s="20"/>
      <c r="GL802" s="20"/>
      <c r="GM802" s="20"/>
      <c r="GN802" s="20">
        <v>18.7</v>
      </c>
      <c r="GO802" s="20"/>
      <c r="GP802" s="20">
        <v>18.7</v>
      </c>
      <c r="GQ802" s="20">
        <v>18.7</v>
      </c>
      <c r="GR802" s="20"/>
      <c r="GS802" s="20">
        <v>18.7</v>
      </c>
      <c r="GT802" s="20"/>
      <c r="GU802" s="20"/>
      <c r="GV802" s="20"/>
      <c r="GW802" s="20">
        <v>0</v>
      </c>
      <c r="GX802" s="20">
        <v>0</v>
      </c>
      <c r="GY802" s="20"/>
      <c r="GZ802" s="20"/>
      <c r="HA802" s="20"/>
      <c r="HB802" s="20">
        <v>18.7</v>
      </c>
      <c r="HC802" s="20"/>
      <c r="HD802" s="20"/>
      <c r="HE802" s="20"/>
      <c r="HF802" s="20">
        <v>18.7</v>
      </c>
      <c r="HG802" s="20"/>
      <c r="HH802" s="20"/>
      <c r="HI802" s="20"/>
      <c r="HJ802" s="20"/>
      <c r="HK802" s="20"/>
      <c r="HL802" s="20">
        <v>18.7</v>
      </c>
      <c r="HM802" s="20"/>
      <c r="HN802" s="20">
        <v>18.7</v>
      </c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  <c r="IK802" s="20"/>
      <c r="IL802" s="20"/>
      <c r="IM802" s="20"/>
      <c r="IN802" s="20"/>
      <c r="IO802" s="20"/>
      <c r="IP802" s="20"/>
      <c r="IQ802" s="20"/>
      <c r="IR802" s="20"/>
      <c r="IS802" s="20"/>
      <c r="IT802" s="20"/>
      <c r="IU802" s="20"/>
    </row>
    <row r="803" spans="1:255" x14ac:dyDescent="0.2">
      <c r="A803" s="79"/>
      <c r="B803" s="80"/>
      <c r="C803" s="80" t="s">
        <v>684</v>
      </c>
      <c r="D803" s="81"/>
      <c r="E803" s="82">
        <v>121</v>
      </c>
      <c r="F803" s="83" t="s">
        <v>685</v>
      </c>
      <c r="G803" s="84"/>
      <c r="H803" s="85">
        <v>269.10000000000002</v>
      </c>
      <c r="I803" s="85">
        <v>16.149999999999999</v>
      </c>
      <c r="J803" s="87">
        <v>1.21</v>
      </c>
      <c r="K803" s="86">
        <v>539.13</v>
      </c>
      <c r="O803" s="20"/>
      <c r="P803" s="20"/>
      <c r="Q803" s="20"/>
      <c r="R803" s="20"/>
      <c r="S803" s="20"/>
      <c r="T803" s="20">
        <v>16.149999999999999</v>
      </c>
      <c r="U803" s="20">
        <v>539.13</v>
      </c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>
        <v>1</v>
      </c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>
        <v>16.149999999999999</v>
      </c>
      <c r="DR803" s="20"/>
      <c r="DS803" s="20">
        <v>539.13</v>
      </c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>
        <v>16.149999999999999</v>
      </c>
      <c r="GZ803" s="20"/>
      <c r="HA803" s="20"/>
      <c r="HB803" s="20">
        <v>16.149999999999999</v>
      </c>
      <c r="HC803" s="20"/>
      <c r="HD803" s="20"/>
      <c r="HE803" s="20"/>
      <c r="HF803" s="20">
        <v>16.149999999999999</v>
      </c>
      <c r="HG803" s="20"/>
      <c r="HH803" s="20"/>
      <c r="HI803" s="20"/>
      <c r="HJ803" s="20"/>
      <c r="HK803" s="20"/>
      <c r="HL803" s="20">
        <v>16.149999999999999</v>
      </c>
      <c r="HM803" s="20"/>
      <c r="HN803" s="20">
        <v>16.149999999999999</v>
      </c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  <c r="IK803" s="20"/>
      <c r="IL803" s="20"/>
      <c r="IM803" s="20"/>
      <c r="IN803" s="20"/>
      <c r="IO803" s="20"/>
      <c r="IP803" s="20"/>
      <c r="IQ803" s="20"/>
      <c r="IR803" s="20"/>
      <c r="IS803" s="20"/>
      <c r="IT803" s="20"/>
      <c r="IU803" s="20"/>
    </row>
    <row r="804" spans="1:255" x14ac:dyDescent="0.2">
      <c r="A804" s="79"/>
      <c r="B804" s="80"/>
      <c r="C804" s="80" t="s">
        <v>686</v>
      </c>
      <c r="D804" s="81"/>
      <c r="E804" s="82">
        <v>72</v>
      </c>
      <c r="F804" s="83" t="s">
        <v>685</v>
      </c>
      <c r="G804" s="84"/>
      <c r="H804" s="85">
        <v>160.13</v>
      </c>
      <c r="I804" s="85">
        <v>9.61</v>
      </c>
      <c r="J804" s="87">
        <v>0.72</v>
      </c>
      <c r="K804" s="86">
        <v>320.8</v>
      </c>
      <c r="O804" s="20"/>
      <c r="P804" s="20"/>
      <c r="Q804" s="20"/>
      <c r="R804" s="20"/>
      <c r="S804" s="20"/>
      <c r="T804" s="20">
        <v>9.61</v>
      </c>
      <c r="U804" s="20">
        <v>320.8</v>
      </c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>
        <v>1</v>
      </c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>
        <v>9.61</v>
      </c>
      <c r="DR804" s="20"/>
      <c r="DS804" s="20">
        <v>320.8</v>
      </c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>
        <v>9.61</v>
      </c>
      <c r="HA804" s="20"/>
      <c r="HB804" s="20">
        <v>9.61</v>
      </c>
      <c r="HC804" s="20"/>
      <c r="HD804" s="20"/>
      <c r="HE804" s="20"/>
      <c r="HF804" s="20">
        <v>9.61</v>
      </c>
      <c r="HG804" s="20"/>
      <c r="HH804" s="20"/>
      <c r="HI804" s="20"/>
      <c r="HJ804" s="20"/>
      <c r="HK804" s="20"/>
      <c r="HL804" s="20">
        <v>9.61</v>
      </c>
      <c r="HM804" s="20"/>
      <c r="HN804" s="20">
        <v>9.61</v>
      </c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  <c r="IK804" s="20"/>
      <c r="IL804" s="20"/>
      <c r="IM804" s="20"/>
      <c r="IN804" s="20"/>
      <c r="IO804" s="20"/>
      <c r="IP804" s="20"/>
      <c r="IQ804" s="20"/>
      <c r="IR804" s="20"/>
      <c r="IS804" s="20"/>
      <c r="IT804" s="20"/>
      <c r="IU804" s="20"/>
    </row>
    <row r="805" spans="1:255" x14ac:dyDescent="0.2">
      <c r="A805" s="71"/>
      <c r="B805" s="72"/>
      <c r="C805" s="72" t="s">
        <v>687</v>
      </c>
      <c r="D805" s="73" t="s">
        <v>688</v>
      </c>
      <c r="E805" s="74">
        <v>24.8</v>
      </c>
      <c r="F805" s="75"/>
      <c r="G805" s="76" t="s">
        <v>26</v>
      </c>
      <c r="H805" s="75">
        <v>26.04</v>
      </c>
      <c r="I805" s="88">
        <v>1.5624</v>
      </c>
      <c r="J805" s="77"/>
      <c r="K805" s="78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  <c r="FQ805" s="20"/>
      <c r="FR805" s="20"/>
      <c r="FS805" s="20"/>
      <c r="FT805" s="20"/>
      <c r="FU805" s="20"/>
      <c r="FV805" s="20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20"/>
      <c r="GP805" s="20"/>
      <c r="GQ805" s="20"/>
      <c r="GR805" s="20"/>
      <c r="GS805" s="20"/>
      <c r="GT805" s="20"/>
      <c r="GU805" s="20"/>
      <c r="GV805" s="20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W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  <c r="IK805" s="20"/>
      <c r="IL805" s="20"/>
      <c r="IM805" s="20"/>
      <c r="IN805" s="20"/>
      <c r="IO805" s="20"/>
      <c r="IP805" s="20"/>
      <c r="IQ805" s="20"/>
      <c r="IR805" s="20"/>
      <c r="IS805" s="20"/>
      <c r="IT805" s="20"/>
      <c r="IU805" s="20"/>
    </row>
    <row r="806" spans="1:255" x14ac:dyDescent="0.2">
      <c r="A806" s="111" t="s">
        <v>312</v>
      </c>
      <c r="B806" s="112" t="s">
        <v>35</v>
      </c>
      <c r="C806" s="113" t="s">
        <v>266</v>
      </c>
      <c r="D806" s="114" t="s">
        <v>23</v>
      </c>
      <c r="E806" s="115">
        <v>6</v>
      </c>
      <c r="F806" s="116">
        <v>457.46000000000004</v>
      </c>
      <c r="G806" s="65"/>
      <c r="H806" s="116">
        <v>457.46</v>
      </c>
      <c r="I806" s="117">
        <v>301.29000000000002</v>
      </c>
      <c r="J806" s="66">
        <v>9.11</v>
      </c>
      <c r="K806" s="118">
        <v>2744.76</v>
      </c>
      <c r="L806" s="20"/>
      <c r="M806" s="20"/>
      <c r="N806" s="20"/>
      <c r="O806" s="20"/>
      <c r="P806" s="20"/>
      <c r="Q806" s="20"/>
      <c r="R806" s="20"/>
      <c r="S806" s="20"/>
      <c r="T806" s="20">
        <v>301.29000000000002</v>
      </c>
      <c r="U806" s="20">
        <v>2744.76</v>
      </c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>
        <v>1</v>
      </c>
      <c r="CW806" s="20"/>
      <c r="CX806" s="20"/>
      <c r="CY806" s="20"/>
      <c r="CZ806" s="20"/>
      <c r="DA806" s="20"/>
      <c r="DB806" s="20"/>
      <c r="DC806" s="20"/>
      <c r="DD806" s="20"/>
      <c r="DE806" s="20">
        <v>2744.76</v>
      </c>
      <c r="DF806" s="20"/>
      <c r="DG806" s="20"/>
      <c r="DH806" s="20"/>
      <c r="DI806" s="20"/>
      <c r="DJ806" s="20"/>
      <c r="DK806" s="20">
        <v>301.29000000000002</v>
      </c>
      <c r="DL806" s="20"/>
      <c r="DM806" s="20">
        <v>2744.76</v>
      </c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  <c r="FQ806" s="20"/>
      <c r="FR806" s="20"/>
      <c r="FS806" s="20"/>
      <c r="FT806" s="20"/>
      <c r="FU806" s="20"/>
      <c r="FV806" s="20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>
        <v>301.29000000000002</v>
      </c>
      <c r="GK806" s="20"/>
      <c r="GL806" s="20"/>
      <c r="GM806" s="20"/>
      <c r="GN806" s="20">
        <v>301.29000000000002</v>
      </c>
      <c r="GO806" s="20"/>
      <c r="GP806" s="20">
        <v>301.29000000000002</v>
      </c>
      <c r="GQ806" s="20">
        <v>301.29000000000002</v>
      </c>
      <c r="GR806" s="20"/>
      <c r="GS806" s="20">
        <v>301.29000000000002</v>
      </c>
      <c r="GT806" s="20"/>
      <c r="GU806" s="20"/>
      <c r="GV806" s="20"/>
      <c r="GW806" s="20"/>
      <c r="GX806" s="20"/>
      <c r="GY806" s="20"/>
      <c r="GZ806" s="20"/>
      <c r="HA806" s="20"/>
      <c r="HB806" s="20">
        <v>301.29000000000002</v>
      </c>
      <c r="HC806" s="20"/>
      <c r="HD806" s="20"/>
      <c r="HE806" s="20"/>
      <c r="HF806" s="20">
        <v>301.29000000000002</v>
      </c>
      <c r="HG806" s="20"/>
      <c r="HH806" s="20"/>
      <c r="HI806" s="20"/>
      <c r="HJ806" s="20"/>
      <c r="HK806" s="20"/>
      <c r="HL806" s="20">
        <v>301.29000000000002</v>
      </c>
      <c r="HM806" s="20"/>
      <c r="HN806" s="20">
        <v>301.29000000000002</v>
      </c>
      <c r="HO806" s="20"/>
      <c r="HP806" s="20"/>
      <c r="HQ806" s="20"/>
      <c r="HR806" s="20"/>
      <c r="HS806" s="20"/>
      <c r="HT806" s="20"/>
      <c r="HU806" s="20"/>
      <c r="HV806" s="20"/>
      <c r="HW806" s="20"/>
      <c r="HX806" s="20"/>
      <c r="HY806" s="20">
        <v>301.29000000000002</v>
      </c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  <c r="IK806" s="20"/>
      <c r="IL806" s="20"/>
      <c r="IM806" s="20"/>
      <c r="IN806" s="20"/>
      <c r="IO806" s="20"/>
      <c r="IP806" s="20"/>
      <c r="IQ806" s="20"/>
      <c r="IR806" s="20"/>
      <c r="IS806" s="20"/>
      <c r="IT806" s="20"/>
      <c r="IU806" s="20"/>
    </row>
    <row r="807" spans="1:255" x14ac:dyDescent="0.2">
      <c r="A807" s="89"/>
      <c r="B807" s="110" t="s">
        <v>690</v>
      </c>
      <c r="C807" s="110" t="s">
        <v>790</v>
      </c>
      <c r="D807" s="29"/>
      <c r="E807" s="29"/>
      <c r="F807" s="29"/>
      <c r="G807" s="29"/>
      <c r="H807" s="29"/>
      <c r="I807" s="29"/>
      <c r="J807" s="29"/>
      <c r="K807" s="90"/>
    </row>
    <row r="808" spans="1:255" ht="13.5" thickBot="1" x14ac:dyDescent="0.25">
      <c r="A808" s="135"/>
      <c r="B808" s="136"/>
      <c r="C808" s="136" t="s">
        <v>696</v>
      </c>
      <c r="D808" s="136"/>
      <c r="E808" s="136"/>
      <c r="F808" s="136"/>
      <c r="G808" s="136"/>
      <c r="H808" s="188">
        <v>319.99</v>
      </c>
      <c r="I808" s="189"/>
      <c r="J808" s="188">
        <v>2915.11</v>
      </c>
      <c r="K808" s="190"/>
      <c r="L808" s="109"/>
      <c r="M808" s="109"/>
      <c r="N808" s="109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  <c r="IK808" s="20"/>
      <c r="IL808" s="20"/>
      <c r="IM808" s="20"/>
      <c r="IN808" s="20"/>
      <c r="IO808" s="20"/>
      <c r="IP808" s="20"/>
      <c r="IQ808" s="20"/>
      <c r="IR808" s="20"/>
      <c r="IS808" s="20"/>
      <c r="IT808" s="20"/>
      <c r="IU808" s="20"/>
    </row>
    <row r="809" spans="1:255" x14ac:dyDescent="0.2">
      <c r="A809" s="123"/>
      <c r="B809" s="122"/>
      <c r="C809" s="122" t="s">
        <v>698</v>
      </c>
      <c r="D809" s="122"/>
      <c r="E809" s="122"/>
      <c r="F809" s="122"/>
      <c r="G809" s="122"/>
      <c r="H809" s="191">
        <v>359.17</v>
      </c>
      <c r="I809" s="192"/>
      <c r="J809" s="191">
        <v>4221.21</v>
      </c>
      <c r="K809" s="193"/>
      <c r="O809" s="20"/>
      <c r="P809" s="20"/>
      <c r="Q809" s="20"/>
      <c r="R809" s="20">
        <v>359.17</v>
      </c>
      <c r="S809" s="20">
        <v>4221.21</v>
      </c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>
        <v>359.17</v>
      </c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  <c r="IK809" s="20"/>
      <c r="IL809" s="20"/>
      <c r="IM809" s="20"/>
      <c r="IN809" s="20"/>
      <c r="IO809" s="20"/>
      <c r="IP809" s="20"/>
      <c r="IQ809" s="20"/>
      <c r="IR809" s="20"/>
      <c r="IS809" s="20"/>
      <c r="IT809" s="20"/>
      <c r="IU809" s="20"/>
    </row>
    <row r="810" spans="1:255" x14ac:dyDescent="0.2">
      <c r="A810" s="70"/>
      <c r="B810" s="69"/>
      <c r="C810" s="69"/>
      <c r="D810" s="69"/>
      <c r="E810" s="69"/>
      <c r="F810" s="69"/>
      <c r="G810" s="69"/>
      <c r="H810" s="194"/>
      <c r="I810" s="195"/>
      <c r="J810" s="194"/>
      <c r="K810" s="196"/>
    </row>
    <row r="811" spans="1:255" ht="59.25" x14ac:dyDescent="0.2">
      <c r="A811" s="126">
        <v>32</v>
      </c>
      <c r="B811" s="133" t="s">
        <v>112</v>
      </c>
      <c r="C811" s="127" t="s">
        <v>715</v>
      </c>
      <c r="D811" s="128" t="s">
        <v>101</v>
      </c>
      <c r="E811" s="129">
        <v>0.81289999999999996</v>
      </c>
      <c r="F811" s="130">
        <v>1577.04</v>
      </c>
      <c r="G811" s="134" t="s">
        <v>6</v>
      </c>
      <c r="H811" s="130"/>
      <c r="I811" s="131">
        <v>2783.66</v>
      </c>
      <c r="J811" s="97"/>
      <c r="K811" s="132">
        <v>90852.95</v>
      </c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/>
      <c r="FS811" s="20"/>
      <c r="FT811" s="20"/>
      <c r="FU811" s="20"/>
      <c r="FV811" s="20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20"/>
      <c r="GP811" s="20"/>
      <c r="GQ811" s="20"/>
      <c r="GR811" s="20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W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  <c r="IK811" s="20"/>
      <c r="IL811" s="20"/>
      <c r="IM811" s="20"/>
      <c r="IN811" s="20"/>
      <c r="IO811" s="20"/>
      <c r="IP811" s="20"/>
      <c r="IQ811" s="20"/>
      <c r="IR811" s="20"/>
      <c r="IS811" s="20"/>
      <c r="IT811" s="20"/>
      <c r="IU811" s="20"/>
    </row>
    <row r="812" spans="1:255" x14ac:dyDescent="0.2">
      <c r="A812" s="60"/>
      <c r="B812" s="61"/>
      <c r="C812" s="61" t="s">
        <v>680</v>
      </c>
      <c r="D812" s="62"/>
      <c r="E812" s="63"/>
      <c r="F812" s="64">
        <v>1066.28</v>
      </c>
      <c r="G812" s="65" t="s">
        <v>26</v>
      </c>
      <c r="H812" s="64">
        <v>1119.5899999999999</v>
      </c>
      <c r="I812" s="64">
        <v>910.11</v>
      </c>
      <c r="J812" s="66">
        <v>33.39</v>
      </c>
      <c r="K812" s="67">
        <v>30388.73</v>
      </c>
      <c r="O812" s="20"/>
      <c r="P812" s="20"/>
      <c r="Q812" s="20"/>
      <c r="R812" s="20"/>
      <c r="S812" s="20"/>
      <c r="T812" s="20">
        <v>910.11</v>
      </c>
      <c r="U812" s="20">
        <v>30388.73</v>
      </c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>
        <v>1</v>
      </c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>
        <v>30388.73</v>
      </c>
      <c r="DH812" s="20">
        <v>1</v>
      </c>
      <c r="DI812" s="20"/>
      <c r="DJ812" s="20"/>
      <c r="DK812" s="20"/>
      <c r="DL812" s="20"/>
      <c r="DM812" s="20"/>
      <c r="DN812" s="20"/>
      <c r="DO812" s="20"/>
      <c r="DP812" s="20"/>
      <c r="DQ812" s="20">
        <v>910.11</v>
      </c>
      <c r="DR812" s="20"/>
      <c r="DS812" s="20">
        <v>30388.73</v>
      </c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>
        <v>910.11</v>
      </c>
      <c r="GK812" s="20">
        <v>910.11</v>
      </c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>
        <v>910.11</v>
      </c>
      <c r="HC812" s="20"/>
      <c r="HD812" s="20"/>
      <c r="HE812" s="20"/>
      <c r="HF812" s="20">
        <v>910.11</v>
      </c>
      <c r="HG812" s="20"/>
      <c r="HH812" s="20"/>
      <c r="HI812" s="20"/>
      <c r="HJ812" s="20"/>
      <c r="HK812" s="20"/>
      <c r="HL812" s="20">
        <v>910.11</v>
      </c>
      <c r="HM812" s="20"/>
      <c r="HN812" s="20">
        <v>910.11</v>
      </c>
      <c r="HO812" s="20"/>
      <c r="HP812" s="20"/>
      <c r="HQ812" s="20"/>
      <c r="HR812" s="20"/>
      <c r="HS812" s="20"/>
      <c r="HT812" s="20"/>
      <c r="HU812" s="20"/>
      <c r="HV812" s="20"/>
      <c r="HW812" s="20"/>
      <c r="HX812" s="20">
        <v>910.11</v>
      </c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  <c r="IK812" s="20"/>
      <c r="IL812" s="20"/>
      <c r="IM812" s="20"/>
      <c r="IN812" s="20"/>
      <c r="IO812" s="20"/>
      <c r="IP812" s="20"/>
      <c r="IQ812" s="20"/>
      <c r="IR812" s="20"/>
      <c r="IS812" s="20"/>
      <c r="IT812" s="20"/>
      <c r="IU812" s="20"/>
    </row>
    <row r="813" spans="1:255" x14ac:dyDescent="0.2">
      <c r="A813" s="71"/>
      <c r="B813" s="72"/>
      <c r="C813" s="72" t="s">
        <v>681</v>
      </c>
      <c r="D813" s="73"/>
      <c r="E813" s="74"/>
      <c r="F813" s="75">
        <v>121.85</v>
      </c>
      <c r="G813" s="76" t="s">
        <v>26</v>
      </c>
      <c r="H813" s="75">
        <v>127.95</v>
      </c>
      <c r="I813" s="75">
        <v>104.01</v>
      </c>
      <c r="J813" s="77">
        <v>13.26</v>
      </c>
      <c r="K813" s="78">
        <v>1379.18</v>
      </c>
      <c r="O813" s="20"/>
      <c r="P813" s="20"/>
      <c r="Q813" s="20"/>
      <c r="R813" s="20"/>
      <c r="S813" s="20"/>
      <c r="T813" s="20">
        <v>104.01</v>
      </c>
      <c r="U813" s="20">
        <v>1379.18</v>
      </c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>
        <v>1</v>
      </c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>
        <v>104.01</v>
      </c>
      <c r="DR813" s="20"/>
      <c r="DS813" s="20">
        <v>1379.18</v>
      </c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>
        <v>104.01</v>
      </c>
      <c r="GK813" s="20"/>
      <c r="GL813" s="20">
        <v>104.01</v>
      </c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>
        <v>104.01</v>
      </c>
      <c r="HC813" s="20"/>
      <c r="HD813" s="20"/>
      <c r="HE813" s="20"/>
      <c r="HF813" s="20">
        <v>104.01</v>
      </c>
      <c r="HG813" s="20"/>
      <c r="HH813" s="20"/>
      <c r="HI813" s="20"/>
      <c r="HJ813" s="20"/>
      <c r="HK813" s="20"/>
      <c r="HL813" s="20">
        <v>104.01</v>
      </c>
      <c r="HM813" s="20"/>
      <c r="HN813" s="20">
        <v>104.01</v>
      </c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  <c r="IK813" s="20"/>
      <c r="IL813" s="20"/>
      <c r="IM813" s="20"/>
      <c r="IN813" s="20"/>
      <c r="IO813" s="20"/>
      <c r="IP813" s="20"/>
      <c r="IQ813" s="20"/>
      <c r="IR813" s="20"/>
      <c r="IS813" s="20"/>
      <c r="IT813" s="20"/>
      <c r="IU813" s="20"/>
    </row>
    <row r="814" spans="1:255" x14ac:dyDescent="0.2">
      <c r="A814" s="71"/>
      <c r="B814" s="72"/>
      <c r="C814" s="72" t="s">
        <v>682</v>
      </c>
      <c r="D814" s="73"/>
      <c r="E814" s="74"/>
      <c r="F814" s="75">
        <v>7.9</v>
      </c>
      <c r="G814" s="76" t="s">
        <v>26</v>
      </c>
      <c r="H814" s="75">
        <v>8.3000000000000007</v>
      </c>
      <c r="I814" s="75">
        <v>6.75</v>
      </c>
      <c r="J814" s="77">
        <v>33.39</v>
      </c>
      <c r="K814" s="78">
        <v>225.28</v>
      </c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  <c r="FQ814" s="20"/>
      <c r="FR814" s="20"/>
      <c r="FS814" s="20"/>
      <c r="FT814" s="20"/>
      <c r="FU814" s="20"/>
      <c r="FV814" s="20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>
        <v>6.75</v>
      </c>
      <c r="GN814" s="20"/>
      <c r="GO814" s="20"/>
      <c r="GP814" s="20"/>
      <c r="GQ814" s="20"/>
      <c r="GR814" s="20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W814" s="20"/>
      <c r="HX814" s="20">
        <v>6.75</v>
      </c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  <c r="IK814" s="20"/>
      <c r="IL814" s="20"/>
      <c r="IM814" s="20"/>
      <c r="IN814" s="20"/>
      <c r="IO814" s="20"/>
      <c r="IP814" s="20"/>
      <c r="IQ814" s="20"/>
      <c r="IR814" s="20"/>
      <c r="IS814" s="20"/>
      <c r="IT814" s="20"/>
      <c r="IU814" s="20"/>
    </row>
    <row r="815" spans="1:255" x14ac:dyDescent="0.2">
      <c r="A815" s="71"/>
      <c r="B815" s="72"/>
      <c r="C815" s="72" t="s">
        <v>683</v>
      </c>
      <c r="D815" s="73"/>
      <c r="E815" s="74"/>
      <c r="F815" s="75">
        <v>388.91</v>
      </c>
      <c r="G815" s="76"/>
      <c r="H815" s="75">
        <v>388.91</v>
      </c>
      <c r="I815" s="75">
        <v>316.14</v>
      </c>
      <c r="J815" s="77">
        <v>9.11</v>
      </c>
      <c r="K815" s="78">
        <v>2880.08</v>
      </c>
      <c r="O815" s="20"/>
      <c r="P815" s="20"/>
      <c r="Q815" s="20"/>
      <c r="R815" s="20"/>
      <c r="S815" s="20"/>
      <c r="T815" s="20">
        <v>316.14</v>
      </c>
      <c r="U815" s="20">
        <v>2880.08</v>
      </c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>
        <v>1</v>
      </c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>
        <v>316.14</v>
      </c>
      <c r="DL815" s="20"/>
      <c r="DM815" s="20">
        <v>2880.08</v>
      </c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  <c r="FQ815" s="20"/>
      <c r="FR815" s="20"/>
      <c r="FS815" s="20"/>
      <c r="FT815" s="20"/>
      <c r="FU815" s="20"/>
      <c r="FV815" s="20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>
        <v>316.14</v>
      </c>
      <c r="GK815" s="20"/>
      <c r="GL815" s="20"/>
      <c r="GM815" s="20"/>
      <c r="GN815" s="20">
        <v>316.14</v>
      </c>
      <c r="GO815" s="20"/>
      <c r="GP815" s="20">
        <v>316.14</v>
      </c>
      <c r="GQ815" s="20">
        <v>316.14</v>
      </c>
      <c r="GR815" s="20"/>
      <c r="GS815" s="20">
        <v>316.14</v>
      </c>
      <c r="GT815" s="20"/>
      <c r="GU815" s="20"/>
      <c r="GV815" s="20"/>
      <c r="GW815" s="20">
        <v>0</v>
      </c>
      <c r="GX815" s="20">
        <v>0</v>
      </c>
      <c r="GY815" s="20"/>
      <c r="GZ815" s="20"/>
      <c r="HA815" s="20"/>
      <c r="HB815" s="20">
        <v>316.14</v>
      </c>
      <c r="HC815" s="20"/>
      <c r="HD815" s="20"/>
      <c r="HE815" s="20"/>
      <c r="HF815" s="20">
        <v>316.14</v>
      </c>
      <c r="HG815" s="20"/>
      <c r="HH815" s="20"/>
      <c r="HI815" s="20"/>
      <c r="HJ815" s="20"/>
      <c r="HK815" s="20"/>
      <c r="HL815" s="20">
        <v>316.14</v>
      </c>
      <c r="HM815" s="20"/>
      <c r="HN815" s="20">
        <v>316.14</v>
      </c>
      <c r="HO815" s="20"/>
      <c r="HP815" s="20"/>
      <c r="HQ815" s="20"/>
      <c r="HR815" s="20"/>
      <c r="HS815" s="20"/>
      <c r="HT815" s="20"/>
      <c r="HU815" s="20"/>
      <c r="HV815" s="20"/>
      <c r="HW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  <c r="IK815" s="20"/>
      <c r="IL815" s="20"/>
      <c r="IM815" s="20"/>
      <c r="IN815" s="20"/>
      <c r="IO815" s="20"/>
      <c r="IP815" s="20"/>
      <c r="IQ815" s="20"/>
      <c r="IR815" s="20"/>
      <c r="IS815" s="20"/>
      <c r="IT815" s="20"/>
      <c r="IU815" s="20"/>
    </row>
    <row r="816" spans="1:255" x14ac:dyDescent="0.2">
      <c r="A816" s="79"/>
      <c r="B816" s="80"/>
      <c r="C816" s="80" t="s">
        <v>684</v>
      </c>
      <c r="D816" s="81"/>
      <c r="E816" s="82">
        <v>121</v>
      </c>
      <c r="F816" s="83" t="s">
        <v>685</v>
      </c>
      <c r="G816" s="84"/>
      <c r="H816" s="85">
        <v>1364.75</v>
      </c>
      <c r="I816" s="85">
        <v>1109.4000000000001</v>
      </c>
      <c r="J816" s="87">
        <v>1.21</v>
      </c>
      <c r="K816" s="86">
        <v>37042.949999999997</v>
      </c>
      <c r="O816" s="20"/>
      <c r="P816" s="20"/>
      <c r="Q816" s="20"/>
      <c r="R816" s="20"/>
      <c r="S816" s="20"/>
      <c r="T816" s="20">
        <v>1109.4000000000001</v>
      </c>
      <c r="U816" s="20">
        <v>37042.949999999997</v>
      </c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>
        <v>1</v>
      </c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>
        <v>1109.4000000000001</v>
      </c>
      <c r="DR816" s="20"/>
      <c r="DS816" s="20">
        <v>37042.949999999997</v>
      </c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  <c r="FQ816" s="20"/>
      <c r="FR816" s="20"/>
      <c r="FS816" s="20"/>
      <c r="FT816" s="20"/>
      <c r="FU816" s="20"/>
      <c r="FV816" s="20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20"/>
      <c r="GP816" s="20"/>
      <c r="GQ816" s="20"/>
      <c r="GR816" s="20"/>
      <c r="GS816" s="20"/>
      <c r="GT816" s="20"/>
      <c r="GU816" s="20"/>
      <c r="GV816" s="20"/>
      <c r="GW816" s="20"/>
      <c r="GX816" s="20"/>
      <c r="GY816" s="20">
        <v>1109.4000000000001</v>
      </c>
      <c r="GZ816" s="20"/>
      <c r="HA816" s="20"/>
      <c r="HB816" s="20">
        <v>1109.4000000000001</v>
      </c>
      <c r="HC816" s="20"/>
      <c r="HD816" s="20"/>
      <c r="HE816" s="20"/>
      <c r="HF816" s="20">
        <v>1109.4000000000001</v>
      </c>
      <c r="HG816" s="20"/>
      <c r="HH816" s="20"/>
      <c r="HI816" s="20"/>
      <c r="HJ816" s="20"/>
      <c r="HK816" s="20"/>
      <c r="HL816" s="20">
        <v>1109.4000000000001</v>
      </c>
      <c r="HM816" s="20"/>
      <c r="HN816" s="20">
        <v>1109.4000000000001</v>
      </c>
      <c r="HO816" s="20"/>
      <c r="HP816" s="20"/>
      <c r="HQ816" s="20"/>
      <c r="HR816" s="20"/>
      <c r="HS816" s="20"/>
      <c r="HT816" s="20"/>
      <c r="HU816" s="20"/>
      <c r="HV816" s="20"/>
      <c r="HW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  <c r="IK816" s="20"/>
      <c r="IL816" s="20"/>
      <c r="IM816" s="20"/>
      <c r="IN816" s="20"/>
      <c r="IO816" s="20"/>
      <c r="IP816" s="20"/>
      <c r="IQ816" s="20"/>
      <c r="IR816" s="20"/>
      <c r="IS816" s="20"/>
      <c r="IT816" s="20"/>
      <c r="IU816" s="20"/>
    </row>
    <row r="817" spans="1:255" x14ac:dyDescent="0.2">
      <c r="A817" s="79"/>
      <c r="B817" s="80"/>
      <c r="C817" s="80" t="s">
        <v>686</v>
      </c>
      <c r="D817" s="81"/>
      <c r="E817" s="82">
        <v>72</v>
      </c>
      <c r="F817" s="83" t="s">
        <v>685</v>
      </c>
      <c r="G817" s="84"/>
      <c r="H817" s="85">
        <v>812.08</v>
      </c>
      <c r="I817" s="85">
        <v>660.14</v>
      </c>
      <c r="J817" s="87">
        <v>0.72</v>
      </c>
      <c r="K817" s="86">
        <v>22042.09</v>
      </c>
      <c r="O817" s="20"/>
      <c r="P817" s="20"/>
      <c r="Q817" s="20"/>
      <c r="R817" s="20"/>
      <c r="S817" s="20"/>
      <c r="T817" s="20">
        <v>660.14</v>
      </c>
      <c r="U817" s="20">
        <v>22042.09</v>
      </c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>
        <v>1</v>
      </c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>
        <v>660.14</v>
      </c>
      <c r="DR817" s="20"/>
      <c r="DS817" s="20">
        <v>22042.09</v>
      </c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>
        <v>660.14</v>
      </c>
      <c r="HA817" s="20"/>
      <c r="HB817" s="20">
        <v>660.14</v>
      </c>
      <c r="HC817" s="20"/>
      <c r="HD817" s="20"/>
      <c r="HE817" s="20"/>
      <c r="HF817" s="20">
        <v>660.14</v>
      </c>
      <c r="HG817" s="20"/>
      <c r="HH817" s="20"/>
      <c r="HI817" s="20"/>
      <c r="HJ817" s="20"/>
      <c r="HK817" s="20"/>
      <c r="HL817" s="20">
        <v>660.14</v>
      </c>
      <c r="HM817" s="20"/>
      <c r="HN817" s="20">
        <v>660.14</v>
      </c>
      <c r="HO817" s="20"/>
      <c r="HP817" s="20"/>
      <c r="HQ817" s="20"/>
      <c r="HR817" s="20"/>
      <c r="HS817" s="20"/>
      <c r="HT817" s="20"/>
      <c r="HU817" s="20"/>
      <c r="HV817" s="20"/>
      <c r="HW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  <c r="IK817" s="20"/>
      <c r="IL817" s="20"/>
      <c r="IM817" s="20"/>
      <c r="IN817" s="20"/>
      <c r="IO817" s="20"/>
      <c r="IP817" s="20"/>
      <c r="IQ817" s="20"/>
      <c r="IR817" s="20"/>
      <c r="IS817" s="20"/>
      <c r="IT817" s="20"/>
      <c r="IU817" s="20"/>
    </row>
    <row r="818" spans="1:255" x14ac:dyDescent="0.2">
      <c r="A818" s="71"/>
      <c r="B818" s="72"/>
      <c r="C818" s="72" t="s">
        <v>687</v>
      </c>
      <c r="D818" s="73" t="s">
        <v>688</v>
      </c>
      <c r="E818" s="74">
        <v>122</v>
      </c>
      <c r="F818" s="75"/>
      <c r="G818" s="76" t="s">
        <v>26</v>
      </c>
      <c r="H818" s="75">
        <v>128.1</v>
      </c>
      <c r="I818" s="88">
        <v>104.13249</v>
      </c>
      <c r="J818" s="77"/>
      <c r="K818" s="78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  <c r="IK818" s="20"/>
      <c r="IL818" s="20"/>
      <c r="IM818" s="20"/>
      <c r="IN818" s="20"/>
      <c r="IO818" s="20"/>
      <c r="IP818" s="20"/>
      <c r="IQ818" s="20"/>
      <c r="IR818" s="20"/>
      <c r="IS818" s="20"/>
      <c r="IT818" s="20"/>
      <c r="IU818" s="20"/>
    </row>
    <row r="819" spans="1:255" ht="24" x14ac:dyDescent="0.2">
      <c r="A819" s="102" t="s">
        <v>314</v>
      </c>
      <c r="B819" s="108" t="s">
        <v>35</v>
      </c>
      <c r="C819" s="103" t="s">
        <v>120</v>
      </c>
      <c r="D819" s="104" t="s">
        <v>105</v>
      </c>
      <c r="E819" s="105">
        <v>81.290000000000006</v>
      </c>
      <c r="F819" s="100">
        <v>1027.3</v>
      </c>
      <c r="G819" s="96"/>
      <c r="H819" s="100">
        <v>1027.3</v>
      </c>
      <c r="I819" s="106">
        <v>9166.76</v>
      </c>
      <c r="J819" s="97">
        <v>9.11</v>
      </c>
      <c r="K819" s="107">
        <v>83509.22</v>
      </c>
      <c r="L819" s="20"/>
      <c r="M819" s="20"/>
      <c r="N819" s="20"/>
      <c r="O819" s="20"/>
      <c r="P819" s="20"/>
      <c r="Q819" s="20"/>
      <c r="R819" s="20"/>
      <c r="S819" s="20"/>
      <c r="T819" s="20">
        <v>9166.76</v>
      </c>
      <c r="U819" s="20">
        <v>83509.22</v>
      </c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>
        <v>1</v>
      </c>
      <c r="CW819" s="20"/>
      <c r="CX819" s="20"/>
      <c r="CY819" s="20"/>
      <c r="CZ819" s="20"/>
      <c r="DA819" s="20"/>
      <c r="DB819" s="20"/>
      <c r="DC819" s="20"/>
      <c r="DD819" s="20"/>
      <c r="DE819" s="20">
        <v>83509.22</v>
      </c>
      <c r="DF819" s="20"/>
      <c r="DG819" s="20"/>
      <c r="DH819" s="20"/>
      <c r="DI819" s="20"/>
      <c r="DJ819" s="20"/>
      <c r="DK819" s="20">
        <v>9166.76</v>
      </c>
      <c r="DL819" s="20"/>
      <c r="DM819" s="20">
        <v>83509.22</v>
      </c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>
        <v>9166.76</v>
      </c>
      <c r="GK819" s="20"/>
      <c r="GL819" s="20"/>
      <c r="GM819" s="20"/>
      <c r="GN819" s="20">
        <v>9166.76</v>
      </c>
      <c r="GO819" s="20"/>
      <c r="GP819" s="20">
        <v>9166.76</v>
      </c>
      <c r="GQ819" s="20">
        <v>9166.76</v>
      </c>
      <c r="GR819" s="20"/>
      <c r="GS819" s="20">
        <v>9166.76</v>
      </c>
      <c r="GT819" s="20"/>
      <c r="GU819" s="20"/>
      <c r="GV819" s="20"/>
      <c r="GW819" s="20"/>
      <c r="GX819" s="20"/>
      <c r="GY819" s="20"/>
      <c r="GZ819" s="20"/>
      <c r="HA819" s="20"/>
      <c r="HB819" s="20">
        <v>9166.76</v>
      </c>
      <c r="HC819" s="20"/>
      <c r="HD819" s="20"/>
      <c r="HE819" s="20"/>
      <c r="HF819" s="20">
        <v>9166.76</v>
      </c>
      <c r="HG819" s="20"/>
      <c r="HH819" s="20"/>
      <c r="HI819" s="20"/>
      <c r="HJ819" s="20"/>
      <c r="HK819" s="20"/>
      <c r="HL819" s="20">
        <v>9166.76</v>
      </c>
      <c r="HM819" s="20"/>
      <c r="HN819" s="20">
        <v>9166.76</v>
      </c>
      <c r="HO819" s="20"/>
      <c r="HP819" s="20"/>
      <c r="HQ819" s="20"/>
      <c r="HR819" s="20"/>
      <c r="HS819" s="20"/>
      <c r="HT819" s="20"/>
      <c r="HU819" s="20"/>
      <c r="HV819" s="20"/>
      <c r="HW819" s="20"/>
      <c r="HX819" s="20"/>
      <c r="HY819" s="20">
        <v>9166.76</v>
      </c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  <c r="IK819" s="20"/>
      <c r="IL819" s="20"/>
      <c r="IM819" s="20"/>
      <c r="IN819" s="20"/>
      <c r="IO819" s="20"/>
      <c r="IP819" s="20"/>
      <c r="IQ819" s="20"/>
      <c r="IR819" s="20"/>
      <c r="IS819" s="20"/>
      <c r="IT819" s="20"/>
      <c r="IU819" s="20"/>
    </row>
    <row r="820" spans="1:255" x14ac:dyDescent="0.2">
      <c r="A820" s="58"/>
      <c r="B820" s="101" t="s">
        <v>690</v>
      </c>
      <c r="C820" s="101" t="s">
        <v>717</v>
      </c>
      <c r="D820" s="57"/>
      <c r="E820" s="57"/>
      <c r="F820" s="57"/>
      <c r="G820" s="57"/>
      <c r="H820" s="57"/>
      <c r="I820" s="57"/>
      <c r="J820" s="57"/>
      <c r="K820" s="59"/>
    </row>
    <row r="821" spans="1:255" ht="24" x14ac:dyDescent="0.2">
      <c r="A821" s="102" t="s">
        <v>315</v>
      </c>
      <c r="B821" s="108" t="s">
        <v>153</v>
      </c>
      <c r="C821" s="103" t="s">
        <v>154</v>
      </c>
      <c r="D821" s="104" t="s">
        <v>105</v>
      </c>
      <c r="E821" s="105">
        <v>0.01</v>
      </c>
      <c r="F821" s="106">
        <v>34.200000000000003</v>
      </c>
      <c r="G821" s="96"/>
      <c r="H821" s="106">
        <v>34.200000000000003</v>
      </c>
      <c r="I821" s="106">
        <v>0.34</v>
      </c>
      <c r="J821" s="97">
        <v>9.11</v>
      </c>
      <c r="K821" s="107">
        <v>3.12</v>
      </c>
      <c r="L821" s="20"/>
      <c r="M821" s="20"/>
      <c r="N821" s="20"/>
      <c r="O821" s="20"/>
      <c r="P821" s="20"/>
      <c r="Q821" s="20"/>
      <c r="R821" s="20"/>
      <c r="S821" s="20"/>
      <c r="T821" s="20">
        <v>0.34</v>
      </c>
      <c r="U821" s="20">
        <v>3.12</v>
      </c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>
        <v>1</v>
      </c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>
        <v>0.34</v>
      </c>
      <c r="DL821" s="20"/>
      <c r="DM821" s="20">
        <v>3.12</v>
      </c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>
        <v>0.34</v>
      </c>
      <c r="GK821" s="20"/>
      <c r="GL821" s="20"/>
      <c r="GM821" s="20"/>
      <c r="GN821" s="20">
        <v>0.34</v>
      </c>
      <c r="GO821" s="20"/>
      <c r="GP821" s="20">
        <v>0.34</v>
      </c>
      <c r="GQ821" s="20">
        <v>0.34</v>
      </c>
      <c r="GR821" s="20"/>
      <c r="GS821" s="20">
        <v>0.34</v>
      </c>
      <c r="GT821" s="20"/>
      <c r="GU821" s="20"/>
      <c r="GV821" s="20"/>
      <c r="GW821" s="20"/>
      <c r="GX821" s="20"/>
      <c r="GY821" s="20"/>
      <c r="GZ821" s="20"/>
      <c r="HA821" s="20"/>
      <c r="HB821" s="20">
        <v>0.34</v>
      </c>
      <c r="HC821" s="20"/>
      <c r="HD821" s="20"/>
      <c r="HE821" s="20"/>
      <c r="HF821" s="20">
        <v>0.34</v>
      </c>
      <c r="HG821" s="20"/>
      <c r="HH821" s="20"/>
      <c r="HI821" s="20"/>
      <c r="HJ821" s="20"/>
      <c r="HK821" s="20"/>
      <c r="HL821" s="20">
        <v>0.34</v>
      </c>
      <c r="HM821" s="20"/>
      <c r="HN821" s="20">
        <v>0.34</v>
      </c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  <c r="IK821" s="20"/>
      <c r="IL821" s="20"/>
      <c r="IM821" s="20"/>
      <c r="IN821" s="20"/>
      <c r="IO821" s="20"/>
      <c r="IP821" s="20"/>
      <c r="IQ821" s="20"/>
      <c r="IR821" s="20"/>
      <c r="IS821" s="20"/>
      <c r="IT821" s="20"/>
      <c r="IU821" s="20"/>
    </row>
    <row r="822" spans="1:255" ht="13.5" thickBot="1" x14ac:dyDescent="0.25">
      <c r="A822" s="135"/>
      <c r="B822" s="136"/>
      <c r="C822" s="136" t="s">
        <v>696</v>
      </c>
      <c r="D822" s="136"/>
      <c r="E822" s="136"/>
      <c r="F822" s="136"/>
      <c r="G822" s="136"/>
      <c r="H822" s="188">
        <v>9483.24</v>
      </c>
      <c r="I822" s="189"/>
      <c r="J822" s="188">
        <v>86392.42</v>
      </c>
      <c r="K822" s="190"/>
      <c r="L822" s="109"/>
      <c r="M822" s="109"/>
      <c r="N822" s="109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20"/>
      <c r="GQ822" s="20"/>
      <c r="GR822" s="20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W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  <c r="IK822" s="20"/>
      <c r="IL822" s="20"/>
      <c r="IM822" s="20"/>
      <c r="IN822" s="20"/>
      <c r="IO822" s="20"/>
      <c r="IP822" s="20"/>
      <c r="IQ822" s="20"/>
      <c r="IR822" s="20"/>
      <c r="IS822" s="20"/>
      <c r="IT822" s="20"/>
      <c r="IU822" s="20"/>
    </row>
    <row r="823" spans="1:255" x14ac:dyDescent="0.2">
      <c r="A823" s="123"/>
      <c r="B823" s="122"/>
      <c r="C823" s="122" t="s">
        <v>698</v>
      </c>
      <c r="D823" s="122"/>
      <c r="E823" s="122"/>
      <c r="F823" s="122"/>
      <c r="G823" s="122"/>
      <c r="H823" s="191">
        <v>12266.9</v>
      </c>
      <c r="I823" s="192"/>
      <c r="J823" s="191">
        <v>177245.37</v>
      </c>
      <c r="K823" s="193"/>
      <c r="O823" s="20"/>
      <c r="P823" s="20"/>
      <c r="Q823" s="20"/>
      <c r="R823" s="20">
        <v>12266.9</v>
      </c>
      <c r="S823" s="20">
        <v>177245.37</v>
      </c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>
        <v>12266.9</v>
      </c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  <c r="IK823" s="20"/>
      <c r="IL823" s="20"/>
      <c r="IM823" s="20"/>
      <c r="IN823" s="20"/>
      <c r="IO823" s="20"/>
      <c r="IP823" s="20"/>
      <c r="IQ823" s="20"/>
      <c r="IR823" s="20"/>
      <c r="IS823" s="20"/>
      <c r="IT823" s="20"/>
      <c r="IU823" s="20"/>
    </row>
    <row r="824" spans="1:255" x14ac:dyDescent="0.2">
      <c r="A824" s="70"/>
      <c r="B824" s="69"/>
      <c r="C824" s="69"/>
      <c r="D824" s="69"/>
      <c r="E824" s="69"/>
      <c r="F824" s="69"/>
      <c r="G824" s="69"/>
      <c r="H824" s="194"/>
      <c r="I824" s="195"/>
      <c r="J824" s="194"/>
      <c r="K824" s="196"/>
    </row>
    <row r="825" spans="1:255" ht="48" x14ac:dyDescent="0.2">
      <c r="A825" s="126">
        <v>33</v>
      </c>
      <c r="B825" s="133" t="s">
        <v>99</v>
      </c>
      <c r="C825" s="127" t="s">
        <v>712</v>
      </c>
      <c r="D825" s="128" t="s">
        <v>101</v>
      </c>
      <c r="E825" s="129">
        <v>0.2525</v>
      </c>
      <c r="F825" s="130">
        <v>1898.04</v>
      </c>
      <c r="G825" s="134" t="s">
        <v>6</v>
      </c>
      <c r="H825" s="130"/>
      <c r="I825" s="131">
        <v>1084.28</v>
      </c>
      <c r="J825" s="97"/>
      <c r="K825" s="132">
        <v>35577.599999999999</v>
      </c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/>
      <c r="FS825" s="20"/>
      <c r="FT825" s="20"/>
      <c r="FU825" s="20"/>
      <c r="FV825" s="20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20"/>
      <c r="GP825" s="20"/>
      <c r="GQ825" s="20"/>
      <c r="GR825" s="20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W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  <c r="IK825" s="20"/>
      <c r="IL825" s="20"/>
      <c r="IM825" s="20"/>
      <c r="IN825" s="20"/>
      <c r="IO825" s="20"/>
      <c r="IP825" s="20"/>
      <c r="IQ825" s="20"/>
      <c r="IR825" s="20"/>
      <c r="IS825" s="20"/>
      <c r="IT825" s="20"/>
      <c r="IU825" s="20"/>
    </row>
    <row r="826" spans="1:255" x14ac:dyDescent="0.2">
      <c r="A826" s="60"/>
      <c r="B826" s="61"/>
      <c r="C826" s="61" t="s">
        <v>680</v>
      </c>
      <c r="D826" s="62"/>
      <c r="E826" s="63"/>
      <c r="F826" s="64">
        <v>1345.96</v>
      </c>
      <c r="G826" s="65" t="s">
        <v>26</v>
      </c>
      <c r="H826" s="64">
        <v>1413.26</v>
      </c>
      <c r="I826" s="64">
        <v>356.85</v>
      </c>
      <c r="J826" s="66">
        <v>33.39</v>
      </c>
      <c r="K826" s="67">
        <v>11915.16</v>
      </c>
      <c r="O826" s="20"/>
      <c r="P826" s="20"/>
      <c r="Q826" s="20"/>
      <c r="R826" s="20"/>
      <c r="S826" s="20"/>
      <c r="T826" s="20">
        <v>356.85</v>
      </c>
      <c r="U826" s="20">
        <v>11915.16</v>
      </c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>
        <v>1</v>
      </c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>
        <v>11915.16</v>
      </c>
      <c r="DH826" s="20">
        <v>1</v>
      </c>
      <c r="DI826" s="20"/>
      <c r="DJ826" s="20"/>
      <c r="DK826" s="20"/>
      <c r="DL826" s="20"/>
      <c r="DM826" s="20"/>
      <c r="DN826" s="20"/>
      <c r="DO826" s="20"/>
      <c r="DP826" s="20"/>
      <c r="DQ826" s="20">
        <v>356.85</v>
      </c>
      <c r="DR826" s="20"/>
      <c r="DS826" s="20">
        <v>11915.16</v>
      </c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>
        <v>356.85</v>
      </c>
      <c r="GK826" s="20">
        <v>356.85</v>
      </c>
      <c r="GL826" s="20"/>
      <c r="GM826" s="20"/>
      <c r="GN826" s="20"/>
      <c r="GO826" s="20"/>
      <c r="GP826" s="20"/>
      <c r="GQ826" s="20"/>
      <c r="GR826" s="20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>
        <v>356.85</v>
      </c>
      <c r="HC826" s="20"/>
      <c r="HD826" s="20"/>
      <c r="HE826" s="20"/>
      <c r="HF826" s="20">
        <v>356.85</v>
      </c>
      <c r="HG826" s="20"/>
      <c r="HH826" s="20"/>
      <c r="HI826" s="20"/>
      <c r="HJ826" s="20"/>
      <c r="HK826" s="20"/>
      <c r="HL826" s="20">
        <v>356.85</v>
      </c>
      <c r="HM826" s="20"/>
      <c r="HN826" s="20">
        <v>356.85</v>
      </c>
      <c r="HO826" s="20"/>
      <c r="HP826" s="20"/>
      <c r="HQ826" s="20"/>
      <c r="HR826" s="20"/>
      <c r="HS826" s="20"/>
      <c r="HT826" s="20"/>
      <c r="HU826" s="20"/>
      <c r="HV826" s="20"/>
      <c r="HW826" s="20"/>
      <c r="HX826" s="20">
        <v>356.85</v>
      </c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  <c r="IK826" s="20"/>
      <c r="IL826" s="20"/>
      <c r="IM826" s="20"/>
      <c r="IN826" s="20"/>
      <c r="IO826" s="20"/>
      <c r="IP826" s="20"/>
      <c r="IQ826" s="20"/>
      <c r="IR826" s="20"/>
      <c r="IS826" s="20"/>
      <c r="IT826" s="20"/>
      <c r="IU826" s="20"/>
    </row>
    <row r="827" spans="1:255" x14ac:dyDescent="0.2">
      <c r="A827" s="71"/>
      <c r="B827" s="72"/>
      <c r="C827" s="72" t="s">
        <v>681</v>
      </c>
      <c r="D827" s="73"/>
      <c r="E827" s="74"/>
      <c r="F827" s="75">
        <v>117.43</v>
      </c>
      <c r="G827" s="76" t="s">
        <v>26</v>
      </c>
      <c r="H827" s="75">
        <v>123.3</v>
      </c>
      <c r="I827" s="75">
        <v>31.13</v>
      </c>
      <c r="J827" s="77">
        <v>13.26</v>
      </c>
      <c r="K827" s="78">
        <v>412.83</v>
      </c>
      <c r="O827" s="20"/>
      <c r="P827" s="20"/>
      <c r="Q827" s="20"/>
      <c r="R827" s="20"/>
      <c r="S827" s="20"/>
      <c r="T827" s="20">
        <v>31.13</v>
      </c>
      <c r="U827" s="20">
        <v>412.83</v>
      </c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>
        <v>1</v>
      </c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>
        <v>31.13</v>
      </c>
      <c r="DR827" s="20"/>
      <c r="DS827" s="20">
        <v>412.83</v>
      </c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/>
      <c r="FS827" s="20"/>
      <c r="FT827" s="20"/>
      <c r="FU827" s="20"/>
      <c r="FV827" s="20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>
        <v>31.13</v>
      </c>
      <c r="GK827" s="20"/>
      <c r="GL827" s="20">
        <v>31.13</v>
      </c>
      <c r="GM827" s="20"/>
      <c r="GN827" s="20"/>
      <c r="GO827" s="20"/>
      <c r="GP827" s="20"/>
      <c r="GQ827" s="20"/>
      <c r="GR827" s="20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>
        <v>31.13</v>
      </c>
      <c r="HC827" s="20"/>
      <c r="HD827" s="20"/>
      <c r="HE827" s="20"/>
      <c r="HF827" s="20">
        <v>31.13</v>
      </c>
      <c r="HG827" s="20"/>
      <c r="HH827" s="20"/>
      <c r="HI827" s="20"/>
      <c r="HJ827" s="20"/>
      <c r="HK827" s="20"/>
      <c r="HL827" s="20">
        <v>31.13</v>
      </c>
      <c r="HM827" s="20"/>
      <c r="HN827" s="20">
        <v>31.13</v>
      </c>
      <c r="HO827" s="20"/>
      <c r="HP827" s="20"/>
      <c r="HQ827" s="20"/>
      <c r="HR827" s="20"/>
      <c r="HS827" s="20"/>
      <c r="HT827" s="20"/>
      <c r="HU827" s="20"/>
      <c r="HV827" s="20"/>
      <c r="HW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  <c r="IK827" s="20"/>
      <c r="IL827" s="20"/>
      <c r="IM827" s="20"/>
      <c r="IN827" s="20"/>
      <c r="IO827" s="20"/>
      <c r="IP827" s="20"/>
      <c r="IQ827" s="20"/>
      <c r="IR827" s="20"/>
      <c r="IS827" s="20"/>
      <c r="IT827" s="20"/>
      <c r="IU827" s="20"/>
    </row>
    <row r="828" spans="1:255" x14ac:dyDescent="0.2">
      <c r="A828" s="71"/>
      <c r="B828" s="72"/>
      <c r="C828" s="72" t="s">
        <v>682</v>
      </c>
      <c r="D828" s="73"/>
      <c r="E828" s="74"/>
      <c r="F828" s="75">
        <v>14.83</v>
      </c>
      <c r="G828" s="76" t="s">
        <v>26</v>
      </c>
      <c r="H828" s="75">
        <v>15.57</v>
      </c>
      <c r="I828" s="75">
        <v>3.93</v>
      </c>
      <c r="J828" s="77">
        <v>33.39</v>
      </c>
      <c r="K828" s="78">
        <v>131.27000000000001</v>
      </c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>
        <v>3.93</v>
      </c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>
        <v>3.93</v>
      </c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  <c r="IK828" s="20"/>
      <c r="IL828" s="20"/>
      <c r="IM828" s="20"/>
      <c r="IN828" s="20"/>
      <c r="IO828" s="20"/>
      <c r="IP828" s="20"/>
      <c r="IQ828" s="20"/>
      <c r="IR828" s="20"/>
      <c r="IS828" s="20"/>
      <c r="IT828" s="20"/>
      <c r="IU828" s="20"/>
    </row>
    <row r="829" spans="1:255" x14ac:dyDescent="0.2">
      <c r="A829" s="71"/>
      <c r="B829" s="72"/>
      <c r="C829" s="72" t="s">
        <v>683</v>
      </c>
      <c r="D829" s="73"/>
      <c r="E829" s="74"/>
      <c r="F829" s="75">
        <v>434.65</v>
      </c>
      <c r="G829" s="76"/>
      <c r="H829" s="75">
        <v>434.65</v>
      </c>
      <c r="I829" s="75">
        <v>109.75</v>
      </c>
      <c r="J829" s="77">
        <v>9.11</v>
      </c>
      <c r="K829" s="78">
        <v>999.81</v>
      </c>
      <c r="O829" s="20"/>
      <c r="P829" s="20"/>
      <c r="Q829" s="20"/>
      <c r="R829" s="20"/>
      <c r="S829" s="20"/>
      <c r="T829" s="20">
        <v>109.75</v>
      </c>
      <c r="U829" s="20">
        <v>999.81</v>
      </c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>
        <v>1</v>
      </c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>
        <v>109.75</v>
      </c>
      <c r="DL829" s="20"/>
      <c r="DM829" s="20">
        <v>999.81</v>
      </c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>
        <v>109.75</v>
      </c>
      <c r="GK829" s="20"/>
      <c r="GL829" s="20"/>
      <c r="GM829" s="20"/>
      <c r="GN829" s="20">
        <v>109.75</v>
      </c>
      <c r="GO829" s="20"/>
      <c r="GP829" s="20">
        <v>109.75</v>
      </c>
      <c r="GQ829" s="20">
        <v>109.75</v>
      </c>
      <c r="GR829" s="20"/>
      <c r="GS829" s="20">
        <v>109.75</v>
      </c>
      <c r="GT829" s="20"/>
      <c r="GU829" s="20"/>
      <c r="GV829" s="20"/>
      <c r="GW829" s="20">
        <v>0</v>
      </c>
      <c r="GX829" s="20">
        <v>0</v>
      </c>
      <c r="GY829" s="20"/>
      <c r="GZ829" s="20"/>
      <c r="HA829" s="20"/>
      <c r="HB829" s="20">
        <v>109.75</v>
      </c>
      <c r="HC829" s="20"/>
      <c r="HD829" s="20"/>
      <c r="HE829" s="20"/>
      <c r="HF829" s="20">
        <v>109.75</v>
      </c>
      <c r="HG829" s="20"/>
      <c r="HH829" s="20"/>
      <c r="HI829" s="20"/>
      <c r="HJ829" s="20"/>
      <c r="HK829" s="20"/>
      <c r="HL829" s="20">
        <v>109.75</v>
      </c>
      <c r="HM829" s="20"/>
      <c r="HN829" s="20">
        <v>109.75</v>
      </c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  <c r="IK829" s="20"/>
      <c r="IL829" s="20"/>
      <c r="IM829" s="20"/>
      <c r="IN829" s="20"/>
      <c r="IO829" s="20"/>
      <c r="IP829" s="20"/>
      <c r="IQ829" s="20"/>
      <c r="IR829" s="20"/>
      <c r="IS829" s="20"/>
      <c r="IT829" s="20"/>
      <c r="IU829" s="20"/>
    </row>
    <row r="830" spans="1:255" x14ac:dyDescent="0.2">
      <c r="A830" s="79"/>
      <c r="B830" s="80"/>
      <c r="C830" s="80" t="s">
        <v>684</v>
      </c>
      <c r="D830" s="81"/>
      <c r="E830" s="82">
        <v>121</v>
      </c>
      <c r="F830" s="83" t="s">
        <v>685</v>
      </c>
      <c r="G830" s="84"/>
      <c r="H830" s="85">
        <v>1728.88</v>
      </c>
      <c r="I830" s="85">
        <v>436.54</v>
      </c>
      <c r="J830" s="87">
        <v>1.21</v>
      </c>
      <c r="K830" s="86">
        <v>14576.18</v>
      </c>
      <c r="O830" s="20"/>
      <c r="P830" s="20"/>
      <c r="Q830" s="20"/>
      <c r="R830" s="20"/>
      <c r="S830" s="20"/>
      <c r="T830" s="20">
        <v>436.54</v>
      </c>
      <c r="U830" s="20">
        <v>14576.18</v>
      </c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>
        <v>1</v>
      </c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>
        <v>436.54</v>
      </c>
      <c r="DR830" s="20"/>
      <c r="DS830" s="20">
        <v>14576.18</v>
      </c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>
        <v>436.54</v>
      </c>
      <c r="GZ830" s="20"/>
      <c r="HA830" s="20"/>
      <c r="HB830" s="20">
        <v>436.54</v>
      </c>
      <c r="HC830" s="20"/>
      <c r="HD830" s="20"/>
      <c r="HE830" s="20"/>
      <c r="HF830" s="20">
        <v>436.54</v>
      </c>
      <c r="HG830" s="20"/>
      <c r="HH830" s="20"/>
      <c r="HI830" s="20"/>
      <c r="HJ830" s="20"/>
      <c r="HK830" s="20"/>
      <c r="HL830" s="20">
        <v>436.54</v>
      </c>
      <c r="HM830" s="20"/>
      <c r="HN830" s="20">
        <v>436.54</v>
      </c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  <c r="IK830" s="20"/>
      <c r="IL830" s="20"/>
      <c r="IM830" s="20"/>
      <c r="IN830" s="20"/>
      <c r="IO830" s="20"/>
      <c r="IP830" s="20"/>
      <c r="IQ830" s="20"/>
      <c r="IR830" s="20"/>
      <c r="IS830" s="20"/>
      <c r="IT830" s="20"/>
      <c r="IU830" s="20"/>
    </row>
    <row r="831" spans="1:255" x14ac:dyDescent="0.2">
      <c r="A831" s="79"/>
      <c r="B831" s="80"/>
      <c r="C831" s="80" t="s">
        <v>686</v>
      </c>
      <c r="D831" s="81"/>
      <c r="E831" s="82">
        <v>72</v>
      </c>
      <c r="F831" s="83" t="s">
        <v>685</v>
      </c>
      <c r="G831" s="84"/>
      <c r="H831" s="85">
        <v>1028.76</v>
      </c>
      <c r="I831" s="85">
        <v>259.76</v>
      </c>
      <c r="J831" s="87">
        <v>0.72</v>
      </c>
      <c r="K831" s="86">
        <v>8673.43</v>
      </c>
      <c r="O831" s="20"/>
      <c r="P831" s="20"/>
      <c r="Q831" s="20"/>
      <c r="R831" s="20"/>
      <c r="S831" s="20"/>
      <c r="T831" s="20">
        <v>259.76</v>
      </c>
      <c r="U831" s="20">
        <v>8673.43</v>
      </c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>
        <v>1</v>
      </c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>
        <v>259.76</v>
      </c>
      <c r="DR831" s="20"/>
      <c r="DS831" s="20">
        <v>8673.43</v>
      </c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>
        <v>259.76</v>
      </c>
      <c r="HA831" s="20"/>
      <c r="HB831" s="20">
        <v>259.76</v>
      </c>
      <c r="HC831" s="20"/>
      <c r="HD831" s="20"/>
      <c r="HE831" s="20"/>
      <c r="HF831" s="20">
        <v>259.76</v>
      </c>
      <c r="HG831" s="20"/>
      <c r="HH831" s="20"/>
      <c r="HI831" s="20"/>
      <c r="HJ831" s="20"/>
      <c r="HK831" s="20"/>
      <c r="HL831" s="20">
        <v>259.76</v>
      </c>
      <c r="HM831" s="20"/>
      <c r="HN831" s="20">
        <v>259.76</v>
      </c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  <c r="IK831" s="20"/>
      <c r="IL831" s="20"/>
      <c r="IM831" s="20"/>
      <c r="IN831" s="20"/>
      <c r="IO831" s="20"/>
      <c r="IP831" s="20"/>
      <c r="IQ831" s="20"/>
      <c r="IR831" s="20"/>
      <c r="IS831" s="20"/>
      <c r="IT831" s="20"/>
      <c r="IU831" s="20"/>
    </row>
    <row r="832" spans="1:255" x14ac:dyDescent="0.2">
      <c r="A832" s="71"/>
      <c r="B832" s="72"/>
      <c r="C832" s="72" t="s">
        <v>687</v>
      </c>
      <c r="D832" s="73" t="s">
        <v>688</v>
      </c>
      <c r="E832" s="74">
        <v>154</v>
      </c>
      <c r="F832" s="75"/>
      <c r="G832" s="76" t="s">
        <v>26</v>
      </c>
      <c r="H832" s="75">
        <v>161.69999999999999</v>
      </c>
      <c r="I832" s="88">
        <v>40.829250000000002</v>
      </c>
      <c r="J832" s="77"/>
      <c r="K832" s="78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S832" s="20"/>
      <c r="IT832" s="20"/>
      <c r="IU832" s="20"/>
    </row>
    <row r="833" spans="1:255" ht="24" x14ac:dyDescent="0.2">
      <c r="A833" s="102" t="s">
        <v>317</v>
      </c>
      <c r="B833" s="108" t="s">
        <v>35</v>
      </c>
      <c r="C833" s="103" t="s">
        <v>104</v>
      </c>
      <c r="D833" s="104" t="s">
        <v>105</v>
      </c>
      <c r="E833" s="105">
        <v>11.78</v>
      </c>
      <c r="F833" s="100">
        <v>703.43</v>
      </c>
      <c r="G833" s="96"/>
      <c r="H833" s="100">
        <v>703.43</v>
      </c>
      <c r="I833" s="106">
        <v>909.59</v>
      </c>
      <c r="J833" s="97">
        <v>9.11</v>
      </c>
      <c r="K833" s="107">
        <v>8286.41</v>
      </c>
      <c r="L833" s="20"/>
      <c r="M833" s="20"/>
      <c r="N833" s="20"/>
      <c r="O833" s="20"/>
      <c r="P833" s="20"/>
      <c r="Q833" s="20"/>
      <c r="R833" s="20"/>
      <c r="S833" s="20"/>
      <c r="T833" s="20">
        <v>909.59</v>
      </c>
      <c r="U833" s="20">
        <v>8286.41</v>
      </c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>
        <v>1</v>
      </c>
      <c r="CW833" s="20"/>
      <c r="CX833" s="20"/>
      <c r="CY833" s="20"/>
      <c r="CZ833" s="20"/>
      <c r="DA833" s="20"/>
      <c r="DB833" s="20"/>
      <c r="DC833" s="20"/>
      <c r="DD833" s="20"/>
      <c r="DE833" s="20">
        <v>8286.41</v>
      </c>
      <c r="DF833" s="20"/>
      <c r="DG833" s="20"/>
      <c r="DH833" s="20"/>
      <c r="DI833" s="20"/>
      <c r="DJ833" s="20"/>
      <c r="DK833" s="20">
        <v>909.59</v>
      </c>
      <c r="DL833" s="20"/>
      <c r="DM833" s="20">
        <v>8286.41</v>
      </c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>
        <v>909.59</v>
      </c>
      <c r="GK833" s="20"/>
      <c r="GL833" s="20"/>
      <c r="GM833" s="20"/>
      <c r="GN833" s="20">
        <v>909.59</v>
      </c>
      <c r="GO833" s="20"/>
      <c r="GP833" s="20">
        <v>909.59</v>
      </c>
      <c r="GQ833" s="20">
        <v>909.59</v>
      </c>
      <c r="GR833" s="20"/>
      <c r="GS833" s="20">
        <v>909.59</v>
      </c>
      <c r="GT833" s="20"/>
      <c r="GU833" s="20"/>
      <c r="GV833" s="20"/>
      <c r="GW833" s="20"/>
      <c r="GX833" s="20"/>
      <c r="GY833" s="20"/>
      <c r="GZ833" s="20"/>
      <c r="HA833" s="20"/>
      <c r="HB833" s="20">
        <v>909.59</v>
      </c>
      <c r="HC833" s="20"/>
      <c r="HD833" s="20"/>
      <c r="HE833" s="20"/>
      <c r="HF833" s="20">
        <v>909.59</v>
      </c>
      <c r="HG833" s="20"/>
      <c r="HH833" s="20"/>
      <c r="HI833" s="20"/>
      <c r="HJ833" s="20"/>
      <c r="HK833" s="20"/>
      <c r="HL833" s="20">
        <v>909.59</v>
      </c>
      <c r="HM833" s="20"/>
      <c r="HN833" s="20">
        <v>909.59</v>
      </c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>
        <v>909.59</v>
      </c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  <c r="IK833" s="20"/>
      <c r="IL833" s="20"/>
      <c r="IM833" s="20"/>
      <c r="IN833" s="20"/>
      <c r="IO833" s="20"/>
      <c r="IP833" s="20"/>
      <c r="IQ833" s="20"/>
      <c r="IR833" s="20"/>
      <c r="IS833" s="20"/>
      <c r="IT833" s="20"/>
      <c r="IU833" s="20"/>
    </row>
    <row r="834" spans="1:255" x14ac:dyDescent="0.2">
      <c r="A834" s="58"/>
      <c r="B834" s="101" t="s">
        <v>690</v>
      </c>
      <c r="C834" s="101" t="s">
        <v>713</v>
      </c>
      <c r="D834" s="57"/>
      <c r="E834" s="57"/>
      <c r="F834" s="57"/>
      <c r="G834" s="57"/>
      <c r="H834" s="57"/>
      <c r="I834" s="57"/>
      <c r="J834" s="57"/>
      <c r="K834" s="59"/>
    </row>
    <row r="835" spans="1:255" ht="24" x14ac:dyDescent="0.2">
      <c r="A835" s="102" t="s">
        <v>318</v>
      </c>
      <c r="B835" s="108" t="s">
        <v>35</v>
      </c>
      <c r="C835" s="103" t="s">
        <v>109</v>
      </c>
      <c r="D835" s="104" t="s">
        <v>105</v>
      </c>
      <c r="E835" s="105">
        <v>9.5500000000000007</v>
      </c>
      <c r="F835" s="100">
        <v>699.75</v>
      </c>
      <c r="G835" s="96"/>
      <c r="H835" s="100">
        <v>699.75</v>
      </c>
      <c r="I835" s="106">
        <v>733.55</v>
      </c>
      <c r="J835" s="97">
        <v>9.11</v>
      </c>
      <c r="K835" s="107">
        <v>6682.61</v>
      </c>
      <c r="L835" s="20"/>
      <c r="M835" s="20"/>
      <c r="N835" s="20"/>
      <c r="O835" s="20"/>
      <c r="P835" s="20"/>
      <c r="Q835" s="20"/>
      <c r="R835" s="20"/>
      <c r="S835" s="20"/>
      <c r="T835" s="20">
        <v>733.55</v>
      </c>
      <c r="U835" s="20">
        <v>6682.61</v>
      </c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>
        <v>1</v>
      </c>
      <c r="CW835" s="20"/>
      <c r="CX835" s="20"/>
      <c r="CY835" s="20"/>
      <c r="CZ835" s="20"/>
      <c r="DA835" s="20"/>
      <c r="DB835" s="20"/>
      <c r="DC835" s="20"/>
      <c r="DD835" s="20"/>
      <c r="DE835" s="20">
        <v>6682.61</v>
      </c>
      <c r="DF835" s="20"/>
      <c r="DG835" s="20"/>
      <c r="DH835" s="20"/>
      <c r="DI835" s="20"/>
      <c r="DJ835" s="20"/>
      <c r="DK835" s="20">
        <v>733.55</v>
      </c>
      <c r="DL835" s="20"/>
      <c r="DM835" s="20">
        <v>6682.61</v>
      </c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/>
      <c r="FS835" s="20"/>
      <c r="FT835" s="20"/>
      <c r="FU835" s="20"/>
      <c r="FV835" s="20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>
        <v>733.55</v>
      </c>
      <c r="GK835" s="20"/>
      <c r="GL835" s="20"/>
      <c r="GM835" s="20"/>
      <c r="GN835" s="20">
        <v>733.55</v>
      </c>
      <c r="GO835" s="20"/>
      <c r="GP835" s="20">
        <v>733.55</v>
      </c>
      <c r="GQ835" s="20">
        <v>733.55</v>
      </c>
      <c r="GR835" s="20"/>
      <c r="GS835" s="20">
        <v>733.55</v>
      </c>
      <c r="GT835" s="20"/>
      <c r="GU835" s="20"/>
      <c r="GV835" s="20"/>
      <c r="GW835" s="20"/>
      <c r="GX835" s="20"/>
      <c r="GY835" s="20"/>
      <c r="GZ835" s="20"/>
      <c r="HA835" s="20"/>
      <c r="HB835" s="20">
        <v>733.55</v>
      </c>
      <c r="HC835" s="20"/>
      <c r="HD835" s="20"/>
      <c r="HE835" s="20"/>
      <c r="HF835" s="20">
        <v>733.55</v>
      </c>
      <c r="HG835" s="20"/>
      <c r="HH835" s="20"/>
      <c r="HI835" s="20"/>
      <c r="HJ835" s="20"/>
      <c r="HK835" s="20"/>
      <c r="HL835" s="20">
        <v>733.55</v>
      </c>
      <c r="HM835" s="20"/>
      <c r="HN835" s="20">
        <v>733.55</v>
      </c>
      <c r="HO835" s="20"/>
      <c r="HP835" s="20"/>
      <c r="HQ835" s="20"/>
      <c r="HR835" s="20"/>
      <c r="HS835" s="20"/>
      <c r="HT835" s="20"/>
      <c r="HU835" s="20"/>
      <c r="HV835" s="20"/>
      <c r="HW835" s="20"/>
      <c r="HX835" s="20"/>
      <c r="HY835" s="20">
        <v>733.55</v>
      </c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  <c r="IK835" s="20"/>
      <c r="IL835" s="20"/>
      <c r="IM835" s="20"/>
      <c r="IN835" s="20"/>
      <c r="IO835" s="20"/>
      <c r="IP835" s="20"/>
      <c r="IQ835" s="20"/>
      <c r="IR835" s="20"/>
      <c r="IS835" s="20"/>
      <c r="IT835" s="20"/>
      <c r="IU835" s="20"/>
    </row>
    <row r="836" spans="1:255" x14ac:dyDescent="0.2">
      <c r="A836" s="58"/>
      <c r="B836" s="101" t="s">
        <v>690</v>
      </c>
      <c r="C836" s="101" t="s">
        <v>714</v>
      </c>
      <c r="D836" s="57"/>
      <c r="E836" s="57"/>
      <c r="F836" s="57"/>
      <c r="G836" s="57"/>
      <c r="H836" s="57"/>
      <c r="I836" s="57"/>
      <c r="J836" s="57"/>
      <c r="K836" s="59"/>
    </row>
    <row r="837" spans="1:255" x14ac:dyDescent="0.2">
      <c r="A837" s="111" t="s">
        <v>319</v>
      </c>
      <c r="B837" s="112" t="s">
        <v>35</v>
      </c>
      <c r="C837" s="113" t="s">
        <v>280</v>
      </c>
      <c r="D837" s="114" t="s">
        <v>281</v>
      </c>
      <c r="E837" s="115">
        <v>10</v>
      </c>
      <c r="F837" s="116">
        <v>34.18</v>
      </c>
      <c r="G837" s="65"/>
      <c r="H837" s="116">
        <v>34.18</v>
      </c>
      <c r="I837" s="117">
        <v>37.520000000000003</v>
      </c>
      <c r="J837" s="66">
        <v>9.11</v>
      </c>
      <c r="K837" s="118">
        <v>341.8</v>
      </c>
      <c r="L837" s="20"/>
      <c r="M837" s="20"/>
      <c r="N837" s="20"/>
      <c r="O837" s="20"/>
      <c r="P837" s="20"/>
      <c r="Q837" s="20"/>
      <c r="R837" s="20"/>
      <c r="S837" s="20"/>
      <c r="T837" s="20">
        <v>37.520000000000003</v>
      </c>
      <c r="U837" s="20">
        <v>341.8</v>
      </c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>
        <v>1</v>
      </c>
      <c r="CW837" s="20"/>
      <c r="CX837" s="20"/>
      <c r="CY837" s="20"/>
      <c r="CZ837" s="20"/>
      <c r="DA837" s="20"/>
      <c r="DB837" s="20"/>
      <c r="DC837" s="20"/>
      <c r="DD837" s="20"/>
      <c r="DE837" s="20">
        <v>341.8</v>
      </c>
      <c r="DF837" s="20"/>
      <c r="DG837" s="20"/>
      <c r="DH837" s="20"/>
      <c r="DI837" s="20"/>
      <c r="DJ837" s="20"/>
      <c r="DK837" s="20">
        <v>37.520000000000003</v>
      </c>
      <c r="DL837" s="20"/>
      <c r="DM837" s="20">
        <v>341.8</v>
      </c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  <c r="FQ837" s="20"/>
      <c r="FR837" s="20"/>
      <c r="FS837" s="20"/>
      <c r="FT837" s="20"/>
      <c r="FU837" s="20"/>
      <c r="FV837" s="20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>
        <v>37.520000000000003</v>
      </c>
      <c r="GK837" s="20"/>
      <c r="GL837" s="20"/>
      <c r="GM837" s="20"/>
      <c r="GN837" s="20">
        <v>37.520000000000003</v>
      </c>
      <c r="GO837" s="20"/>
      <c r="GP837" s="20">
        <v>37.520000000000003</v>
      </c>
      <c r="GQ837" s="20">
        <v>37.520000000000003</v>
      </c>
      <c r="GR837" s="20"/>
      <c r="GS837" s="20">
        <v>37.520000000000003</v>
      </c>
      <c r="GT837" s="20"/>
      <c r="GU837" s="20"/>
      <c r="GV837" s="20"/>
      <c r="GW837" s="20"/>
      <c r="GX837" s="20"/>
      <c r="GY837" s="20"/>
      <c r="GZ837" s="20"/>
      <c r="HA837" s="20"/>
      <c r="HB837" s="20">
        <v>37.520000000000003</v>
      </c>
      <c r="HC837" s="20"/>
      <c r="HD837" s="20"/>
      <c r="HE837" s="20"/>
      <c r="HF837" s="20">
        <v>37.520000000000003</v>
      </c>
      <c r="HG837" s="20"/>
      <c r="HH837" s="20"/>
      <c r="HI837" s="20"/>
      <c r="HJ837" s="20"/>
      <c r="HK837" s="20"/>
      <c r="HL837" s="20">
        <v>37.520000000000003</v>
      </c>
      <c r="HM837" s="20"/>
      <c r="HN837" s="20">
        <v>37.520000000000003</v>
      </c>
      <c r="HO837" s="20"/>
      <c r="HP837" s="20"/>
      <c r="HQ837" s="20"/>
      <c r="HR837" s="20"/>
      <c r="HS837" s="20"/>
      <c r="HT837" s="20"/>
      <c r="HU837" s="20"/>
      <c r="HV837" s="20"/>
      <c r="HW837" s="20"/>
      <c r="HX837" s="20"/>
      <c r="HY837" s="20">
        <v>37.520000000000003</v>
      </c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  <c r="IK837" s="20"/>
      <c r="IL837" s="20"/>
      <c r="IM837" s="20"/>
      <c r="IN837" s="20"/>
      <c r="IO837" s="20"/>
      <c r="IP837" s="20"/>
      <c r="IQ837" s="20"/>
      <c r="IR837" s="20"/>
      <c r="IS837" s="20"/>
      <c r="IT837" s="20"/>
      <c r="IU837" s="20"/>
    </row>
    <row r="838" spans="1:255" x14ac:dyDescent="0.2">
      <c r="A838" s="89"/>
      <c r="B838" s="110" t="s">
        <v>690</v>
      </c>
      <c r="C838" s="110" t="s">
        <v>792</v>
      </c>
      <c r="D838" s="29"/>
      <c r="E838" s="29"/>
      <c r="F838" s="29"/>
      <c r="G838" s="29"/>
      <c r="H838" s="29"/>
      <c r="I838" s="29"/>
      <c r="J838" s="29"/>
      <c r="K838" s="90"/>
    </row>
    <row r="839" spans="1:255" ht="13.5" thickBot="1" x14ac:dyDescent="0.25">
      <c r="A839" s="135"/>
      <c r="B839" s="136"/>
      <c r="C839" s="136" t="s">
        <v>696</v>
      </c>
      <c r="D839" s="136"/>
      <c r="E839" s="136"/>
      <c r="F839" s="136"/>
      <c r="G839" s="136"/>
      <c r="H839" s="188">
        <v>1790.4099999999999</v>
      </c>
      <c r="I839" s="189"/>
      <c r="J839" s="188">
        <v>16310.629999999997</v>
      </c>
      <c r="K839" s="190"/>
      <c r="L839" s="109"/>
      <c r="M839" s="109"/>
      <c r="N839" s="109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  <c r="IK839" s="20"/>
      <c r="IL839" s="20"/>
      <c r="IM839" s="20"/>
      <c r="IN839" s="20"/>
      <c r="IO839" s="20"/>
      <c r="IP839" s="20"/>
      <c r="IQ839" s="20"/>
      <c r="IR839" s="20"/>
      <c r="IS839" s="20"/>
      <c r="IT839" s="20"/>
      <c r="IU839" s="20"/>
    </row>
    <row r="840" spans="1:255" x14ac:dyDescent="0.2">
      <c r="A840" s="123"/>
      <c r="B840" s="122"/>
      <c r="C840" s="122" t="s">
        <v>698</v>
      </c>
      <c r="D840" s="122"/>
      <c r="E840" s="122"/>
      <c r="F840" s="122"/>
      <c r="G840" s="122"/>
      <c r="H840" s="191">
        <v>2874.69</v>
      </c>
      <c r="I840" s="192"/>
      <c r="J840" s="191">
        <v>51888.23000000001</v>
      </c>
      <c r="K840" s="193"/>
      <c r="O840" s="20"/>
      <c r="P840" s="20"/>
      <c r="Q840" s="20"/>
      <c r="R840" s="20">
        <v>2874.69</v>
      </c>
      <c r="S840" s="20">
        <v>51888.23000000001</v>
      </c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>
        <v>2874.69</v>
      </c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S840" s="20"/>
      <c r="IT840" s="20"/>
      <c r="IU840" s="20"/>
    </row>
    <row r="841" spans="1:255" ht="13.5" thickBot="1" x14ac:dyDescent="0.25">
      <c r="A841" s="70"/>
      <c r="B841" s="69"/>
      <c r="C841" s="69"/>
      <c r="D841" s="69"/>
      <c r="E841" s="69"/>
      <c r="F841" s="69"/>
      <c r="G841" s="69"/>
      <c r="H841" s="194"/>
      <c r="I841" s="195"/>
      <c r="J841" s="194"/>
      <c r="K841" s="196"/>
    </row>
    <row r="842" spans="1:255" x14ac:dyDescent="0.2">
      <c r="A842" s="144"/>
      <c r="B842" s="144"/>
      <c r="C842" s="145" t="s">
        <v>726</v>
      </c>
      <c r="D842" s="145"/>
      <c r="E842" s="145"/>
      <c r="F842" s="145"/>
      <c r="G842" s="145"/>
      <c r="H842" s="145"/>
      <c r="I842" s="146">
        <v>26131.62</v>
      </c>
      <c r="J842" s="145"/>
      <c r="K842" s="146">
        <v>322838.92</v>
      </c>
      <c r="P842" s="20">
        <v>26131.62</v>
      </c>
      <c r="Q842" s="20">
        <v>322838.92000000004</v>
      </c>
      <c r="R842" s="20"/>
      <c r="S842" s="20"/>
      <c r="T842" s="20"/>
      <c r="U842" s="20"/>
      <c r="V842" s="20"/>
      <c r="W842" s="20"/>
    </row>
    <row r="844" spans="1:255" x14ac:dyDescent="0.2">
      <c r="C844" s="148" t="s">
        <v>728</v>
      </c>
      <c r="D844" s="148"/>
      <c r="E844" s="148"/>
      <c r="F844" s="148"/>
      <c r="G844" s="148"/>
      <c r="H844" s="148"/>
      <c r="I844" s="148"/>
      <c r="J844" s="148"/>
      <c r="K844" s="148"/>
    </row>
    <row r="845" spans="1:255" x14ac:dyDescent="0.2">
      <c r="C845" s="11" t="s">
        <v>157</v>
      </c>
      <c r="D845" s="11"/>
      <c r="E845" s="11"/>
      <c r="F845" s="11"/>
      <c r="G845" s="11"/>
      <c r="H845" s="11"/>
      <c r="I845" s="149">
        <v>15136.730000000001</v>
      </c>
      <c r="J845" s="11"/>
      <c r="K845" s="149">
        <v>175274.34</v>
      </c>
    </row>
    <row r="846" spans="1:255" x14ac:dyDescent="0.2">
      <c r="C846" s="150" t="s">
        <v>728</v>
      </c>
      <c r="D846" s="148"/>
      <c r="E846" s="148"/>
      <c r="F846" s="148"/>
      <c r="G846" s="148"/>
      <c r="H846" s="148"/>
      <c r="I846" s="148"/>
      <c r="J846" s="148"/>
      <c r="K846" s="148"/>
    </row>
    <row r="847" spans="1:255" x14ac:dyDescent="0.2">
      <c r="C847" s="152" t="s">
        <v>729</v>
      </c>
      <c r="D847" s="151"/>
      <c r="E847" s="151"/>
      <c r="F847" s="151"/>
      <c r="G847" s="151"/>
      <c r="H847" s="151"/>
      <c r="I847" s="153">
        <v>1509.58</v>
      </c>
      <c r="J847" s="151"/>
      <c r="K847" s="153">
        <v>50404.88</v>
      </c>
    </row>
    <row r="848" spans="1:255" x14ac:dyDescent="0.2">
      <c r="C848" s="154" t="s">
        <v>730</v>
      </c>
      <c r="D848" s="148"/>
      <c r="E848" s="148"/>
      <c r="F848" s="148"/>
      <c r="G848" s="148"/>
      <c r="H848" s="148"/>
      <c r="I848" s="148"/>
      <c r="J848" s="148"/>
      <c r="K848" s="148"/>
    </row>
    <row r="849" spans="3:11" hidden="1" x14ac:dyDescent="0.2">
      <c r="C849" s="155" t="s">
        <v>731</v>
      </c>
      <c r="D849" s="151"/>
      <c r="E849" s="151"/>
      <c r="F849" s="151"/>
      <c r="G849" s="151"/>
      <c r="H849" s="151"/>
      <c r="I849" s="153">
        <v>0</v>
      </c>
      <c r="J849" s="151"/>
      <c r="K849" s="153">
        <v>0</v>
      </c>
    </row>
    <row r="850" spans="3:11" hidden="1" x14ac:dyDescent="0.2">
      <c r="C850" s="155" t="s">
        <v>732</v>
      </c>
      <c r="D850" s="151"/>
      <c r="E850" s="151"/>
      <c r="F850" s="151"/>
      <c r="G850" s="151"/>
      <c r="H850" s="151"/>
      <c r="I850" s="153">
        <v>0</v>
      </c>
      <c r="J850" s="151"/>
      <c r="K850" s="153">
        <v>0</v>
      </c>
    </row>
    <row r="851" spans="3:11" hidden="1" x14ac:dyDescent="0.2">
      <c r="C851" s="155" t="s">
        <v>733</v>
      </c>
      <c r="D851" s="151"/>
      <c r="E851" s="151"/>
      <c r="F851" s="151"/>
      <c r="G851" s="151"/>
      <c r="H851" s="151"/>
      <c r="I851" s="153">
        <v>0</v>
      </c>
      <c r="J851" s="151"/>
      <c r="K851" s="153">
        <v>0</v>
      </c>
    </row>
    <row r="852" spans="3:11" hidden="1" x14ac:dyDescent="0.2">
      <c r="C852" s="155" t="s">
        <v>734</v>
      </c>
      <c r="D852" s="151"/>
      <c r="E852" s="151"/>
      <c r="F852" s="151"/>
      <c r="G852" s="151"/>
      <c r="H852" s="151"/>
      <c r="I852" s="153">
        <v>0</v>
      </c>
      <c r="J852" s="151"/>
      <c r="K852" s="153">
        <v>0</v>
      </c>
    </row>
    <row r="853" spans="3:11" hidden="1" x14ac:dyDescent="0.2">
      <c r="C853" s="155" t="s">
        <v>735</v>
      </c>
      <c r="D853" s="151"/>
      <c r="E853" s="151"/>
      <c r="F853" s="151"/>
      <c r="G853" s="151"/>
      <c r="H853" s="151"/>
      <c r="I853" s="153">
        <v>0</v>
      </c>
      <c r="J853" s="151"/>
      <c r="K853" s="153">
        <v>0</v>
      </c>
    </row>
    <row r="854" spans="3:11" hidden="1" x14ac:dyDescent="0.2">
      <c r="C854" s="155" t="s">
        <v>736</v>
      </c>
      <c r="D854" s="151"/>
      <c r="E854" s="151"/>
      <c r="F854" s="151"/>
      <c r="G854" s="151"/>
      <c r="H854" s="151"/>
      <c r="I854" s="153">
        <v>0</v>
      </c>
      <c r="J854" s="151"/>
      <c r="K854" s="153">
        <v>0</v>
      </c>
    </row>
    <row r="855" spans="3:11" hidden="1" x14ac:dyDescent="0.2">
      <c r="C855" s="155" t="s">
        <v>737</v>
      </c>
      <c r="D855" s="151"/>
      <c r="E855" s="151"/>
      <c r="F855" s="151"/>
      <c r="G855" s="151"/>
      <c r="H855" s="151"/>
      <c r="I855" s="153">
        <v>0</v>
      </c>
      <c r="J855" s="151"/>
      <c r="K855" s="153">
        <v>0</v>
      </c>
    </row>
    <row r="856" spans="3:11" hidden="1" x14ac:dyDescent="0.2">
      <c r="C856" s="155" t="s">
        <v>738</v>
      </c>
      <c r="D856" s="151"/>
      <c r="E856" s="151"/>
      <c r="F856" s="151"/>
      <c r="G856" s="151"/>
      <c r="H856" s="151"/>
      <c r="I856" s="153">
        <v>0</v>
      </c>
      <c r="J856" s="151"/>
      <c r="K856" s="153">
        <v>0</v>
      </c>
    </row>
    <row r="857" spans="3:11" hidden="1" x14ac:dyDescent="0.2">
      <c r="C857" s="155" t="s">
        <v>739</v>
      </c>
      <c r="D857" s="151"/>
      <c r="E857" s="151"/>
      <c r="F857" s="151"/>
      <c r="G857" s="151"/>
      <c r="H857" s="151"/>
      <c r="I857" s="153">
        <v>0</v>
      </c>
      <c r="J857" s="151"/>
      <c r="K857" s="153">
        <v>0</v>
      </c>
    </row>
    <row r="858" spans="3:11" hidden="1" x14ac:dyDescent="0.2">
      <c r="C858" s="155" t="s">
        <v>740</v>
      </c>
      <c r="D858" s="151"/>
      <c r="E858" s="151"/>
      <c r="F858" s="151"/>
      <c r="G858" s="151"/>
      <c r="H858" s="151"/>
      <c r="I858" s="153">
        <v>0</v>
      </c>
      <c r="J858" s="151"/>
      <c r="K858" s="153">
        <v>0</v>
      </c>
    </row>
    <row r="859" spans="3:11" hidden="1" x14ac:dyDescent="0.2">
      <c r="C859" s="155" t="s">
        <v>741</v>
      </c>
      <c r="D859" s="151"/>
      <c r="E859" s="151"/>
      <c r="F859" s="151"/>
      <c r="G859" s="151"/>
      <c r="H859" s="151"/>
      <c r="I859" s="153">
        <v>0</v>
      </c>
      <c r="J859" s="151"/>
      <c r="K859" s="153">
        <v>0</v>
      </c>
    </row>
    <row r="860" spans="3:11" hidden="1" x14ac:dyDescent="0.2">
      <c r="C860" s="155" t="s">
        <v>742</v>
      </c>
      <c r="D860" s="151"/>
      <c r="E860" s="151"/>
      <c r="F860" s="151"/>
      <c r="G860" s="151"/>
      <c r="H860" s="151"/>
      <c r="I860" s="153">
        <v>0</v>
      </c>
      <c r="J860" s="151"/>
      <c r="K860" s="153">
        <v>0</v>
      </c>
    </row>
    <row r="861" spans="3:11" hidden="1" x14ac:dyDescent="0.2">
      <c r="C861" s="155" t="s">
        <v>743</v>
      </c>
      <c r="D861" s="151"/>
      <c r="E861" s="151"/>
      <c r="F861" s="151"/>
      <c r="G861" s="151"/>
      <c r="H861" s="151"/>
      <c r="I861" s="153">
        <v>0</v>
      </c>
      <c r="J861" s="151"/>
      <c r="K861" s="153">
        <v>0</v>
      </c>
    </row>
    <row r="862" spans="3:11" hidden="1" x14ac:dyDescent="0.2">
      <c r="C862" s="155" t="s">
        <v>744</v>
      </c>
      <c r="D862" s="151"/>
      <c r="E862" s="151"/>
      <c r="F862" s="151"/>
      <c r="G862" s="151"/>
      <c r="H862" s="151"/>
      <c r="I862" s="153">
        <v>0</v>
      </c>
      <c r="J862" s="151"/>
      <c r="K862" s="153">
        <v>0</v>
      </c>
    </row>
    <row r="863" spans="3:11" hidden="1" x14ac:dyDescent="0.2">
      <c r="C863" s="155" t="s">
        <v>745</v>
      </c>
      <c r="D863" s="151"/>
      <c r="E863" s="151"/>
      <c r="F863" s="151"/>
      <c r="G863" s="151"/>
      <c r="H863" s="151"/>
      <c r="I863" s="153">
        <v>0</v>
      </c>
      <c r="J863" s="151"/>
      <c r="K863" s="153">
        <v>0</v>
      </c>
    </row>
    <row r="864" spans="3:11" x14ac:dyDescent="0.2">
      <c r="C864" s="155" t="s">
        <v>746</v>
      </c>
      <c r="D864" s="151"/>
      <c r="E864" s="151"/>
      <c r="F864" s="151"/>
      <c r="G864" s="151"/>
      <c r="H864" s="151"/>
      <c r="I864" s="153">
        <v>1509.58</v>
      </c>
      <c r="J864" s="151"/>
      <c r="K864" s="153">
        <v>50404.880000000005</v>
      </c>
    </row>
    <row r="865" spans="1:11" x14ac:dyDescent="0.2">
      <c r="C865" s="157" t="s">
        <v>747</v>
      </c>
      <c r="D865" s="156"/>
      <c r="E865" s="156"/>
      <c r="F865" s="156"/>
      <c r="G865" s="156"/>
      <c r="H865" s="156"/>
      <c r="I865" s="158">
        <v>174.95</v>
      </c>
      <c r="J865" s="156"/>
      <c r="K865" s="158">
        <v>2319.87</v>
      </c>
    </row>
    <row r="866" spans="1:11" hidden="1" x14ac:dyDescent="0.2">
      <c r="C866" s="154" t="s">
        <v>728</v>
      </c>
      <c r="D866" s="148"/>
      <c r="E866" s="148"/>
      <c r="F866" s="148"/>
      <c r="G866" s="148"/>
      <c r="H866" s="148"/>
      <c r="I866" s="148"/>
      <c r="J866" s="148"/>
      <c r="K866" s="148"/>
    </row>
    <row r="867" spans="1:11" hidden="1" x14ac:dyDescent="0.2">
      <c r="C867" s="159" t="s">
        <v>748</v>
      </c>
      <c r="D867" s="156"/>
      <c r="E867" s="156"/>
      <c r="F867" s="156"/>
      <c r="G867" s="156"/>
      <c r="H867" s="156"/>
      <c r="I867" s="158">
        <v>14.149999999999999</v>
      </c>
      <c r="J867" s="156"/>
      <c r="K867" s="158">
        <v>472.31</v>
      </c>
    </row>
    <row r="868" spans="1:11" hidden="1" x14ac:dyDescent="0.2">
      <c r="C868" s="160" t="s">
        <v>749</v>
      </c>
      <c r="D868" s="109"/>
      <c r="E868" s="109"/>
      <c r="F868" s="109"/>
      <c r="G868" s="109"/>
      <c r="H868" s="109"/>
      <c r="I868" s="161">
        <v>13452.2</v>
      </c>
      <c r="J868" s="109"/>
      <c r="K868" s="161">
        <v>122549.59</v>
      </c>
    </row>
    <row r="869" spans="1:11" hidden="1" x14ac:dyDescent="0.2">
      <c r="C869" s="162" t="s">
        <v>728</v>
      </c>
      <c r="D869" s="109"/>
      <c r="E869" s="109"/>
      <c r="F869" s="109"/>
      <c r="G869" s="109"/>
      <c r="H869" s="109"/>
      <c r="I869" s="161"/>
      <c r="J869" s="109"/>
      <c r="K869" s="161"/>
    </row>
    <row r="870" spans="1:11" hidden="1" x14ac:dyDescent="0.2">
      <c r="C870" s="163" t="s">
        <v>750</v>
      </c>
      <c r="D870" s="109"/>
      <c r="E870" s="109"/>
      <c r="F870" s="109"/>
      <c r="G870" s="109"/>
      <c r="H870" s="109"/>
      <c r="I870" s="161">
        <v>13452.2</v>
      </c>
      <c r="J870" s="109"/>
      <c r="K870" s="161">
        <v>122549.59</v>
      </c>
    </row>
    <row r="871" spans="1:11" hidden="1" x14ac:dyDescent="0.2">
      <c r="C871" s="164" t="s">
        <v>751</v>
      </c>
      <c r="D871" s="109"/>
      <c r="E871" s="109"/>
      <c r="F871" s="109"/>
      <c r="G871" s="109"/>
      <c r="H871" s="109"/>
      <c r="I871" s="161">
        <v>0</v>
      </c>
      <c r="J871" s="109"/>
      <c r="K871" s="161">
        <v>0</v>
      </c>
    </row>
    <row r="872" spans="1:11" hidden="1" x14ac:dyDescent="0.2">
      <c r="C872" s="164" t="s">
        <v>752</v>
      </c>
      <c r="D872" s="109"/>
      <c r="E872" s="109"/>
      <c r="F872" s="109"/>
      <c r="G872" s="109"/>
      <c r="H872" s="109"/>
      <c r="I872" s="161">
        <v>13452.2</v>
      </c>
      <c r="J872" s="109"/>
      <c r="K872" s="161">
        <v>122549.59</v>
      </c>
    </row>
    <row r="873" spans="1:11" hidden="1" x14ac:dyDescent="0.2">
      <c r="C873" s="163" t="s">
        <v>753</v>
      </c>
      <c r="D873" s="109"/>
      <c r="E873" s="109"/>
      <c r="F873" s="109"/>
      <c r="G873" s="109"/>
      <c r="H873" s="109"/>
      <c r="I873" s="161">
        <v>0</v>
      </c>
      <c r="J873" s="109"/>
      <c r="K873" s="161">
        <v>0</v>
      </c>
    </row>
    <row r="874" spans="1:11" hidden="1" x14ac:dyDescent="0.2">
      <c r="C874" s="165" t="s">
        <v>754</v>
      </c>
      <c r="D874" s="147"/>
      <c r="E874" s="147"/>
      <c r="F874" s="147"/>
      <c r="G874" s="147"/>
      <c r="H874" s="147"/>
      <c r="I874" s="166">
        <v>0</v>
      </c>
      <c r="J874" s="147"/>
      <c r="K874" s="166">
        <v>0</v>
      </c>
    </row>
    <row r="876" spans="1:11" hidden="1" x14ac:dyDescent="0.2">
      <c r="C876" s="151" t="s">
        <v>755</v>
      </c>
      <c r="D876" s="151"/>
      <c r="E876" s="151"/>
      <c r="F876" s="151"/>
      <c r="G876" s="151"/>
      <c r="H876" s="151"/>
      <c r="I876" s="153">
        <v>1523.73</v>
      </c>
      <c r="J876" s="151"/>
      <c r="K876" s="153">
        <v>50877.189999999995</v>
      </c>
    </row>
    <row r="878" spans="1:11" x14ac:dyDescent="0.2">
      <c r="A878" s="167"/>
      <c r="B878" s="167"/>
      <c r="C878" s="167" t="s">
        <v>756</v>
      </c>
      <c r="D878" s="167"/>
      <c r="E878" s="167"/>
      <c r="F878" s="167"/>
      <c r="G878" s="167"/>
      <c r="H878" s="167"/>
      <c r="I878" s="168">
        <v>1843.71</v>
      </c>
      <c r="J878" s="167"/>
      <c r="K878" s="168">
        <v>61561.4</v>
      </c>
    </row>
    <row r="879" spans="1:11" x14ac:dyDescent="0.2">
      <c r="A879" s="167"/>
      <c r="B879" s="167"/>
      <c r="C879" s="167" t="s">
        <v>757</v>
      </c>
      <c r="D879" s="167"/>
      <c r="E879" s="167"/>
      <c r="F879" s="167"/>
      <c r="G879" s="167"/>
      <c r="H879" s="167"/>
      <c r="I879" s="168">
        <v>1097.0899999999999</v>
      </c>
      <c r="J879" s="167"/>
      <c r="K879" s="168">
        <v>36631.58</v>
      </c>
    </row>
    <row r="881" spans="3:11" hidden="1" x14ac:dyDescent="0.2">
      <c r="C881" s="119" t="s">
        <v>758</v>
      </c>
      <c r="D881" s="119"/>
      <c r="E881" s="119"/>
      <c r="F881" s="119"/>
      <c r="G881" s="119"/>
      <c r="H881" s="119"/>
      <c r="I881" s="169">
        <v>8054.09</v>
      </c>
      <c r="J881" s="119"/>
      <c r="K881" s="169">
        <v>49371.6</v>
      </c>
    </row>
    <row r="882" spans="3:11" hidden="1" x14ac:dyDescent="0.2">
      <c r="C882" s="170" t="s">
        <v>728</v>
      </c>
      <c r="D882" s="171"/>
      <c r="E882" s="171"/>
      <c r="F882" s="171"/>
      <c r="G882" s="171"/>
      <c r="H882" s="171"/>
      <c r="I882" s="171"/>
      <c r="J882" s="171"/>
      <c r="K882" s="171"/>
    </row>
    <row r="883" spans="3:11" hidden="1" x14ac:dyDescent="0.2">
      <c r="C883" s="172" t="s">
        <v>759</v>
      </c>
      <c r="D883" s="119"/>
      <c r="E883" s="119"/>
      <c r="F883" s="119"/>
      <c r="G883" s="119"/>
      <c r="H883" s="119"/>
      <c r="I883" s="169">
        <v>8054.09</v>
      </c>
      <c r="J883" s="119"/>
      <c r="K883" s="169">
        <v>49371.6</v>
      </c>
    </row>
    <row r="884" spans="3:11" hidden="1" x14ac:dyDescent="0.2">
      <c r="C884" s="173" t="s">
        <v>760</v>
      </c>
      <c r="D884" s="119"/>
      <c r="E884" s="119"/>
      <c r="F884" s="119"/>
      <c r="G884" s="119"/>
      <c r="H884" s="119"/>
      <c r="I884" s="169">
        <v>0</v>
      </c>
      <c r="J884" s="119"/>
      <c r="K884" s="169">
        <v>0</v>
      </c>
    </row>
    <row r="885" spans="3:11" hidden="1" x14ac:dyDescent="0.2">
      <c r="C885" s="173" t="s">
        <v>761</v>
      </c>
      <c r="D885" s="119"/>
      <c r="E885" s="119"/>
      <c r="F885" s="119"/>
      <c r="G885" s="119"/>
      <c r="H885" s="119"/>
      <c r="I885" s="169">
        <v>8054.09</v>
      </c>
      <c r="J885" s="119"/>
      <c r="K885" s="169">
        <v>49371.6</v>
      </c>
    </row>
    <row r="886" spans="3:11" hidden="1" x14ac:dyDescent="0.2">
      <c r="C886" s="172" t="s">
        <v>762</v>
      </c>
      <c r="D886" s="119"/>
      <c r="E886" s="119"/>
      <c r="F886" s="119"/>
      <c r="G886" s="119"/>
      <c r="H886" s="119"/>
      <c r="I886" s="169">
        <v>0</v>
      </c>
      <c r="J886" s="119"/>
      <c r="K886" s="169">
        <v>0</v>
      </c>
    </row>
    <row r="888" spans="3:11" hidden="1" x14ac:dyDescent="0.2">
      <c r="C888" s="11" t="s">
        <v>763</v>
      </c>
      <c r="D888" s="11"/>
      <c r="E888" s="11"/>
      <c r="F888" s="11"/>
      <c r="G888" s="11"/>
      <c r="H888" s="11"/>
      <c r="I888" s="149">
        <v>26131.62</v>
      </c>
      <c r="J888" s="11"/>
      <c r="K888" s="149">
        <v>322838.92</v>
      </c>
    </row>
    <row r="889" spans="3:11" hidden="1" x14ac:dyDescent="0.2">
      <c r="C889" s="150" t="s">
        <v>764</v>
      </c>
      <c r="D889" s="148"/>
      <c r="E889" s="148"/>
      <c r="F889" s="148"/>
      <c r="G889" s="148"/>
      <c r="H889" s="148"/>
      <c r="I889" s="148"/>
      <c r="J889" s="148"/>
      <c r="K889" s="148"/>
    </row>
    <row r="890" spans="3:11" hidden="1" x14ac:dyDescent="0.2">
      <c r="C890" s="174" t="s">
        <v>765</v>
      </c>
      <c r="D890" s="11"/>
      <c r="E890" s="11"/>
      <c r="F890" s="11"/>
      <c r="G890" s="11"/>
      <c r="H890" s="11"/>
      <c r="I890" s="149">
        <v>18077.53</v>
      </c>
      <c r="J890" s="11"/>
      <c r="K890" s="149">
        <v>273467.32</v>
      </c>
    </row>
    <row r="891" spans="3:11" hidden="1" x14ac:dyDescent="0.2">
      <c r="C891" s="174" t="s">
        <v>766</v>
      </c>
      <c r="D891" s="11"/>
      <c r="E891" s="11"/>
      <c r="F891" s="11"/>
      <c r="G891" s="11"/>
      <c r="H891" s="11"/>
      <c r="I891" s="149">
        <v>0</v>
      </c>
      <c r="J891" s="11"/>
      <c r="K891" s="149">
        <v>0</v>
      </c>
    </row>
    <row r="892" spans="3:11" hidden="1" x14ac:dyDescent="0.2">
      <c r="C892" s="172" t="s">
        <v>767</v>
      </c>
      <c r="D892" s="119"/>
      <c r="E892" s="119"/>
      <c r="F892" s="119"/>
      <c r="G892" s="119"/>
      <c r="H892" s="119"/>
      <c r="I892" s="169">
        <v>8054.09</v>
      </c>
      <c r="J892" s="119"/>
      <c r="K892" s="169">
        <v>49371.6</v>
      </c>
    </row>
    <row r="893" spans="3:11" hidden="1" x14ac:dyDescent="0.2">
      <c r="C893" s="174" t="s">
        <v>190</v>
      </c>
      <c r="D893" s="11"/>
      <c r="E893" s="11"/>
      <c r="F893" s="11"/>
      <c r="G893" s="11"/>
      <c r="H893" s="11"/>
      <c r="I893" s="149">
        <v>0</v>
      </c>
      <c r="J893" s="11"/>
      <c r="K893" s="149">
        <v>0</v>
      </c>
    </row>
    <row r="894" spans="3:11" hidden="1" x14ac:dyDescent="0.2"/>
    <row r="895" spans="3:11" hidden="1" x14ac:dyDescent="0.2">
      <c r="C895" s="11" t="s">
        <v>768</v>
      </c>
      <c r="D895" s="11"/>
      <c r="E895" s="11"/>
      <c r="F895" s="11"/>
      <c r="G895" s="11"/>
      <c r="H895" s="11"/>
      <c r="I895" s="149">
        <v>18077.53</v>
      </c>
      <c r="J895" s="11"/>
      <c r="K895" s="149">
        <v>273467.32</v>
      </c>
    </row>
    <row r="897" spans="1:255" hidden="1" x14ac:dyDescent="0.2">
      <c r="C897" s="22" t="s">
        <v>208</v>
      </c>
      <c r="D897" s="22"/>
      <c r="E897" s="22"/>
      <c r="F897" s="22"/>
      <c r="G897" s="22"/>
      <c r="H897" s="22"/>
      <c r="I897" s="175">
        <v>26131.62</v>
      </c>
      <c r="J897" s="22"/>
      <c r="K897" s="175">
        <v>322838.92</v>
      </c>
    </row>
    <row r="899" spans="1:255" hidden="1" x14ac:dyDescent="0.2">
      <c r="C899" s="148" t="s">
        <v>769</v>
      </c>
      <c r="D899" s="148"/>
      <c r="E899" s="148"/>
      <c r="F899" s="148"/>
      <c r="G899" s="148"/>
      <c r="H899" s="148"/>
      <c r="I899" s="148"/>
      <c r="J899" s="148"/>
      <c r="K899" s="148"/>
    </row>
    <row r="900" spans="1:255" hidden="1" x14ac:dyDescent="0.2">
      <c r="C900" s="176" t="s">
        <v>770</v>
      </c>
      <c r="D900" s="11"/>
      <c r="E900" s="11"/>
      <c r="F900" s="11"/>
      <c r="G900" s="11"/>
      <c r="H900" s="11"/>
      <c r="I900" s="149">
        <v>21506.29</v>
      </c>
      <c r="J900" s="11"/>
      <c r="K900" s="149">
        <v>171921.19</v>
      </c>
    </row>
    <row r="901" spans="1:255" hidden="1" x14ac:dyDescent="0.2">
      <c r="C901" s="150" t="s">
        <v>728</v>
      </c>
      <c r="D901" s="148"/>
      <c r="E901" s="148"/>
      <c r="F901" s="148"/>
      <c r="G901" s="148"/>
      <c r="H901" s="148"/>
      <c r="I901" s="148"/>
      <c r="J901" s="148"/>
      <c r="K901" s="148"/>
    </row>
    <row r="902" spans="1:255" hidden="1" x14ac:dyDescent="0.2">
      <c r="C902" s="174" t="s">
        <v>771</v>
      </c>
      <c r="D902" s="11"/>
      <c r="E902" s="11"/>
      <c r="F902" s="11"/>
      <c r="G902" s="11"/>
      <c r="H902" s="11"/>
      <c r="I902" s="149">
        <v>0</v>
      </c>
      <c r="J902" s="11"/>
      <c r="K902" s="149">
        <v>0</v>
      </c>
    </row>
    <row r="903" spans="1:255" hidden="1" x14ac:dyDescent="0.2">
      <c r="C903" s="174" t="s">
        <v>772</v>
      </c>
      <c r="D903" s="11"/>
      <c r="E903" s="11"/>
      <c r="F903" s="11"/>
      <c r="G903" s="11"/>
      <c r="H903" s="11"/>
      <c r="I903" s="149">
        <v>21506.29</v>
      </c>
      <c r="J903" s="11"/>
      <c r="K903" s="149">
        <v>171921.19</v>
      </c>
    </row>
    <row r="904" spans="1:255" hidden="1" x14ac:dyDescent="0.2">
      <c r="C904" s="160" t="s">
        <v>773</v>
      </c>
      <c r="D904" s="109"/>
      <c r="E904" s="109"/>
      <c r="F904" s="109"/>
      <c r="G904" s="109"/>
      <c r="H904" s="109"/>
      <c r="I904" s="161">
        <v>12846.05</v>
      </c>
      <c r="J904" s="109"/>
      <c r="K904" s="161">
        <v>117027.52</v>
      </c>
    </row>
    <row r="905" spans="1:255" hidden="1" x14ac:dyDescent="0.2">
      <c r="C905" s="172" t="s">
        <v>774</v>
      </c>
      <c r="D905" s="119"/>
      <c r="E905" s="119"/>
      <c r="F905" s="119"/>
      <c r="G905" s="119"/>
      <c r="H905" s="119"/>
      <c r="I905" s="169">
        <v>8054.09</v>
      </c>
      <c r="J905" s="119"/>
      <c r="K905" s="169">
        <v>49371.600000000006</v>
      </c>
    </row>
    <row r="906" spans="1:255" hidden="1" x14ac:dyDescent="0.2">
      <c r="C906" s="176" t="s">
        <v>775</v>
      </c>
      <c r="D906" s="11"/>
      <c r="E906" s="11"/>
      <c r="F906" s="11"/>
      <c r="G906" s="11"/>
      <c r="H906" s="149">
        <v>171.28314</v>
      </c>
      <c r="I906" s="11"/>
      <c r="J906" s="11"/>
      <c r="K906" s="11"/>
    </row>
    <row r="907" spans="1:255" hidden="1" x14ac:dyDescent="0.2">
      <c r="C907" s="176" t="s">
        <v>199</v>
      </c>
      <c r="D907" s="11"/>
      <c r="E907" s="11"/>
      <c r="F907" s="11"/>
      <c r="G907" s="11"/>
      <c r="H907" s="149">
        <v>1.1491787999999998</v>
      </c>
      <c r="I907" s="11"/>
      <c r="J907" s="11"/>
      <c r="K907" s="11"/>
    </row>
    <row r="908" spans="1:255" ht="13.5" thickBot="1" x14ac:dyDescent="0.25"/>
    <row r="909" spans="1:255" x14ac:dyDescent="0.2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</row>
    <row r="910" spans="1:255" x14ac:dyDescent="0.2">
      <c r="A910" s="200" t="s">
        <v>675</v>
      </c>
      <c r="B910" s="200"/>
      <c r="C910" s="201" t="s">
        <v>798</v>
      </c>
      <c r="D910" s="201"/>
      <c r="E910" s="201"/>
      <c r="F910" s="201"/>
      <c r="G910" s="201"/>
      <c r="H910" s="201"/>
      <c r="I910" s="201"/>
      <c r="J910" s="201"/>
      <c r="K910" s="201"/>
      <c r="BX910" s="46" t="s">
        <v>798</v>
      </c>
      <c r="IU910" s="20"/>
    </row>
    <row r="911" spans="1:255" ht="13.5" thickBot="1" x14ac:dyDescent="0.25"/>
    <row r="912" spans="1:255" ht="24" x14ac:dyDescent="0.2">
      <c r="A912" s="47">
        <v>34</v>
      </c>
      <c r="B912" s="55" t="s">
        <v>21</v>
      </c>
      <c r="C912" s="48" t="s">
        <v>679</v>
      </c>
      <c r="D912" s="49" t="s">
        <v>23</v>
      </c>
      <c r="E912" s="50">
        <v>2</v>
      </c>
      <c r="F912" s="51">
        <v>43.76</v>
      </c>
      <c r="G912" s="56" t="s">
        <v>6</v>
      </c>
      <c r="H912" s="51"/>
      <c r="I912" s="52">
        <v>232.39</v>
      </c>
      <c r="J912" s="53"/>
      <c r="K912" s="54">
        <v>7479.6899999999987</v>
      </c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20"/>
      <c r="GP912" s="20"/>
      <c r="GQ912" s="20"/>
      <c r="GR912" s="20"/>
      <c r="GS912" s="20"/>
      <c r="GT912" s="20"/>
      <c r="GU912" s="20"/>
      <c r="GV912" s="20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W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  <c r="IK912" s="20"/>
      <c r="IL912" s="20"/>
      <c r="IM912" s="20"/>
      <c r="IN912" s="20"/>
      <c r="IO912" s="20"/>
      <c r="IP912" s="20"/>
      <c r="IQ912" s="20"/>
      <c r="IR912" s="20"/>
      <c r="IS912" s="20"/>
      <c r="IT912" s="20"/>
      <c r="IU912" s="20"/>
    </row>
    <row r="913" spans="1:255" x14ac:dyDescent="0.2">
      <c r="A913" s="60"/>
      <c r="B913" s="61"/>
      <c r="C913" s="61" t="s">
        <v>680</v>
      </c>
      <c r="D913" s="62"/>
      <c r="E913" s="63"/>
      <c r="F913" s="64">
        <v>35.11</v>
      </c>
      <c r="G913" s="65" t="s">
        <v>26</v>
      </c>
      <c r="H913" s="64">
        <v>36.869999999999997</v>
      </c>
      <c r="I913" s="64">
        <v>73.739999999999995</v>
      </c>
      <c r="J913" s="66">
        <v>33.39</v>
      </c>
      <c r="K913" s="67">
        <v>2462.1799999999998</v>
      </c>
      <c r="O913" s="20"/>
      <c r="P913" s="20"/>
      <c r="Q913" s="20"/>
      <c r="R913" s="20"/>
      <c r="S913" s="20"/>
      <c r="T913" s="20">
        <v>73.739999999999995</v>
      </c>
      <c r="U913" s="20">
        <v>2462.1799999999998</v>
      </c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>
        <v>1</v>
      </c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>
        <v>2462.1799999999998</v>
      </c>
      <c r="DH913" s="20">
        <v>1</v>
      </c>
      <c r="DI913" s="20"/>
      <c r="DJ913" s="20"/>
      <c r="DK913" s="20"/>
      <c r="DL913" s="20"/>
      <c r="DM913" s="20"/>
      <c r="DN913" s="20"/>
      <c r="DO913" s="20"/>
      <c r="DP913" s="20"/>
      <c r="DQ913" s="20">
        <v>73.739999999999995</v>
      </c>
      <c r="DR913" s="20"/>
      <c r="DS913" s="20">
        <v>2462.1799999999998</v>
      </c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>
        <v>73.739999999999995</v>
      </c>
      <c r="GK913" s="20">
        <v>73.739999999999995</v>
      </c>
      <c r="GL913" s="20"/>
      <c r="GM913" s="20"/>
      <c r="GN913" s="20"/>
      <c r="GO913" s="20"/>
      <c r="GP913" s="20"/>
      <c r="GQ913" s="20"/>
      <c r="GR913" s="20"/>
      <c r="GS913" s="20"/>
      <c r="GT913" s="20"/>
      <c r="GU913" s="20"/>
      <c r="GV913" s="20"/>
      <c r="GW913" s="20"/>
      <c r="GX913" s="20"/>
      <c r="GY913" s="20"/>
      <c r="GZ913" s="20"/>
      <c r="HA913" s="20"/>
      <c r="HB913" s="20">
        <v>73.739999999999995</v>
      </c>
      <c r="HC913" s="20"/>
      <c r="HD913" s="20"/>
      <c r="HE913" s="20"/>
      <c r="HF913" s="20">
        <v>73.739999999999995</v>
      </c>
      <c r="HG913" s="20"/>
      <c r="HH913" s="20"/>
      <c r="HI913" s="20"/>
      <c r="HJ913" s="20"/>
      <c r="HK913" s="20"/>
      <c r="HL913" s="20">
        <v>73.739999999999995</v>
      </c>
      <c r="HM913" s="20"/>
      <c r="HN913" s="20">
        <v>73.739999999999995</v>
      </c>
      <c r="HO913" s="20"/>
      <c r="HP913" s="20"/>
      <c r="HQ913" s="20"/>
      <c r="HR913" s="20"/>
      <c r="HS913" s="20"/>
      <c r="HT913" s="20"/>
      <c r="HU913" s="20"/>
      <c r="HV913" s="20"/>
      <c r="HW913" s="20"/>
      <c r="HX913" s="20">
        <v>73.739999999999995</v>
      </c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  <c r="IK913" s="20"/>
      <c r="IL913" s="20"/>
      <c r="IM913" s="20"/>
      <c r="IN913" s="20"/>
      <c r="IO913" s="20"/>
      <c r="IP913" s="20"/>
      <c r="IQ913" s="20"/>
      <c r="IR913" s="20"/>
      <c r="IS913" s="20"/>
      <c r="IT913" s="20"/>
      <c r="IU913" s="20"/>
    </row>
    <row r="914" spans="1:255" x14ac:dyDescent="0.2">
      <c r="A914" s="71"/>
      <c r="B914" s="72"/>
      <c r="C914" s="72" t="s">
        <v>681</v>
      </c>
      <c r="D914" s="73"/>
      <c r="E914" s="74"/>
      <c r="F914" s="75">
        <v>6.62</v>
      </c>
      <c r="G914" s="76" t="s">
        <v>26</v>
      </c>
      <c r="H914" s="75">
        <v>6.95</v>
      </c>
      <c r="I914" s="75">
        <v>13.9</v>
      </c>
      <c r="J914" s="77">
        <v>13.26</v>
      </c>
      <c r="K914" s="78">
        <v>184.31</v>
      </c>
      <c r="O914" s="20"/>
      <c r="P914" s="20"/>
      <c r="Q914" s="20"/>
      <c r="R914" s="20"/>
      <c r="S914" s="20"/>
      <c r="T914" s="20">
        <v>13.9</v>
      </c>
      <c r="U914" s="20">
        <v>184.31</v>
      </c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>
        <v>1</v>
      </c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>
        <v>13.9</v>
      </c>
      <c r="DR914" s="20"/>
      <c r="DS914" s="20">
        <v>184.31</v>
      </c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>
        <v>13.9</v>
      </c>
      <c r="GK914" s="20"/>
      <c r="GL914" s="20">
        <v>13.9</v>
      </c>
      <c r="GM914" s="20"/>
      <c r="GN914" s="20"/>
      <c r="GO914" s="20"/>
      <c r="GP914" s="20"/>
      <c r="GQ914" s="20"/>
      <c r="GR914" s="20"/>
      <c r="GS914" s="20"/>
      <c r="GT914" s="20"/>
      <c r="GU914" s="20"/>
      <c r="GV914" s="20"/>
      <c r="GW914" s="20"/>
      <c r="GX914" s="20"/>
      <c r="GY914" s="20"/>
      <c r="GZ914" s="20"/>
      <c r="HA914" s="20"/>
      <c r="HB914" s="20">
        <v>13.9</v>
      </c>
      <c r="HC914" s="20"/>
      <c r="HD914" s="20"/>
      <c r="HE914" s="20"/>
      <c r="HF914" s="20">
        <v>13.9</v>
      </c>
      <c r="HG914" s="20"/>
      <c r="HH914" s="20"/>
      <c r="HI914" s="20"/>
      <c r="HJ914" s="20"/>
      <c r="HK914" s="20"/>
      <c r="HL914" s="20">
        <v>13.9</v>
      </c>
      <c r="HM914" s="20"/>
      <c r="HN914" s="20">
        <v>13.9</v>
      </c>
      <c r="HO914" s="20"/>
      <c r="HP914" s="20"/>
      <c r="HQ914" s="20"/>
      <c r="HR914" s="20"/>
      <c r="HS914" s="20"/>
      <c r="HT914" s="20"/>
      <c r="HU914" s="20"/>
      <c r="HV914" s="20"/>
      <c r="HW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  <c r="IK914" s="20"/>
      <c r="IL914" s="20"/>
      <c r="IM914" s="20"/>
      <c r="IN914" s="20"/>
      <c r="IO914" s="20"/>
      <c r="IP914" s="20"/>
      <c r="IQ914" s="20"/>
      <c r="IR914" s="20"/>
      <c r="IS914" s="20"/>
      <c r="IT914" s="20"/>
      <c r="IU914" s="20"/>
    </row>
    <row r="915" spans="1:255" x14ac:dyDescent="0.2">
      <c r="A915" s="71"/>
      <c r="B915" s="72"/>
      <c r="C915" s="72" t="s">
        <v>682</v>
      </c>
      <c r="D915" s="73"/>
      <c r="E915" s="74"/>
      <c r="F915" s="75">
        <v>0.6</v>
      </c>
      <c r="G915" s="76" t="s">
        <v>26</v>
      </c>
      <c r="H915" s="75">
        <v>0.63</v>
      </c>
      <c r="I915" s="75">
        <v>1.26</v>
      </c>
      <c r="J915" s="77">
        <v>33.39</v>
      </c>
      <c r="K915" s="78">
        <v>42.07</v>
      </c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>
        <v>1.26</v>
      </c>
      <c r="GN915" s="20"/>
      <c r="GO915" s="20"/>
      <c r="GP915" s="20"/>
      <c r="GQ915" s="20"/>
      <c r="GR915" s="20"/>
      <c r="GS915" s="20"/>
      <c r="GT915" s="20"/>
      <c r="GU915" s="20"/>
      <c r="GV915" s="20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W915" s="20"/>
      <c r="HX915" s="20">
        <v>1.26</v>
      </c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  <c r="IK915" s="20"/>
      <c r="IL915" s="20"/>
      <c r="IM915" s="20"/>
      <c r="IN915" s="20"/>
      <c r="IO915" s="20"/>
      <c r="IP915" s="20"/>
      <c r="IQ915" s="20"/>
      <c r="IR915" s="20"/>
      <c r="IS915" s="20"/>
      <c r="IT915" s="20"/>
      <c r="IU915" s="20"/>
    </row>
    <row r="916" spans="1:255" x14ac:dyDescent="0.2">
      <c r="A916" s="71"/>
      <c r="B916" s="72"/>
      <c r="C916" s="72" t="s">
        <v>683</v>
      </c>
      <c r="D916" s="73"/>
      <c r="E916" s="74"/>
      <c r="F916" s="75">
        <v>2.0299999999999998</v>
      </c>
      <c r="G916" s="76"/>
      <c r="H916" s="75">
        <v>2.0299999999999998</v>
      </c>
      <c r="I916" s="75">
        <v>4.0599999999999996</v>
      </c>
      <c r="J916" s="77">
        <v>9.11</v>
      </c>
      <c r="K916" s="78">
        <v>36.99</v>
      </c>
      <c r="O916" s="20"/>
      <c r="P916" s="20"/>
      <c r="Q916" s="20"/>
      <c r="R916" s="20"/>
      <c r="S916" s="20"/>
      <c r="T916" s="20">
        <v>4.0599999999999996</v>
      </c>
      <c r="U916" s="20">
        <v>36.99</v>
      </c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>
        <v>1</v>
      </c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>
        <v>4.0599999999999996</v>
      </c>
      <c r="DL916" s="20"/>
      <c r="DM916" s="20">
        <v>36.99</v>
      </c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>
        <v>4.0599999999999996</v>
      </c>
      <c r="GK916" s="20"/>
      <c r="GL916" s="20"/>
      <c r="GM916" s="20"/>
      <c r="GN916" s="20">
        <v>4.0599999999999996</v>
      </c>
      <c r="GO916" s="20"/>
      <c r="GP916" s="20">
        <v>4.0599999999999996</v>
      </c>
      <c r="GQ916" s="20">
        <v>4.0599999999999996</v>
      </c>
      <c r="GR916" s="20"/>
      <c r="GS916" s="20">
        <v>4.0599999999999996</v>
      </c>
      <c r="GT916" s="20"/>
      <c r="GU916" s="20"/>
      <c r="GV916" s="20"/>
      <c r="GW916" s="20">
        <v>0</v>
      </c>
      <c r="GX916" s="20">
        <v>0</v>
      </c>
      <c r="GY916" s="20"/>
      <c r="GZ916" s="20"/>
      <c r="HA916" s="20"/>
      <c r="HB916" s="20">
        <v>4.0599999999999996</v>
      </c>
      <c r="HC916" s="20"/>
      <c r="HD916" s="20"/>
      <c r="HE916" s="20"/>
      <c r="HF916" s="20">
        <v>4.0599999999999996</v>
      </c>
      <c r="HG916" s="20"/>
      <c r="HH916" s="20"/>
      <c r="HI916" s="20"/>
      <c r="HJ916" s="20"/>
      <c r="HK916" s="20"/>
      <c r="HL916" s="20">
        <v>4.0599999999999996</v>
      </c>
      <c r="HM916" s="20"/>
      <c r="HN916" s="20">
        <v>4.0599999999999996</v>
      </c>
      <c r="HO916" s="20"/>
      <c r="HP916" s="20"/>
      <c r="HQ916" s="20"/>
      <c r="HR916" s="20"/>
      <c r="HS916" s="20"/>
      <c r="HT916" s="20"/>
      <c r="HU916" s="20"/>
      <c r="HV916" s="20"/>
      <c r="HW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  <c r="IK916" s="20"/>
      <c r="IL916" s="20"/>
      <c r="IM916" s="20"/>
      <c r="IN916" s="20"/>
      <c r="IO916" s="20"/>
      <c r="IP916" s="20"/>
      <c r="IQ916" s="20"/>
      <c r="IR916" s="20"/>
      <c r="IS916" s="20"/>
      <c r="IT916" s="20"/>
      <c r="IU916" s="20"/>
    </row>
    <row r="917" spans="1:255" x14ac:dyDescent="0.2">
      <c r="A917" s="79"/>
      <c r="B917" s="80"/>
      <c r="C917" s="80" t="s">
        <v>684</v>
      </c>
      <c r="D917" s="81"/>
      <c r="E917" s="82">
        <v>121</v>
      </c>
      <c r="F917" s="83" t="s">
        <v>685</v>
      </c>
      <c r="G917" s="84"/>
      <c r="H917" s="85">
        <v>45.38</v>
      </c>
      <c r="I917" s="85">
        <v>90.75</v>
      </c>
      <c r="J917" s="87">
        <v>1.21</v>
      </c>
      <c r="K917" s="86">
        <v>3030.14</v>
      </c>
      <c r="O917" s="20"/>
      <c r="P917" s="20"/>
      <c r="Q917" s="20"/>
      <c r="R917" s="20"/>
      <c r="S917" s="20"/>
      <c r="T917" s="20">
        <v>90.75</v>
      </c>
      <c r="U917" s="20">
        <v>3030.14</v>
      </c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>
        <v>1</v>
      </c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>
        <v>90.75</v>
      </c>
      <c r="DR917" s="20"/>
      <c r="DS917" s="20">
        <v>3030.14</v>
      </c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>
        <v>90.75</v>
      </c>
      <c r="GZ917" s="20"/>
      <c r="HA917" s="20"/>
      <c r="HB917" s="20">
        <v>90.75</v>
      </c>
      <c r="HC917" s="20"/>
      <c r="HD917" s="20"/>
      <c r="HE917" s="20"/>
      <c r="HF917" s="20">
        <v>90.75</v>
      </c>
      <c r="HG917" s="20"/>
      <c r="HH917" s="20"/>
      <c r="HI917" s="20"/>
      <c r="HJ917" s="20"/>
      <c r="HK917" s="20"/>
      <c r="HL917" s="20">
        <v>90.75</v>
      </c>
      <c r="HM917" s="20"/>
      <c r="HN917" s="20">
        <v>90.75</v>
      </c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  <c r="IK917" s="20"/>
      <c r="IL917" s="20"/>
      <c r="IM917" s="20"/>
      <c r="IN917" s="20"/>
      <c r="IO917" s="20"/>
      <c r="IP917" s="20"/>
      <c r="IQ917" s="20"/>
      <c r="IR917" s="20"/>
      <c r="IS917" s="20"/>
      <c r="IT917" s="20"/>
      <c r="IU917" s="20"/>
    </row>
    <row r="918" spans="1:255" x14ac:dyDescent="0.2">
      <c r="A918" s="79"/>
      <c r="B918" s="80"/>
      <c r="C918" s="80" t="s">
        <v>686</v>
      </c>
      <c r="D918" s="81"/>
      <c r="E918" s="82">
        <v>72</v>
      </c>
      <c r="F918" s="83" t="s">
        <v>685</v>
      </c>
      <c r="G918" s="84"/>
      <c r="H918" s="85">
        <v>27</v>
      </c>
      <c r="I918" s="85">
        <v>54</v>
      </c>
      <c r="J918" s="87">
        <v>0.72</v>
      </c>
      <c r="K918" s="86">
        <v>1803.06</v>
      </c>
      <c r="O918" s="20"/>
      <c r="P918" s="20"/>
      <c r="Q918" s="20"/>
      <c r="R918" s="20"/>
      <c r="S918" s="20"/>
      <c r="T918" s="20">
        <v>54</v>
      </c>
      <c r="U918" s="20">
        <v>1803.06</v>
      </c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>
        <v>1</v>
      </c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>
        <v>54</v>
      </c>
      <c r="DR918" s="20"/>
      <c r="DS918" s="20">
        <v>1803.06</v>
      </c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20"/>
      <c r="GP918" s="20"/>
      <c r="GQ918" s="20"/>
      <c r="GR918" s="20"/>
      <c r="GS918" s="20"/>
      <c r="GT918" s="20"/>
      <c r="GU918" s="20"/>
      <c r="GV918" s="20"/>
      <c r="GW918" s="20"/>
      <c r="GX918" s="20"/>
      <c r="GY918" s="20"/>
      <c r="GZ918" s="20">
        <v>54</v>
      </c>
      <c r="HA918" s="20"/>
      <c r="HB918" s="20">
        <v>54</v>
      </c>
      <c r="HC918" s="20"/>
      <c r="HD918" s="20"/>
      <c r="HE918" s="20"/>
      <c r="HF918" s="20">
        <v>54</v>
      </c>
      <c r="HG918" s="20"/>
      <c r="HH918" s="20"/>
      <c r="HI918" s="20"/>
      <c r="HJ918" s="20"/>
      <c r="HK918" s="20"/>
      <c r="HL918" s="20">
        <v>54</v>
      </c>
      <c r="HM918" s="20"/>
      <c r="HN918" s="20">
        <v>54</v>
      </c>
      <c r="HO918" s="20"/>
      <c r="HP918" s="20"/>
      <c r="HQ918" s="20"/>
      <c r="HR918" s="20"/>
      <c r="HS918" s="20"/>
      <c r="HT918" s="20"/>
      <c r="HU918" s="20"/>
      <c r="HV918" s="20"/>
      <c r="HW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  <c r="IK918" s="20"/>
      <c r="IL918" s="20"/>
      <c r="IM918" s="20"/>
      <c r="IN918" s="20"/>
      <c r="IO918" s="20"/>
      <c r="IP918" s="20"/>
      <c r="IQ918" s="20"/>
      <c r="IR918" s="20"/>
      <c r="IS918" s="20"/>
      <c r="IT918" s="20"/>
      <c r="IU918" s="20"/>
    </row>
    <row r="919" spans="1:255" x14ac:dyDescent="0.2">
      <c r="A919" s="71"/>
      <c r="B919" s="72"/>
      <c r="C919" s="72" t="s">
        <v>687</v>
      </c>
      <c r="D919" s="73" t="s">
        <v>688</v>
      </c>
      <c r="E919" s="74">
        <v>3.65</v>
      </c>
      <c r="F919" s="75"/>
      <c r="G919" s="76" t="s">
        <v>26</v>
      </c>
      <c r="H919" s="75">
        <v>3.83</v>
      </c>
      <c r="I919" s="88">
        <v>7.665</v>
      </c>
      <c r="J919" s="77"/>
      <c r="K919" s="78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  <c r="IK919" s="20"/>
      <c r="IL919" s="20"/>
      <c r="IM919" s="20"/>
      <c r="IN919" s="20"/>
      <c r="IO919" s="20"/>
      <c r="IP919" s="20"/>
      <c r="IQ919" s="20"/>
      <c r="IR919" s="20"/>
      <c r="IS919" s="20"/>
      <c r="IT919" s="20"/>
      <c r="IU919" s="20"/>
    </row>
    <row r="920" spans="1:255" ht="24" x14ac:dyDescent="0.2">
      <c r="A920" s="91" t="s">
        <v>322</v>
      </c>
      <c r="B920" s="99" t="s">
        <v>35</v>
      </c>
      <c r="C920" s="92" t="s">
        <v>692</v>
      </c>
      <c r="D920" s="93" t="s">
        <v>37</v>
      </c>
      <c r="E920" s="94">
        <v>1</v>
      </c>
      <c r="F920" s="100">
        <v>8480.619999999999</v>
      </c>
      <c r="G920" s="96"/>
      <c r="H920" s="100">
        <v>8480.6200000000008</v>
      </c>
      <c r="I920" s="95">
        <v>1383.46</v>
      </c>
      <c r="J920" s="97">
        <v>6.13</v>
      </c>
      <c r="K920" s="98">
        <v>8480.6200000000008</v>
      </c>
      <c r="L920" s="20"/>
      <c r="M920" s="20"/>
      <c r="N920" s="20"/>
      <c r="O920" s="20"/>
      <c r="P920" s="20"/>
      <c r="Q920" s="20"/>
      <c r="R920" s="20"/>
      <c r="S920" s="20"/>
      <c r="T920" s="20">
        <v>1383.46</v>
      </c>
      <c r="U920" s="20">
        <v>8480.6200000000008</v>
      </c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>
        <v>3</v>
      </c>
      <c r="CW920" s="20"/>
      <c r="CX920" s="20"/>
      <c r="CY920" s="20"/>
      <c r="CZ920" s="20"/>
      <c r="DA920" s="20"/>
      <c r="DB920" s="20"/>
      <c r="DC920" s="20"/>
      <c r="DD920" s="20"/>
      <c r="DE920" s="20"/>
      <c r="DF920" s="20">
        <v>8480.6200000000008</v>
      </c>
      <c r="DG920" s="20"/>
      <c r="DH920" s="20"/>
      <c r="DI920" s="20"/>
      <c r="DJ920" s="20"/>
      <c r="DK920" s="20"/>
      <c r="DL920" s="20"/>
      <c r="DM920" s="20"/>
      <c r="DN920" s="20">
        <v>1383.46</v>
      </c>
      <c r="DO920" s="20"/>
      <c r="DP920" s="20">
        <v>8480.6200000000008</v>
      </c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>
        <v>1383.46</v>
      </c>
      <c r="GO920" s="20"/>
      <c r="GP920" s="20">
        <v>1383.46</v>
      </c>
      <c r="GQ920" s="20"/>
      <c r="GR920" s="20"/>
      <c r="GS920" s="20"/>
      <c r="GT920" s="20">
        <v>1383.46</v>
      </c>
      <c r="GU920" s="20"/>
      <c r="GV920" s="20">
        <v>1383.46</v>
      </c>
      <c r="GW920" s="20"/>
      <c r="GX920" s="20"/>
      <c r="GY920" s="20"/>
      <c r="GZ920" s="20"/>
      <c r="HA920" s="20"/>
      <c r="HB920" s="20"/>
      <c r="HC920" s="20"/>
      <c r="HD920" s="20">
        <v>1383.46</v>
      </c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>
        <v>1383.46</v>
      </c>
      <c r="HS920" s="20"/>
      <c r="HT920" s="20"/>
      <c r="HU920" s="20"/>
      <c r="HV920" s="20"/>
      <c r="HW920" s="20"/>
      <c r="HX920" s="20"/>
      <c r="HY920" s="20"/>
      <c r="HZ920" s="20">
        <v>1383.46</v>
      </c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  <c r="IK920" s="20"/>
      <c r="IL920" s="20"/>
      <c r="IM920" s="20"/>
      <c r="IN920" s="20"/>
      <c r="IO920" s="20"/>
      <c r="IP920" s="20"/>
      <c r="IQ920" s="20"/>
      <c r="IR920" s="20"/>
      <c r="IS920" s="20"/>
      <c r="IT920" s="20"/>
      <c r="IU920" s="20"/>
    </row>
    <row r="921" spans="1:255" x14ac:dyDescent="0.2">
      <c r="A921" s="58"/>
      <c r="B921" s="101" t="s">
        <v>690</v>
      </c>
      <c r="C921" s="101" t="s">
        <v>693</v>
      </c>
      <c r="D921" s="57"/>
      <c r="E921" s="57"/>
      <c r="F921" s="57"/>
      <c r="G921" s="57"/>
      <c r="H921" s="57"/>
      <c r="I921" s="57"/>
      <c r="J921" s="57"/>
      <c r="K921" s="59"/>
    </row>
    <row r="922" spans="1:255" ht="24" x14ac:dyDescent="0.2">
      <c r="A922" s="91" t="s">
        <v>323</v>
      </c>
      <c r="B922" s="99" t="s">
        <v>35</v>
      </c>
      <c r="C922" s="92" t="s">
        <v>799</v>
      </c>
      <c r="D922" s="93" t="s">
        <v>37</v>
      </c>
      <c r="E922" s="94">
        <v>1</v>
      </c>
      <c r="F922" s="100">
        <v>11149.04</v>
      </c>
      <c r="G922" s="96"/>
      <c r="H922" s="100">
        <v>11149.04</v>
      </c>
      <c r="I922" s="95">
        <v>1818.77</v>
      </c>
      <c r="J922" s="97">
        <v>6.13</v>
      </c>
      <c r="K922" s="98">
        <v>11149.04</v>
      </c>
      <c r="L922" s="20"/>
      <c r="M922" s="20"/>
      <c r="N922" s="20"/>
      <c r="O922" s="20"/>
      <c r="P922" s="20"/>
      <c r="Q922" s="20"/>
      <c r="R922" s="20"/>
      <c r="S922" s="20"/>
      <c r="T922" s="20">
        <v>1818.77</v>
      </c>
      <c r="U922" s="20">
        <v>11149.04</v>
      </c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>
        <v>3</v>
      </c>
      <c r="CW922" s="20"/>
      <c r="CX922" s="20"/>
      <c r="CY922" s="20"/>
      <c r="CZ922" s="20"/>
      <c r="DA922" s="20"/>
      <c r="DB922" s="20"/>
      <c r="DC922" s="20"/>
      <c r="DD922" s="20"/>
      <c r="DE922" s="20"/>
      <c r="DF922" s="20">
        <v>11149.04</v>
      </c>
      <c r="DG922" s="20"/>
      <c r="DH922" s="20"/>
      <c r="DI922" s="20"/>
      <c r="DJ922" s="20"/>
      <c r="DK922" s="20"/>
      <c r="DL922" s="20"/>
      <c r="DM922" s="20"/>
      <c r="DN922" s="20">
        <v>1818.77</v>
      </c>
      <c r="DO922" s="20"/>
      <c r="DP922" s="20">
        <v>11149.04</v>
      </c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>
        <v>1818.77</v>
      </c>
      <c r="GO922" s="20"/>
      <c r="GP922" s="20">
        <v>1818.77</v>
      </c>
      <c r="GQ922" s="20"/>
      <c r="GR922" s="20"/>
      <c r="GS922" s="20"/>
      <c r="GT922" s="20">
        <v>1818.77</v>
      </c>
      <c r="GU922" s="20"/>
      <c r="GV922" s="20">
        <v>1818.77</v>
      </c>
      <c r="GW922" s="20"/>
      <c r="GX922" s="20"/>
      <c r="GY922" s="20"/>
      <c r="GZ922" s="20"/>
      <c r="HA922" s="20"/>
      <c r="HB922" s="20"/>
      <c r="HC922" s="20"/>
      <c r="HD922" s="20">
        <v>1818.77</v>
      </c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>
        <v>1818.77</v>
      </c>
      <c r="HS922" s="20"/>
      <c r="HT922" s="20"/>
      <c r="HU922" s="20"/>
      <c r="HV922" s="20"/>
      <c r="HW922" s="20"/>
      <c r="HX922" s="20"/>
      <c r="HY922" s="20"/>
      <c r="HZ922" s="20">
        <v>1818.77</v>
      </c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  <c r="IK922" s="20"/>
      <c r="IL922" s="20"/>
      <c r="IM922" s="20"/>
      <c r="IN922" s="20"/>
      <c r="IO922" s="20"/>
      <c r="IP922" s="20"/>
      <c r="IQ922" s="20"/>
      <c r="IR922" s="20"/>
      <c r="IS922" s="20"/>
      <c r="IT922" s="20"/>
      <c r="IU922" s="20"/>
    </row>
    <row r="923" spans="1:255" x14ac:dyDescent="0.2">
      <c r="A923" s="58"/>
      <c r="B923" s="101" t="s">
        <v>690</v>
      </c>
      <c r="C923" s="101" t="s">
        <v>800</v>
      </c>
      <c r="D923" s="57"/>
      <c r="E923" s="57"/>
      <c r="F923" s="57"/>
      <c r="G923" s="57"/>
      <c r="H923" s="57"/>
      <c r="I923" s="57"/>
      <c r="J923" s="57"/>
      <c r="K923" s="59"/>
    </row>
    <row r="924" spans="1:255" x14ac:dyDescent="0.2">
      <c r="A924" s="102" t="s">
        <v>326</v>
      </c>
      <c r="B924" s="108" t="s">
        <v>35</v>
      </c>
      <c r="C924" s="103" t="s">
        <v>57</v>
      </c>
      <c r="D924" s="104" t="s">
        <v>23</v>
      </c>
      <c r="E924" s="105">
        <v>2</v>
      </c>
      <c r="F924" s="100">
        <v>506.09000000000003</v>
      </c>
      <c r="G924" s="96"/>
      <c r="H924" s="100">
        <v>506.09</v>
      </c>
      <c r="I924" s="106">
        <v>111.11</v>
      </c>
      <c r="J924" s="97">
        <v>9.11</v>
      </c>
      <c r="K924" s="107">
        <v>1012.18</v>
      </c>
      <c r="L924" s="20"/>
      <c r="M924" s="20"/>
      <c r="N924" s="20"/>
      <c r="O924" s="20"/>
      <c r="P924" s="20"/>
      <c r="Q924" s="20"/>
      <c r="R924" s="20"/>
      <c r="S924" s="20"/>
      <c r="T924" s="20">
        <v>111.11</v>
      </c>
      <c r="U924" s="20">
        <v>1012.18</v>
      </c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>
        <v>1</v>
      </c>
      <c r="CW924" s="20"/>
      <c r="CX924" s="20"/>
      <c r="CY924" s="20"/>
      <c r="CZ924" s="20"/>
      <c r="DA924" s="20"/>
      <c r="DB924" s="20"/>
      <c r="DC924" s="20"/>
      <c r="DD924" s="20"/>
      <c r="DE924" s="20">
        <v>1012.18</v>
      </c>
      <c r="DF924" s="20"/>
      <c r="DG924" s="20"/>
      <c r="DH924" s="20"/>
      <c r="DI924" s="20"/>
      <c r="DJ924" s="20"/>
      <c r="DK924" s="20">
        <v>111.11</v>
      </c>
      <c r="DL924" s="20"/>
      <c r="DM924" s="20">
        <v>1012.18</v>
      </c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>
        <v>111.11</v>
      </c>
      <c r="GK924" s="20"/>
      <c r="GL924" s="20"/>
      <c r="GM924" s="20"/>
      <c r="GN924" s="20">
        <v>111.11</v>
      </c>
      <c r="GO924" s="20"/>
      <c r="GP924" s="20">
        <v>111.11</v>
      </c>
      <c r="GQ924" s="20">
        <v>111.11</v>
      </c>
      <c r="GR924" s="20"/>
      <c r="GS924" s="20">
        <v>111.11</v>
      </c>
      <c r="GT924" s="20"/>
      <c r="GU924" s="20"/>
      <c r="GV924" s="20"/>
      <c r="GW924" s="20"/>
      <c r="GX924" s="20"/>
      <c r="GY924" s="20"/>
      <c r="GZ924" s="20"/>
      <c r="HA924" s="20"/>
      <c r="HB924" s="20">
        <v>111.11</v>
      </c>
      <c r="HC924" s="20"/>
      <c r="HD924" s="20"/>
      <c r="HE924" s="20"/>
      <c r="HF924" s="20">
        <v>111.11</v>
      </c>
      <c r="HG924" s="20"/>
      <c r="HH924" s="20"/>
      <c r="HI924" s="20"/>
      <c r="HJ924" s="20"/>
      <c r="HK924" s="20"/>
      <c r="HL924" s="20">
        <v>111.11</v>
      </c>
      <c r="HM924" s="20"/>
      <c r="HN924" s="20">
        <v>111.11</v>
      </c>
      <c r="HO924" s="20"/>
      <c r="HP924" s="20"/>
      <c r="HQ924" s="20"/>
      <c r="HR924" s="20"/>
      <c r="HS924" s="20"/>
      <c r="HT924" s="20"/>
      <c r="HU924" s="20"/>
      <c r="HV924" s="20"/>
      <c r="HW924" s="20"/>
      <c r="HX924" s="20"/>
      <c r="HY924" s="20">
        <v>111.11</v>
      </c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  <c r="IK924" s="20"/>
      <c r="IL924" s="20"/>
      <c r="IM924" s="20"/>
      <c r="IN924" s="20"/>
      <c r="IO924" s="20"/>
      <c r="IP924" s="20"/>
      <c r="IQ924" s="20"/>
      <c r="IR924" s="20"/>
      <c r="IS924" s="20"/>
      <c r="IT924" s="20"/>
      <c r="IU924" s="20"/>
    </row>
    <row r="925" spans="1:255" x14ac:dyDescent="0.2">
      <c r="A925" s="58"/>
      <c r="B925" s="101" t="s">
        <v>690</v>
      </c>
      <c r="C925" s="101" t="s">
        <v>695</v>
      </c>
      <c r="D925" s="57"/>
      <c r="E925" s="57"/>
      <c r="F925" s="57"/>
      <c r="G925" s="57"/>
      <c r="H925" s="57"/>
      <c r="I925" s="57"/>
      <c r="J925" s="57"/>
      <c r="K925" s="59"/>
    </row>
    <row r="926" spans="1:255" x14ac:dyDescent="0.2">
      <c r="A926" s="111" t="s">
        <v>327</v>
      </c>
      <c r="B926" s="112" t="s">
        <v>35</v>
      </c>
      <c r="C926" s="113" t="s">
        <v>328</v>
      </c>
      <c r="D926" s="114" t="s">
        <v>23</v>
      </c>
      <c r="E926" s="115">
        <v>2</v>
      </c>
      <c r="F926" s="116">
        <v>655.5100000000001</v>
      </c>
      <c r="G926" s="65"/>
      <c r="H926" s="116">
        <v>655.51</v>
      </c>
      <c r="I926" s="117">
        <v>143.91</v>
      </c>
      <c r="J926" s="66">
        <v>9.11</v>
      </c>
      <c r="K926" s="118">
        <v>1311.02</v>
      </c>
      <c r="L926" s="20"/>
      <c r="M926" s="20"/>
      <c r="N926" s="20"/>
      <c r="O926" s="20"/>
      <c r="P926" s="20"/>
      <c r="Q926" s="20"/>
      <c r="R926" s="20"/>
      <c r="S926" s="20"/>
      <c r="T926" s="20">
        <v>143.91</v>
      </c>
      <c r="U926" s="20">
        <v>1311.02</v>
      </c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>
        <v>1</v>
      </c>
      <c r="CW926" s="20"/>
      <c r="CX926" s="20"/>
      <c r="CY926" s="20"/>
      <c r="CZ926" s="20"/>
      <c r="DA926" s="20"/>
      <c r="DB926" s="20"/>
      <c r="DC926" s="20"/>
      <c r="DD926" s="20"/>
      <c r="DE926" s="20">
        <v>1311.02</v>
      </c>
      <c r="DF926" s="20"/>
      <c r="DG926" s="20"/>
      <c r="DH926" s="20"/>
      <c r="DI926" s="20"/>
      <c r="DJ926" s="20"/>
      <c r="DK926" s="20">
        <v>143.91</v>
      </c>
      <c r="DL926" s="20"/>
      <c r="DM926" s="20">
        <v>1311.02</v>
      </c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>
        <v>143.91</v>
      </c>
      <c r="GK926" s="20"/>
      <c r="GL926" s="20"/>
      <c r="GM926" s="20"/>
      <c r="GN926" s="20">
        <v>143.91</v>
      </c>
      <c r="GO926" s="20"/>
      <c r="GP926" s="20">
        <v>143.91</v>
      </c>
      <c r="GQ926" s="20">
        <v>143.91</v>
      </c>
      <c r="GR926" s="20"/>
      <c r="GS926" s="20">
        <v>143.91</v>
      </c>
      <c r="GT926" s="20"/>
      <c r="GU926" s="20"/>
      <c r="GV926" s="20"/>
      <c r="GW926" s="20"/>
      <c r="GX926" s="20"/>
      <c r="GY926" s="20"/>
      <c r="GZ926" s="20"/>
      <c r="HA926" s="20"/>
      <c r="HB926" s="20">
        <v>143.91</v>
      </c>
      <c r="HC926" s="20"/>
      <c r="HD926" s="20"/>
      <c r="HE926" s="20"/>
      <c r="HF926" s="20">
        <v>143.91</v>
      </c>
      <c r="HG926" s="20"/>
      <c r="HH926" s="20"/>
      <c r="HI926" s="20"/>
      <c r="HJ926" s="20"/>
      <c r="HK926" s="20"/>
      <c r="HL926" s="20">
        <v>143.91</v>
      </c>
      <c r="HM926" s="20"/>
      <c r="HN926" s="20">
        <v>143.91</v>
      </c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>
        <v>143.91</v>
      </c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S926" s="20"/>
      <c r="IT926" s="20"/>
      <c r="IU926" s="20"/>
    </row>
    <row r="927" spans="1:255" x14ac:dyDescent="0.2">
      <c r="A927" s="58"/>
      <c r="B927" s="101" t="s">
        <v>690</v>
      </c>
      <c r="C927" s="101" t="s">
        <v>801</v>
      </c>
      <c r="D927" s="57"/>
      <c r="E927" s="57"/>
      <c r="F927" s="57"/>
      <c r="G927" s="57"/>
      <c r="H927" s="57"/>
      <c r="I927" s="57"/>
      <c r="J927" s="57"/>
      <c r="K927" s="59"/>
    </row>
    <row r="928" spans="1:255" x14ac:dyDescent="0.2">
      <c r="A928" s="120"/>
      <c r="B928" s="121"/>
      <c r="C928" s="121" t="s">
        <v>696</v>
      </c>
      <c r="D928" s="121"/>
      <c r="E928" s="121"/>
      <c r="F928" s="121"/>
      <c r="G928" s="121"/>
      <c r="H928" s="202">
        <v>259.08</v>
      </c>
      <c r="I928" s="203"/>
      <c r="J928" s="202">
        <v>2360.1899999999996</v>
      </c>
      <c r="K928" s="204"/>
      <c r="L928" s="109"/>
      <c r="M928" s="109"/>
      <c r="N928" s="109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  <c r="IK928" s="20"/>
      <c r="IL928" s="20"/>
      <c r="IM928" s="20"/>
      <c r="IN928" s="20"/>
      <c r="IO928" s="20"/>
      <c r="IP928" s="20"/>
      <c r="IQ928" s="20"/>
      <c r="IR928" s="20"/>
      <c r="IS928" s="20"/>
      <c r="IT928" s="20"/>
      <c r="IU928" s="20"/>
    </row>
    <row r="929" spans="1:255" ht="13.5" thickBot="1" x14ac:dyDescent="0.25">
      <c r="A929" s="124"/>
      <c r="B929" s="125"/>
      <c r="C929" s="125" t="s">
        <v>697</v>
      </c>
      <c r="D929" s="125"/>
      <c r="E929" s="125"/>
      <c r="F929" s="125"/>
      <c r="G929" s="125"/>
      <c r="H929" s="197">
        <v>3202.23</v>
      </c>
      <c r="I929" s="198"/>
      <c r="J929" s="197">
        <v>19629.660000000003</v>
      </c>
      <c r="K929" s="199"/>
      <c r="L929" s="119"/>
      <c r="M929" s="119"/>
      <c r="N929" s="119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S929" s="20"/>
      <c r="IT929" s="20"/>
      <c r="IU929" s="20"/>
    </row>
    <row r="930" spans="1:255" x14ac:dyDescent="0.2">
      <c r="A930" s="123"/>
      <c r="B930" s="122"/>
      <c r="C930" s="122" t="s">
        <v>698</v>
      </c>
      <c r="D930" s="122"/>
      <c r="E930" s="122"/>
      <c r="F930" s="122"/>
      <c r="G930" s="122"/>
      <c r="H930" s="191">
        <v>3693.7000000000003</v>
      </c>
      <c r="I930" s="192"/>
      <c r="J930" s="191">
        <v>29469.54</v>
      </c>
      <c r="K930" s="193"/>
      <c r="O930" s="20"/>
      <c r="P930" s="20"/>
      <c r="Q930" s="20"/>
      <c r="R930" s="20">
        <v>3693.7000000000003</v>
      </c>
      <c r="S930" s="20">
        <v>29469.54</v>
      </c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>
        <v>3693.7000000000003</v>
      </c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  <c r="IK930" s="20"/>
      <c r="IL930" s="20"/>
      <c r="IM930" s="20"/>
      <c r="IN930" s="20"/>
      <c r="IO930" s="20"/>
      <c r="IP930" s="20"/>
      <c r="IQ930" s="20"/>
      <c r="IR930" s="20"/>
      <c r="IS930" s="20"/>
      <c r="IT930" s="20"/>
      <c r="IU930" s="20"/>
    </row>
    <row r="931" spans="1:255" x14ac:dyDescent="0.2">
      <c r="A931" s="70"/>
      <c r="B931" s="69"/>
      <c r="C931" s="69"/>
      <c r="D931" s="69"/>
      <c r="E931" s="69"/>
      <c r="F931" s="69"/>
      <c r="G931" s="69"/>
      <c r="H931" s="194"/>
      <c r="I931" s="195"/>
      <c r="J931" s="194"/>
      <c r="K931" s="196"/>
    </row>
    <row r="932" spans="1:255" ht="24" x14ac:dyDescent="0.2">
      <c r="A932" s="126">
        <v>35</v>
      </c>
      <c r="B932" s="133" t="s">
        <v>60</v>
      </c>
      <c r="C932" s="127" t="s">
        <v>699</v>
      </c>
      <c r="D932" s="128" t="s">
        <v>23</v>
      </c>
      <c r="E932" s="129">
        <v>2</v>
      </c>
      <c r="F932" s="130">
        <v>18.090000000000003</v>
      </c>
      <c r="G932" s="134" t="s">
        <v>6</v>
      </c>
      <c r="H932" s="130"/>
      <c r="I932" s="131">
        <v>59.8</v>
      </c>
      <c r="J932" s="97"/>
      <c r="K932" s="132">
        <v>1934.29</v>
      </c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20"/>
      <c r="GP932" s="20"/>
      <c r="GQ932" s="20"/>
      <c r="GR932" s="20"/>
      <c r="GS932" s="20"/>
      <c r="GT932" s="20"/>
      <c r="GU932" s="20"/>
      <c r="GV932" s="20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W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  <c r="IK932" s="20"/>
      <c r="IL932" s="20"/>
      <c r="IM932" s="20"/>
      <c r="IN932" s="20"/>
      <c r="IO932" s="20"/>
      <c r="IP932" s="20"/>
      <c r="IQ932" s="20"/>
      <c r="IR932" s="20"/>
      <c r="IS932" s="20"/>
      <c r="IT932" s="20"/>
      <c r="IU932" s="20"/>
    </row>
    <row r="933" spans="1:255" x14ac:dyDescent="0.2">
      <c r="A933" s="60"/>
      <c r="B933" s="61"/>
      <c r="C933" s="61" t="s">
        <v>680</v>
      </c>
      <c r="D933" s="62"/>
      <c r="E933" s="63"/>
      <c r="F933" s="64">
        <v>9.1300000000000008</v>
      </c>
      <c r="G933" s="65" t="s">
        <v>26</v>
      </c>
      <c r="H933" s="64">
        <v>9.59</v>
      </c>
      <c r="I933" s="64">
        <v>19.18</v>
      </c>
      <c r="J933" s="66">
        <v>33.39</v>
      </c>
      <c r="K933" s="67">
        <v>640.41999999999996</v>
      </c>
      <c r="O933" s="20"/>
      <c r="P933" s="20"/>
      <c r="Q933" s="20"/>
      <c r="R933" s="20"/>
      <c r="S933" s="20"/>
      <c r="T933" s="20">
        <v>19.18</v>
      </c>
      <c r="U933" s="20">
        <v>640.41999999999996</v>
      </c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>
        <v>1</v>
      </c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>
        <v>640.41999999999996</v>
      </c>
      <c r="DH933" s="20">
        <v>1</v>
      </c>
      <c r="DI933" s="20"/>
      <c r="DJ933" s="20"/>
      <c r="DK933" s="20"/>
      <c r="DL933" s="20"/>
      <c r="DM933" s="20"/>
      <c r="DN933" s="20"/>
      <c r="DO933" s="20"/>
      <c r="DP933" s="20"/>
      <c r="DQ933" s="20">
        <v>19.18</v>
      </c>
      <c r="DR933" s="20"/>
      <c r="DS933" s="20">
        <v>640.41999999999996</v>
      </c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>
        <v>19.18</v>
      </c>
      <c r="GK933" s="20">
        <v>19.18</v>
      </c>
      <c r="GL933" s="20"/>
      <c r="GM933" s="20"/>
      <c r="GN933" s="20"/>
      <c r="GO933" s="20"/>
      <c r="GP933" s="20"/>
      <c r="GQ933" s="20"/>
      <c r="GR933" s="20"/>
      <c r="GS933" s="20"/>
      <c r="GT933" s="20"/>
      <c r="GU933" s="20"/>
      <c r="GV933" s="20"/>
      <c r="GW933" s="20"/>
      <c r="GX933" s="20"/>
      <c r="GY933" s="20"/>
      <c r="GZ933" s="20"/>
      <c r="HA933" s="20"/>
      <c r="HB933" s="20">
        <v>19.18</v>
      </c>
      <c r="HC933" s="20"/>
      <c r="HD933" s="20"/>
      <c r="HE933" s="20"/>
      <c r="HF933" s="20">
        <v>19.18</v>
      </c>
      <c r="HG933" s="20"/>
      <c r="HH933" s="20"/>
      <c r="HI933" s="20"/>
      <c r="HJ933" s="20"/>
      <c r="HK933" s="20"/>
      <c r="HL933" s="20">
        <v>19.18</v>
      </c>
      <c r="HM933" s="20"/>
      <c r="HN933" s="20">
        <v>19.18</v>
      </c>
      <c r="HO933" s="20"/>
      <c r="HP933" s="20"/>
      <c r="HQ933" s="20"/>
      <c r="HR933" s="20"/>
      <c r="HS933" s="20"/>
      <c r="HT933" s="20"/>
      <c r="HU933" s="20"/>
      <c r="HV933" s="20"/>
      <c r="HW933" s="20"/>
      <c r="HX933" s="20">
        <v>19.18</v>
      </c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  <c r="IK933" s="20"/>
      <c r="IL933" s="20"/>
      <c r="IM933" s="20"/>
      <c r="IN933" s="20"/>
      <c r="IO933" s="20"/>
      <c r="IP933" s="20"/>
      <c r="IQ933" s="20"/>
      <c r="IR933" s="20"/>
      <c r="IS933" s="20"/>
      <c r="IT933" s="20"/>
      <c r="IU933" s="20"/>
    </row>
    <row r="934" spans="1:255" x14ac:dyDescent="0.2">
      <c r="A934" s="71"/>
      <c r="B934" s="72"/>
      <c r="C934" s="72" t="s">
        <v>681</v>
      </c>
      <c r="D934" s="73"/>
      <c r="E934" s="74"/>
      <c r="F934" s="75">
        <v>1.47</v>
      </c>
      <c r="G934" s="76" t="s">
        <v>26</v>
      </c>
      <c r="H934" s="75">
        <v>1.55</v>
      </c>
      <c r="I934" s="75">
        <v>3.1</v>
      </c>
      <c r="J934" s="77">
        <v>13.26</v>
      </c>
      <c r="K934" s="78">
        <v>41.11</v>
      </c>
      <c r="O934" s="20"/>
      <c r="P934" s="20"/>
      <c r="Q934" s="20"/>
      <c r="R934" s="20"/>
      <c r="S934" s="20"/>
      <c r="T934" s="20">
        <v>3.1</v>
      </c>
      <c r="U934" s="20">
        <v>41.11</v>
      </c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>
        <v>1</v>
      </c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>
        <v>3.1</v>
      </c>
      <c r="DR934" s="20"/>
      <c r="DS934" s="20">
        <v>41.11</v>
      </c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>
        <v>3.1</v>
      </c>
      <c r="GK934" s="20"/>
      <c r="GL934" s="20">
        <v>3.1</v>
      </c>
      <c r="GM934" s="20"/>
      <c r="GN934" s="20"/>
      <c r="GO934" s="20"/>
      <c r="GP934" s="20"/>
      <c r="GQ934" s="20"/>
      <c r="GR934" s="20"/>
      <c r="GS934" s="20"/>
      <c r="GT934" s="20"/>
      <c r="GU934" s="20"/>
      <c r="GV934" s="20"/>
      <c r="GW934" s="20"/>
      <c r="GX934" s="20"/>
      <c r="GY934" s="20"/>
      <c r="GZ934" s="20"/>
      <c r="HA934" s="20"/>
      <c r="HB934" s="20">
        <v>3.1</v>
      </c>
      <c r="HC934" s="20"/>
      <c r="HD934" s="20"/>
      <c r="HE934" s="20"/>
      <c r="HF934" s="20">
        <v>3.1</v>
      </c>
      <c r="HG934" s="20"/>
      <c r="HH934" s="20"/>
      <c r="HI934" s="20"/>
      <c r="HJ934" s="20"/>
      <c r="HK934" s="20"/>
      <c r="HL934" s="20">
        <v>3.1</v>
      </c>
      <c r="HM934" s="20"/>
      <c r="HN934" s="20">
        <v>3.1</v>
      </c>
      <c r="HO934" s="20"/>
      <c r="HP934" s="20"/>
      <c r="HQ934" s="20"/>
      <c r="HR934" s="20"/>
      <c r="HS934" s="20"/>
      <c r="HT934" s="20"/>
      <c r="HU934" s="20"/>
      <c r="HV934" s="20"/>
      <c r="HW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  <c r="IK934" s="20"/>
      <c r="IL934" s="20"/>
      <c r="IM934" s="20"/>
      <c r="IN934" s="20"/>
      <c r="IO934" s="20"/>
      <c r="IP934" s="20"/>
      <c r="IQ934" s="20"/>
      <c r="IR934" s="20"/>
      <c r="IS934" s="20"/>
      <c r="IT934" s="20"/>
      <c r="IU934" s="20"/>
    </row>
    <row r="935" spans="1:255" x14ac:dyDescent="0.2">
      <c r="A935" s="71"/>
      <c r="B935" s="72"/>
      <c r="C935" s="72" t="s">
        <v>682</v>
      </c>
      <c r="D935" s="73"/>
      <c r="E935" s="74"/>
      <c r="F935" s="75">
        <v>0.12</v>
      </c>
      <c r="G935" s="76" t="s">
        <v>26</v>
      </c>
      <c r="H935" s="75">
        <v>0.13</v>
      </c>
      <c r="I935" s="75">
        <v>0.26</v>
      </c>
      <c r="J935" s="77">
        <v>33.39</v>
      </c>
      <c r="K935" s="78">
        <v>8.68</v>
      </c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>
        <v>0.26</v>
      </c>
      <c r="GN935" s="20"/>
      <c r="GO935" s="20"/>
      <c r="GP935" s="20"/>
      <c r="GQ935" s="20"/>
      <c r="GR935" s="20"/>
      <c r="GS935" s="20"/>
      <c r="GT935" s="20"/>
      <c r="GU935" s="20"/>
      <c r="GV935" s="20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W935" s="20"/>
      <c r="HX935" s="20">
        <v>0.26</v>
      </c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  <c r="IK935" s="20"/>
      <c r="IL935" s="20"/>
      <c r="IM935" s="20"/>
      <c r="IN935" s="20"/>
      <c r="IO935" s="20"/>
      <c r="IP935" s="20"/>
      <c r="IQ935" s="20"/>
      <c r="IR935" s="20"/>
      <c r="IS935" s="20"/>
      <c r="IT935" s="20"/>
      <c r="IU935" s="20"/>
    </row>
    <row r="936" spans="1:255" x14ac:dyDescent="0.2">
      <c r="A936" s="71"/>
      <c r="B936" s="72"/>
      <c r="C936" s="72" t="s">
        <v>683</v>
      </c>
      <c r="D936" s="73"/>
      <c r="E936" s="74"/>
      <c r="F936" s="75">
        <v>7.49</v>
      </c>
      <c r="G936" s="76"/>
      <c r="H936" s="75">
        <v>7.49</v>
      </c>
      <c r="I936" s="75">
        <v>14.98</v>
      </c>
      <c r="J936" s="77">
        <v>9.11</v>
      </c>
      <c r="K936" s="78">
        <v>136.47</v>
      </c>
      <c r="O936" s="20"/>
      <c r="P936" s="20"/>
      <c r="Q936" s="20"/>
      <c r="R936" s="20"/>
      <c r="S936" s="20"/>
      <c r="T936" s="20">
        <v>14.98</v>
      </c>
      <c r="U936" s="20">
        <v>136.47</v>
      </c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>
        <v>1</v>
      </c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>
        <v>14.98</v>
      </c>
      <c r="DL936" s="20"/>
      <c r="DM936" s="20">
        <v>136.47</v>
      </c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>
        <v>14.98</v>
      </c>
      <c r="GK936" s="20"/>
      <c r="GL936" s="20"/>
      <c r="GM936" s="20"/>
      <c r="GN936" s="20">
        <v>14.98</v>
      </c>
      <c r="GO936" s="20"/>
      <c r="GP936" s="20">
        <v>14.98</v>
      </c>
      <c r="GQ936" s="20">
        <v>14.98</v>
      </c>
      <c r="GR936" s="20"/>
      <c r="GS936" s="20">
        <v>14.98</v>
      </c>
      <c r="GT936" s="20"/>
      <c r="GU936" s="20"/>
      <c r="GV936" s="20"/>
      <c r="GW936" s="20">
        <v>0</v>
      </c>
      <c r="GX936" s="20">
        <v>0</v>
      </c>
      <c r="GY936" s="20"/>
      <c r="GZ936" s="20"/>
      <c r="HA936" s="20"/>
      <c r="HB936" s="20">
        <v>14.98</v>
      </c>
      <c r="HC936" s="20"/>
      <c r="HD936" s="20"/>
      <c r="HE936" s="20"/>
      <c r="HF936" s="20">
        <v>14.98</v>
      </c>
      <c r="HG936" s="20"/>
      <c r="HH936" s="20"/>
      <c r="HI936" s="20"/>
      <c r="HJ936" s="20"/>
      <c r="HK936" s="20"/>
      <c r="HL936" s="20">
        <v>14.98</v>
      </c>
      <c r="HM936" s="20"/>
      <c r="HN936" s="20">
        <v>14.98</v>
      </c>
      <c r="HO936" s="20"/>
      <c r="HP936" s="20"/>
      <c r="HQ936" s="20"/>
      <c r="HR936" s="20"/>
      <c r="HS936" s="20"/>
      <c r="HT936" s="20"/>
      <c r="HU936" s="20"/>
      <c r="HV936" s="20"/>
      <c r="HW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  <c r="IK936" s="20"/>
      <c r="IL936" s="20"/>
      <c r="IM936" s="20"/>
      <c r="IN936" s="20"/>
      <c r="IO936" s="20"/>
      <c r="IP936" s="20"/>
      <c r="IQ936" s="20"/>
      <c r="IR936" s="20"/>
      <c r="IS936" s="20"/>
      <c r="IT936" s="20"/>
      <c r="IU936" s="20"/>
    </row>
    <row r="937" spans="1:255" x14ac:dyDescent="0.2">
      <c r="A937" s="79"/>
      <c r="B937" s="80"/>
      <c r="C937" s="80" t="s">
        <v>684</v>
      </c>
      <c r="D937" s="81"/>
      <c r="E937" s="82">
        <v>121</v>
      </c>
      <c r="F937" s="83" t="s">
        <v>685</v>
      </c>
      <c r="G937" s="84"/>
      <c r="H937" s="85">
        <v>11.76</v>
      </c>
      <c r="I937" s="85">
        <v>23.52</v>
      </c>
      <c r="J937" s="87">
        <v>1.21</v>
      </c>
      <c r="K937" s="86">
        <v>785.41</v>
      </c>
      <c r="O937" s="20"/>
      <c r="P937" s="20"/>
      <c r="Q937" s="20"/>
      <c r="R937" s="20"/>
      <c r="S937" s="20"/>
      <c r="T937" s="20">
        <v>23.52</v>
      </c>
      <c r="U937" s="20">
        <v>785.41</v>
      </c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>
        <v>1</v>
      </c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>
        <v>23.52</v>
      </c>
      <c r="DR937" s="20"/>
      <c r="DS937" s="20">
        <v>785.41</v>
      </c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20"/>
      <c r="GP937" s="20"/>
      <c r="GQ937" s="20"/>
      <c r="GR937" s="20"/>
      <c r="GS937" s="20"/>
      <c r="GT937" s="20"/>
      <c r="GU937" s="20"/>
      <c r="GV937" s="20"/>
      <c r="GW937" s="20"/>
      <c r="GX937" s="20"/>
      <c r="GY937" s="20">
        <v>23.52</v>
      </c>
      <c r="GZ937" s="20"/>
      <c r="HA937" s="20"/>
      <c r="HB937" s="20">
        <v>23.52</v>
      </c>
      <c r="HC937" s="20"/>
      <c r="HD937" s="20"/>
      <c r="HE937" s="20"/>
      <c r="HF937" s="20">
        <v>23.52</v>
      </c>
      <c r="HG937" s="20"/>
      <c r="HH937" s="20"/>
      <c r="HI937" s="20"/>
      <c r="HJ937" s="20"/>
      <c r="HK937" s="20"/>
      <c r="HL937" s="20">
        <v>23.52</v>
      </c>
      <c r="HM937" s="20"/>
      <c r="HN937" s="20">
        <v>23.52</v>
      </c>
      <c r="HO937" s="20"/>
      <c r="HP937" s="20"/>
      <c r="HQ937" s="20"/>
      <c r="HR937" s="20"/>
      <c r="HS937" s="20"/>
      <c r="HT937" s="20"/>
      <c r="HU937" s="20"/>
      <c r="HV937" s="20"/>
      <c r="HW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  <c r="IK937" s="20"/>
      <c r="IL937" s="20"/>
      <c r="IM937" s="20"/>
      <c r="IN937" s="20"/>
      <c r="IO937" s="20"/>
      <c r="IP937" s="20"/>
      <c r="IQ937" s="20"/>
      <c r="IR937" s="20"/>
      <c r="IS937" s="20"/>
      <c r="IT937" s="20"/>
      <c r="IU937" s="20"/>
    </row>
    <row r="938" spans="1:255" x14ac:dyDescent="0.2">
      <c r="A938" s="79"/>
      <c r="B938" s="80"/>
      <c r="C938" s="80" t="s">
        <v>686</v>
      </c>
      <c r="D938" s="81"/>
      <c r="E938" s="82">
        <v>72</v>
      </c>
      <c r="F938" s="83" t="s">
        <v>685</v>
      </c>
      <c r="G938" s="84"/>
      <c r="H938" s="85">
        <v>7</v>
      </c>
      <c r="I938" s="85">
        <v>14</v>
      </c>
      <c r="J938" s="87">
        <v>0.72</v>
      </c>
      <c r="K938" s="86">
        <v>467.35</v>
      </c>
      <c r="O938" s="20"/>
      <c r="P938" s="20"/>
      <c r="Q938" s="20"/>
      <c r="R938" s="20"/>
      <c r="S938" s="20"/>
      <c r="T938" s="20">
        <v>14</v>
      </c>
      <c r="U938" s="20">
        <v>467.35</v>
      </c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>
        <v>1</v>
      </c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>
        <v>14</v>
      </c>
      <c r="DR938" s="20"/>
      <c r="DS938" s="20">
        <v>467.35</v>
      </c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20"/>
      <c r="GP938" s="20"/>
      <c r="GQ938" s="20"/>
      <c r="GR938" s="20"/>
      <c r="GS938" s="20"/>
      <c r="GT938" s="20"/>
      <c r="GU938" s="20"/>
      <c r="GV938" s="20"/>
      <c r="GW938" s="20"/>
      <c r="GX938" s="20"/>
      <c r="GY938" s="20"/>
      <c r="GZ938" s="20">
        <v>14</v>
      </c>
      <c r="HA938" s="20"/>
      <c r="HB938" s="20">
        <v>14</v>
      </c>
      <c r="HC938" s="20"/>
      <c r="HD938" s="20"/>
      <c r="HE938" s="20"/>
      <c r="HF938" s="20">
        <v>14</v>
      </c>
      <c r="HG938" s="20"/>
      <c r="HH938" s="20"/>
      <c r="HI938" s="20"/>
      <c r="HJ938" s="20"/>
      <c r="HK938" s="20"/>
      <c r="HL938" s="20">
        <v>14</v>
      </c>
      <c r="HM938" s="20"/>
      <c r="HN938" s="20">
        <v>14</v>
      </c>
      <c r="HO938" s="20"/>
      <c r="HP938" s="20"/>
      <c r="HQ938" s="20"/>
      <c r="HR938" s="20"/>
      <c r="HS938" s="20"/>
      <c r="HT938" s="20"/>
      <c r="HU938" s="20"/>
      <c r="HV938" s="20"/>
      <c r="HW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  <c r="IK938" s="20"/>
      <c r="IL938" s="20"/>
      <c r="IM938" s="20"/>
      <c r="IN938" s="20"/>
      <c r="IO938" s="20"/>
      <c r="IP938" s="20"/>
      <c r="IQ938" s="20"/>
      <c r="IR938" s="20"/>
      <c r="IS938" s="20"/>
      <c r="IT938" s="20"/>
      <c r="IU938" s="20"/>
    </row>
    <row r="939" spans="1:255" x14ac:dyDescent="0.2">
      <c r="A939" s="71"/>
      <c r="B939" s="72"/>
      <c r="C939" s="72" t="s">
        <v>687</v>
      </c>
      <c r="D939" s="73" t="s">
        <v>688</v>
      </c>
      <c r="E939" s="74">
        <v>1.03</v>
      </c>
      <c r="F939" s="75"/>
      <c r="G939" s="76" t="s">
        <v>26</v>
      </c>
      <c r="H939" s="75">
        <v>1.08</v>
      </c>
      <c r="I939" s="88">
        <v>2.1629999999999998</v>
      </c>
      <c r="J939" s="77"/>
      <c r="K939" s="78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  <c r="IK939" s="20"/>
      <c r="IL939" s="20"/>
      <c r="IM939" s="20"/>
      <c r="IN939" s="20"/>
      <c r="IO939" s="20"/>
      <c r="IP939" s="20"/>
      <c r="IQ939" s="20"/>
      <c r="IR939" s="20"/>
      <c r="IS939" s="20"/>
      <c r="IT939" s="20"/>
      <c r="IU939" s="20"/>
    </row>
    <row r="940" spans="1:255" x14ac:dyDescent="0.2">
      <c r="A940" s="102" t="s">
        <v>331</v>
      </c>
      <c r="B940" s="108" t="s">
        <v>35</v>
      </c>
      <c r="C940" s="103" t="s">
        <v>248</v>
      </c>
      <c r="D940" s="104" t="s">
        <v>23</v>
      </c>
      <c r="E940" s="105">
        <v>1</v>
      </c>
      <c r="F940" s="100">
        <v>1151.96</v>
      </c>
      <c r="G940" s="96"/>
      <c r="H940" s="100">
        <v>1151.96</v>
      </c>
      <c r="I940" s="106">
        <v>126.45</v>
      </c>
      <c r="J940" s="97">
        <v>9.11</v>
      </c>
      <c r="K940" s="107">
        <v>1151.96</v>
      </c>
      <c r="L940" s="20"/>
      <c r="M940" s="20"/>
      <c r="N940" s="20"/>
      <c r="O940" s="20"/>
      <c r="P940" s="20"/>
      <c r="Q940" s="20"/>
      <c r="R940" s="20"/>
      <c r="S940" s="20"/>
      <c r="T940" s="20">
        <v>126.45</v>
      </c>
      <c r="U940" s="20">
        <v>1151.96</v>
      </c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>
        <v>1</v>
      </c>
      <c r="CW940" s="20"/>
      <c r="CX940" s="20"/>
      <c r="CY940" s="20"/>
      <c r="CZ940" s="20"/>
      <c r="DA940" s="20"/>
      <c r="DB940" s="20"/>
      <c r="DC940" s="20"/>
      <c r="DD940" s="20"/>
      <c r="DE940" s="20">
        <v>1151.96</v>
      </c>
      <c r="DF940" s="20"/>
      <c r="DG940" s="20"/>
      <c r="DH940" s="20"/>
      <c r="DI940" s="20"/>
      <c r="DJ940" s="20"/>
      <c r="DK940" s="20">
        <v>126.45</v>
      </c>
      <c r="DL940" s="20"/>
      <c r="DM940" s="20">
        <v>1151.96</v>
      </c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>
        <v>126.45</v>
      </c>
      <c r="GK940" s="20"/>
      <c r="GL940" s="20"/>
      <c r="GM940" s="20"/>
      <c r="GN940" s="20">
        <v>126.45</v>
      </c>
      <c r="GO940" s="20"/>
      <c r="GP940" s="20">
        <v>126.45</v>
      </c>
      <c r="GQ940" s="20">
        <v>126.45</v>
      </c>
      <c r="GR940" s="20"/>
      <c r="GS940" s="20">
        <v>126.45</v>
      </c>
      <c r="GT940" s="20"/>
      <c r="GU940" s="20"/>
      <c r="GV940" s="20"/>
      <c r="GW940" s="20"/>
      <c r="GX940" s="20"/>
      <c r="GY940" s="20"/>
      <c r="GZ940" s="20"/>
      <c r="HA940" s="20"/>
      <c r="HB940" s="20">
        <v>126.45</v>
      </c>
      <c r="HC940" s="20"/>
      <c r="HD940" s="20"/>
      <c r="HE940" s="20"/>
      <c r="HF940" s="20">
        <v>126.45</v>
      </c>
      <c r="HG940" s="20"/>
      <c r="HH940" s="20"/>
      <c r="HI940" s="20"/>
      <c r="HJ940" s="20"/>
      <c r="HK940" s="20"/>
      <c r="HL940" s="20">
        <v>126.45</v>
      </c>
      <c r="HM940" s="20"/>
      <c r="HN940" s="20">
        <v>126.45</v>
      </c>
      <c r="HO940" s="20"/>
      <c r="HP940" s="20"/>
      <c r="HQ940" s="20"/>
      <c r="HR940" s="20"/>
      <c r="HS940" s="20"/>
      <c r="HT940" s="20"/>
      <c r="HU940" s="20"/>
      <c r="HV940" s="20"/>
      <c r="HW940" s="20"/>
      <c r="HX940" s="20"/>
      <c r="HY940" s="20">
        <v>126.45</v>
      </c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  <c r="IK940" s="20"/>
      <c r="IL940" s="20"/>
      <c r="IM940" s="20"/>
      <c r="IN940" s="20"/>
      <c r="IO940" s="20"/>
      <c r="IP940" s="20"/>
      <c r="IQ940" s="20"/>
      <c r="IR940" s="20"/>
      <c r="IS940" s="20"/>
      <c r="IT940" s="20"/>
      <c r="IU940" s="20"/>
    </row>
    <row r="941" spans="1:255" x14ac:dyDescent="0.2">
      <c r="A941" s="58"/>
      <c r="B941" s="101" t="s">
        <v>690</v>
      </c>
      <c r="C941" s="101" t="s">
        <v>785</v>
      </c>
      <c r="D941" s="57"/>
      <c r="E941" s="57"/>
      <c r="F941" s="57"/>
      <c r="G941" s="57"/>
      <c r="H941" s="57"/>
      <c r="I941" s="57"/>
      <c r="J941" s="57"/>
      <c r="K941" s="59"/>
    </row>
    <row r="942" spans="1:255" x14ac:dyDescent="0.2">
      <c r="A942" s="111" t="s">
        <v>332</v>
      </c>
      <c r="B942" s="112" t="s">
        <v>35</v>
      </c>
      <c r="C942" s="113" t="s">
        <v>333</v>
      </c>
      <c r="D942" s="114" t="s">
        <v>23</v>
      </c>
      <c r="E942" s="115">
        <v>1</v>
      </c>
      <c r="F942" s="116">
        <v>1677.3400000000001</v>
      </c>
      <c r="G942" s="65"/>
      <c r="H942" s="116">
        <v>1677.34</v>
      </c>
      <c r="I942" s="117">
        <v>184.12</v>
      </c>
      <c r="J942" s="66">
        <v>9.11</v>
      </c>
      <c r="K942" s="118">
        <v>1677.34</v>
      </c>
      <c r="L942" s="20"/>
      <c r="M942" s="20"/>
      <c r="N942" s="20"/>
      <c r="O942" s="20"/>
      <c r="P942" s="20"/>
      <c r="Q942" s="20"/>
      <c r="R942" s="20"/>
      <c r="S942" s="20"/>
      <c r="T942" s="20">
        <v>184.12</v>
      </c>
      <c r="U942" s="20">
        <v>1677.34</v>
      </c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>
        <v>1</v>
      </c>
      <c r="CW942" s="20"/>
      <c r="CX942" s="20"/>
      <c r="CY942" s="20"/>
      <c r="CZ942" s="20"/>
      <c r="DA942" s="20"/>
      <c r="DB942" s="20"/>
      <c r="DC942" s="20"/>
      <c r="DD942" s="20"/>
      <c r="DE942" s="20">
        <v>1677.34</v>
      </c>
      <c r="DF942" s="20"/>
      <c r="DG942" s="20"/>
      <c r="DH942" s="20"/>
      <c r="DI942" s="20"/>
      <c r="DJ942" s="20"/>
      <c r="DK942" s="20">
        <v>184.12</v>
      </c>
      <c r="DL942" s="20"/>
      <c r="DM942" s="20">
        <v>1677.34</v>
      </c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>
        <v>184.12</v>
      </c>
      <c r="GK942" s="20"/>
      <c r="GL942" s="20"/>
      <c r="GM942" s="20"/>
      <c r="GN942" s="20">
        <v>184.12</v>
      </c>
      <c r="GO942" s="20"/>
      <c r="GP942" s="20">
        <v>184.12</v>
      </c>
      <c r="GQ942" s="20">
        <v>184.12</v>
      </c>
      <c r="GR942" s="20"/>
      <c r="GS942" s="20">
        <v>184.12</v>
      </c>
      <c r="GT942" s="20"/>
      <c r="GU942" s="20"/>
      <c r="GV942" s="20"/>
      <c r="GW942" s="20"/>
      <c r="GX942" s="20"/>
      <c r="GY942" s="20"/>
      <c r="GZ942" s="20"/>
      <c r="HA942" s="20"/>
      <c r="HB942" s="20">
        <v>184.12</v>
      </c>
      <c r="HC942" s="20"/>
      <c r="HD942" s="20"/>
      <c r="HE942" s="20"/>
      <c r="HF942" s="20">
        <v>184.12</v>
      </c>
      <c r="HG942" s="20"/>
      <c r="HH942" s="20"/>
      <c r="HI942" s="20"/>
      <c r="HJ942" s="20"/>
      <c r="HK942" s="20"/>
      <c r="HL942" s="20">
        <v>184.12</v>
      </c>
      <c r="HM942" s="20"/>
      <c r="HN942" s="20">
        <v>184.12</v>
      </c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>
        <v>184.12</v>
      </c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  <c r="IK942" s="20"/>
      <c r="IL942" s="20"/>
      <c r="IM942" s="20"/>
      <c r="IN942" s="20"/>
      <c r="IO942" s="20"/>
      <c r="IP942" s="20"/>
      <c r="IQ942" s="20"/>
      <c r="IR942" s="20"/>
      <c r="IS942" s="20"/>
      <c r="IT942" s="20"/>
      <c r="IU942" s="20"/>
    </row>
    <row r="943" spans="1:255" x14ac:dyDescent="0.2">
      <c r="A943" s="89"/>
      <c r="B943" s="110" t="s">
        <v>690</v>
      </c>
      <c r="C943" s="110" t="s">
        <v>802</v>
      </c>
      <c r="D943" s="29"/>
      <c r="E943" s="29"/>
      <c r="F943" s="29"/>
      <c r="G943" s="29"/>
      <c r="H943" s="29"/>
      <c r="I943" s="29"/>
      <c r="J943" s="29"/>
      <c r="K943" s="90"/>
    </row>
    <row r="944" spans="1:255" ht="13.5" thickBot="1" x14ac:dyDescent="0.25">
      <c r="A944" s="135"/>
      <c r="B944" s="136"/>
      <c r="C944" s="136" t="s">
        <v>696</v>
      </c>
      <c r="D944" s="136"/>
      <c r="E944" s="136"/>
      <c r="F944" s="136"/>
      <c r="G944" s="136"/>
      <c r="H944" s="188">
        <v>325.55</v>
      </c>
      <c r="I944" s="189"/>
      <c r="J944" s="188">
        <v>2965.77</v>
      </c>
      <c r="K944" s="190"/>
      <c r="L944" s="109"/>
      <c r="M944" s="109"/>
      <c r="N944" s="109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20"/>
      <c r="GP944" s="20"/>
      <c r="GQ944" s="20"/>
      <c r="GR944" s="20"/>
      <c r="GS944" s="20"/>
      <c r="GT944" s="20"/>
      <c r="GU944" s="20"/>
      <c r="GV944" s="20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W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  <c r="IK944" s="20"/>
      <c r="IL944" s="20"/>
      <c r="IM944" s="20"/>
      <c r="IN944" s="20"/>
      <c r="IO944" s="20"/>
      <c r="IP944" s="20"/>
      <c r="IQ944" s="20"/>
      <c r="IR944" s="20"/>
      <c r="IS944" s="20"/>
      <c r="IT944" s="20"/>
      <c r="IU944" s="20"/>
    </row>
    <row r="945" spans="1:255" x14ac:dyDescent="0.2">
      <c r="A945" s="123"/>
      <c r="B945" s="122"/>
      <c r="C945" s="122" t="s">
        <v>698</v>
      </c>
      <c r="D945" s="122"/>
      <c r="E945" s="122"/>
      <c r="F945" s="122"/>
      <c r="G945" s="122"/>
      <c r="H945" s="191">
        <v>385.35</v>
      </c>
      <c r="I945" s="192"/>
      <c r="J945" s="191">
        <v>4900.0599999999995</v>
      </c>
      <c r="K945" s="193"/>
      <c r="O945" s="20"/>
      <c r="P945" s="20"/>
      <c r="Q945" s="20"/>
      <c r="R945" s="20">
        <v>385.35</v>
      </c>
      <c r="S945" s="20">
        <v>4900.0599999999995</v>
      </c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20"/>
      <c r="GP945" s="20"/>
      <c r="GQ945" s="20"/>
      <c r="GR945" s="20"/>
      <c r="GS945" s="20"/>
      <c r="GT945" s="20"/>
      <c r="GU945" s="20"/>
      <c r="GV945" s="20"/>
      <c r="GW945" s="20"/>
      <c r="GX945" s="20"/>
      <c r="GY945" s="20"/>
      <c r="GZ945" s="20"/>
      <c r="HA945" s="20">
        <v>385.35</v>
      </c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W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  <c r="IK945" s="20"/>
      <c r="IL945" s="20"/>
      <c r="IM945" s="20"/>
      <c r="IN945" s="20"/>
      <c r="IO945" s="20"/>
      <c r="IP945" s="20"/>
      <c r="IQ945" s="20"/>
      <c r="IR945" s="20"/>
      <c r="IS945" s="20"/>
      <c r="IT945" s="20"/>
      <c r="IU945" s="20"/>
    </row>
    <row r="946" spans="1:255" x14ac:dyDescent="0.2">
      <c r="A946" s="70"/>
      <c r="B946" s="69"/>
      <c r="C946" s="69"/>
      <c r="D946" s="69"/>
      <c r="E946" s="69"/>
      <c r="F946" s="69"/>
      <c r="G946" s="69"/>
      <c r="H946" s="194"/>
      <c r="I946" s="195"/>
      <c r="J946" s="194"/>
      <c r="K946" s="196"/>
    </row>
    <row r="947" spans="1:255" ht="47.25" x14ac:dyDescent="0.2">
      <c r="A947" s="126">
        <v>36</v>
      </c>
      <c r="B947" s="133" t="s">
        <v>85</v>
      </c>
      <c r="C947" s="127" t="s">
        <v>706</v>
      </c>
      <c r="D947" s="128" t="s">
        <v>23</v>
      </c>
      <c r="E947" s="129">
        <v>1</v>
      </c>
      <c r="F947" s="130">
        <v>25.75</v>
      </c>
      <c r="G947" s="134" t="s">
        <v>6</v>
      </c>
      <c r="H947" s="130"/>
      <c r="I947" s="131">
        <v>31.11</v>
      </c>
      <c r="J947" s="97"/>
      <c r="K947" s="132">
        <v>1006.69</v>
      </c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20"/>
      <c r="GP947" s="20"/>
      <c r="GQ947" s="20"/>
      <c r="GR947" s="20"/>
      <c r="GS947" s="20"/>
      <c r="GT947" s="20"/>
      <c r="GU947" s="20"/>
      <c r="GV947" s="20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W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  <c r="IK947" s="20"/>
      <c r="IL947" s="20"/>
      <c r="IM947" s="20"/>
      <c r="IN947" s="20"/>
      <c r="IO947" s="20"/>
      <c r="IP947" s="20"/>
      <c r="IQ947" s="20"/>
      <c r="IR947" s="20"/>
      <c r="IS947" s="20"/>
      <c r="IT947" s="20"/>
      <c r="IU947" s="20"/>
    </row>
    <row r="948" spans="1:255" x14ac:dyDescent="0.2">
      <c r="A948" s="60"/>
      <c r="B948" s="61"/>
      <c r="C948" s="61" t="s">
        <v>680</v>
      </c>
      <c r="D948" s="62"/>
      <c r="E948" s="63"/>
      <c r="F948" s="64">
        <v>9.51</v>
      </c>
      <c r="G948" s="65" t="s">
        <v>26</v>
      </c>
      <c r="H948" s="64">
        <v>9.99</v>
      </c>
      <c r="I948" s="64">
        <v>9.99</v>
      </c>
      <c r="J948" s="66">
        <v>33.39</v>
      </c>
      <c r="K948" s="67">
        <v>333.57</v>
      </c>
      <c r="O948" s="20"/>
      <c r="P948" s="20"/>
      <c r="Q948" s="20"/>
      <c r="R948" s="20"/>
      <c r="S948" s="20"/>
      <c r="T948" s="20">
        <v>9.99</v>
      </c>
      <c r="U948" s="20">
        <v>333.57</v>
      </c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>
        <v>1</v>
      </c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>
        <v>333.57</v>
      </c>
      <c r="DH948" s="20">
        <v>1</v>
      </c>
      <c r="DI948" s="20"/>
      <c r="DJ948" s="20"/>
      <c r="DK948" s="20"/>
      <c r="DL948" s="20"/>
      <c r="DM948" s="20"/>
      <c r="DN948" s="20"/>
      <c r="DO948" s="20"/>
      <c r="DP948" s="20"/>
      <c r="DQ948" s="20">
        <v>9.99</v>
      </c>
      <c r="DR948" s="20"/>
      <c r="DS948" s="20">
        <v>333.57</v>
      </c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>
        <v>9.99</v>
      </c>
      <c r="GK948" s="20">
        <v>9.99</v>
      </c>
      <c r="GL948" s="20"/>
      <c r="GM948" s="20"/>
      <c r="GN948" s="20"/>
      <c r="GO948" s="20"/>
      <c r="GP948" s="20"/>
      <c r="GQ948" s="20"/>
      <c r="GR948" s="20"/>
      <c r="GS948" s="20"/>
      <c r="GT948" s="20"/>
      <c r="GU948" s="20"/>
      <c r="GV948" s="20"/>
      <c r="GW948" s="20"/>
      <c r="GX948" s="20"/>
      <c r="GY948" s="20"/>
      <c r="GZ948" s="20"/>
      <c r="HA948" s="20"/>
      <c r="HB948" s="20">
        <v>9.99</v>
      </c>
      <c r="HC948" s="20"/>
      <c r="HD948" s="20"/>
      <c r="HE948" s="20"/>
      <c r="HF948" s="20">
        <v>9.99</v>
      </c>
      <c r="HG948" s="20"/>
      <c r="HH948" s="20"/>
      <c r="HI948" s="20"/>
      <c r="HJ948" s="20"/>
      <c r="HK948" s="20"/>
      <c r="HL948" s="20">
        <v>9.99</v>
      </c>
      <c r="HM948" s="20"/>
      <c r="HN948" s="20">
        <v>9.99</v>
      </c>
      <c r="HO948" s="20"/>
      <c r="HP948" s="20"/>
      <c r="HQ948" s="20"/>
      <c r="HR948" s="20"/>
      <c r="HS948" s="20"/>
      <c r="HT948" s="20"/>
      <c r="HU948" s="20"/>
      <c r="HV948" s="20"/>
      <c r="HW948" s="20"/>
      <c r="HX948" s="20">
        <v>9.99</v>
      </c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  <c r="IK948" s="20"/>
      <c r="IL948" s="20"/>
      <c r="IM948" s="20"/>
      <c r="IN948" s="20"/>
      <c r="IO948" s="20"/>
      <c r="IP948" s="20"/>
      <c r="IQ948" s="20"/>
      <c r="IR948" s="20"/>
      <c r="IS948" s="20"/>
      <c r="IT948" s="20"/>
      <c r="IU948" s="20"/>
    </row>
    <row r="949" spans="1:255" x14ac:dyDescent="0.2">
      <c r="A949" s="71"/>
      <c r="B949" s="72"/>
      <c r="C949" s="72" t="s">
        <v>681</v>
      </c>
      <c r="D949" s="73"/>
      <c r="E949" s="74"/>
      <c r="F949" s="75">
        <v>1.5</v>
      </c>
      <c r="G949" s="76" t="s">
        <v>26</v>
      </c>
      <c r="H949" s="75">
        <v>1.58</v>
      </c>
      <c r="I949" s="75">
        <v>1.58</v>
      </c>
      <c r="J949" s="77">
        <v>13.26</v>
      </c>
      <c r="K949" s="78">
        <v>20.95</v>
      </c>
      <c r="O949" s="20"/>
      <c r="P949" s="20"/>
      <c r="Q949" s="20"/>
      <c r="R949" s="20"/>
      <c r="S949" s="20"/>
      <c r="T949" s="20">
        <v>1.58</v>
      </c>
      <c r="U949" s="20">
        <v>20.95</v>
      </c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>
        <v>1</v>
      </c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>
        <v>1.58</v>
      </c>
      <c r="DR949" s="20"/>
      <c r="DS949" s="20">
        <v>20.95</v>
      </c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>
        <v>1.58</v>
      </c>
      <c r="GK949" s="20"/>
      <c r="GL949" s="20">
        <v>1.58</v>
      </c>
      <c r="GM949" s="20"/>
      <c r="GN949" s="20"/>
      <c r="GO949" s="20"/>
      <c r="GP949" s="20"/>
      <c r="GQ949" s="20"/>
      <c r="GR949" s="20"/>
      <c r="GS949" s="20"/>
      <c r="GT949" s="20"/>
      <c r="GU949" s="20"/>
      <c r="GV949" s="20"/>
      <c r="GW949" s="20"/>
      <c r="GX949" s="20"/>
      <c r="GY949" s="20"/>
      <c r="GZ949" s="20"/>
      <c r="HA949" s="20"/>
      <c r="HB949" s="20">
        <v>1.58</v>
      </c>
      <c r="HC949" s="20"/>
      <c r="HD949" s="20"/>
      <c r="HE949" s="20"/>
      <c r="HF949" s="20">
        <v>1.58</v>
      </c>
      <c r="HG949" s="20"/>
      <c r="HH949" s="20"/>
      <c r="HI949" s="20"/>
      <c r="HJ949" s="20"/>
      <c r="HK949" s="20"/>
      <c r="HL949" s="20">
        <v>1.58</v>
      </c>
      <c r="HM949" s="20"/>
      <c r="HN949" s="20">
        <v>1.58</v>
      </c>
      <c r="HO949" s="20"/>
      <c r="HP949" s="20"/>
      <c r="HQ949" s="20"/>
      <c r="HR949" s="20"/>
      <c r="HS949" s="20"/>
      <c r="HT949" s="20"/>
      <c r="HU949" s="20"/>
      <c r="HV949" s="20"/>
      <c r="HW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  <c r="IK949" s="20"/>
      <c r="IL949" s="20"/>
      <c r="IM949" s="20"/>
      <c r="IN949" s="20"/>
      <c r="IO949" s="20"/>
      <c r="IP949" s="20"/>
      <c r="IQ949" s="20"/>
      <c r="IR949" s="20"/>
      <c r="IS949" s="20"/>
      <c r="IT949" s="20"/>
      <c r="IU949" s="20"/>
    </row>
    <row r="950" spans="1:255" x14ac:dyDescent="0.2">
      <c r="A950" s="71"/>
      <c r="B950" s="72"/>
      <c r="C950" s="72" t="s">
        <v>682</v>
      </c>
      <c r="D950" s="73"/>
      <c r="E950" s="74"/>
      <c r="F950" s="75">
        <v>0.12</v>
      </c>
      <c r="G950" s="76" t="s">
        <v>26</v>
      </c>
      <c r="H950" s="75">
        <v>0.13</v>
      </c>
      <c r="I950" s="75">
        <v>0.13</v>
      </c>
      <c r="J950" s="77">
        <v>33.39</v>
      </c>
      <c r="K950" s="78">
        <v>4.34</v>
      </c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>
        <v>0.13</v>
      </c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>
        <v>0.13</v>
      </c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  <c r="IK950" s="20"/>
      <c r="IL950" s="20"/>
      <c r="IM950" s="20"/>
      <c r="IN950" s="20"/>
      <c r="IO950" s="20"/>
      <c r="IP950" s="20"/>
      <c r="IQ950" s="20"/>
      <c r="IR950" s="20"/>
      <c r="IS950" s="20"/>
      <c r="IT950" s="20"/>
      <c r="IU950" s="20"/>
    </row>
    <row r="951" spans="1:255" x14ac:dyDescent="0.2">
      <c r="A951" s="71"/>
      <c r="B951" s="72"/>
      <c r="C951" s="72" t="s">
        <v>683</v>
      </c>
      <c r="D951" s="73"/>
      <c r="E951" s="74"/>
      <c r="F951" s="75">
        <v>14.74</v>
      </c>
      <c r="G951" s="76"/>
      <c r="H951" s="75">
        <v>14.74</v>
      </c>
      <c r="I951" s="75">
        <v>14.74</v>
      </c>
      <c r="J951" s="77">
        <v>9.11</v>
      </c>
      <c r="K951" s="78">
        <v>134.28</v>
      </c>
      <c r="O951" s="20"/>
      <c r="P951" s="20"/>
      <c r="Q951" s="20"/>
      <c r="R951" s="20"/>
      <c r="S951" s="20"/>
      <c r="T951" s="20">
        <v>14.74</v>
      </c>
      <c r="U951" s="20">
        <v>134.28</v>
      </c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>
        <v>1</v>
      </c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>
        <v>14.74</v>
      </c>
      <c r="DL951" s="20"/>
      <c r="DM951" s="20">
        <v>134.28</v>
      </c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>
        <v>14.74</v>
      </c>
      <c r="GK951" s="20"/>
      <c r="GL951" s="20"/>
      <c r="GM951" s="20"/>
      <c r="GN951" s="20">
        <v>14.74</v>
      </c>
      <c r="GO951" s="20"/>
      <c r="GP951" s="20">
        <v>14.74</v>
      </c>
      <c r="GQ951" s="20">
        <v>14.74</v>
      </c>
      <c r="GR951" s="20"/>
      <c r="GS951" s="20">
        <v>14.74</v>
      </c>
      <c r="GT951" s="20"/>
      <c r="GU951" s="20"/>
      <c r="GV951" s="20"/>
      <c r="GW951" s="20">
        <v>0</v>
      </c>
      <c r="GX951" s="20">
        <v>0</v>
      </c>
      <c r="GY951" s="20"/>
      <c r="GZ951" s="20"/>
      <c r="HA951" s="20"/>
      <c r="HB951" s="20">
        <v>14.74</v>
      </c>
      <c r="HC951" s="20"/>
      <c r="HD951" s="20"/>
      <c r="HE951" s="20"/>
      <c r="HF951" s="20">
        <v>14.74</v>
      </c>
      <c r="HG951" s="20"/>
      <c r="HH951" s="20"/>
      <c r="HI951" s="20"/>
      <c r="HJ951" s="20"/>
      <c r="HK951" s="20"/>
      <c r="HL951" s="20">
        <v>14.74</v>
      </c>
      <c r="HM951" s="20"/>
      <c r="HN951" s="20">
        <v>14.74</v>
      </c>
      <c r="HO951" s="20"/>
      <c r="HP951" s="20"/>
      <c r="HQ951" s="20"/>
      <c r="HR951" s="20"/>
      <c r="HS951" s="20"/>
      <c r="HT951" s="20"/>
      <c r="HU951" s="20"/>
      <c r="HV951" s="20"/>
      <c r="HW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  <c r="IK951" s="20"/>
      <c r="IL951" s="20"/>
      <c r="IM951" s="20"/>
      <c r="IN951" s="20"/>
      <c r="IO951" s="20"/>
      <c r="IP951" s="20"/>
      <c r="IQ951" s="20"/>
      <c r="IR951" s="20"/>
      <c r="IS951" s="20"/>
      <c r="IT951" s="20"/>
      <c r="IU951" s="20"/>
    </row>
    <row r="952" spans="1:255" x14ac:dyDescent="0.2">
      <c r="A952" s="79"/>
      <c r="B952" s="80"/>
      <c r="C952" s="80" t="s">
        <v>684</v>
      </c>
      <c r="D952" s="81"/>
      <c r="E952" s="82">
        <v>121</v>
      </c>
      <c r="F952" s="83" t="s">
        <v>685</v>
      </c>
      <c r="G952" s="84"/>
      <c r="H952" s="85">
        <v>12.25</v>
      </c>
      <c r="I952" s="85">
        <v>12.25</v>
      </c>
      <c r="J952" s="87">
        <v>1.21</v>
      </c>
      <c r="K952" s="86">
        <v>408.87</v>
      </c>
      <c r="O952" s="20"/>
      <c r="P952" s="20"/>
      <c r="Q952" s="20"/>
      <c r="R952" s="20"/>
      <c r="S952" s="20"/>
      <c r="T952" s="20">
        <v>12.25</v>
      </c>
      <c r="U952" s="20">
        <v>408.87</v>
      </c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>
        <v>1</v>
      </c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>
        <v>12.25</v>
      </c>
      <c r="DR952" s="20"/>
      <c r="DS952" s="20">
        <v>408.87</v>
      </c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>
        <v>12.25</v>
      </c>
      <c r="GZ952" s="20"/>
      <c r="HA952" s="20"/>
      <c r="HB952" s="20">
        <v>12.25</v>
      </c>
      <c r="HC952" s="20"/>
      <c r="HD952" s="20"/>
      <c r="HE952" s="20"/>
      <c r="HF952" s="20">
        <v>12.25</v>
      </c>
      <c r="HG952" s="20"/>
      <c r="HH952" s="20"/>
      <c r="HI952" s="20"/>
      <c r="HJ952" s="20"/>
      <c r="HK952" s="20"/>
      <c r="HL952" s="20">
        <v>12.25</v>
      </c>
      <c r="HM952" s="20"/>
      <c r="HN952" s="20">
        <v>12.25</v>
      </c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  <c r="IK952" s="20"/>
      <c r="IL952" s="20"/>
      <c r="IM952" s="20"/>
      <c r="IN952" s="20"/>
      <c r="IO952" s="20"/>
      <c r="IP952" s="20"/>
      <c r="IQ952" s="20"/>
      <c r="IR952" s="20"/>
      <c r="IS952" s="20"/>
      <c r="IT952" s="20"/>
      <c r="IU952" s="20"/>
    </row>
    <row r="953" spans="1:255" x14ac:dyDescent="0.2">
      <c r="A953" s="79"/>
      <c r="B953" s="80"/>
      <c r="C953" s="80" t="s">
        <v>686</v>
      </c>
      <c r="D953" s="81"/>
      <c r="E953" s="82">
        <v>72</v>
      </c>
      <c r="F953" s="83" t="s">
        <v>685</v>
      </c>
      <c r="G953" s="84"/>
      <c r="H953" s="85">
        <v>7.29</v>
      </c>
      <c r="I953" s="85">
        <v>7.29</v>
      </c>
      <c r="J953" s="87">
        <v>0.72</v>
      </c>
      <c r="K953" s="86">
        <v>243.3</v>
      </c>
      <c r="O953" s="20"/>
      <c r="P953" s="20"/>
      <c r="Q953" s="20"/>
      <c r="R953" s="20"/>
      <c r="S953" s="20"/>
      <c r="T953" s="20">
        <v>7.29</v>
      </c>
      <c r="U953" s="20">
        <v>243.3</v>
      </c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>
        <v>1</v>
      </c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>
        <v>7.29</v>
      </c>
      <c r="DR953" s="20"/>
      <c r="DS953" s="20">
        <v>243.3</v>
      </c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>
        <v>7.29</v>
      </c>
      <c r="HA953" s="20"/>
      <c r="HB953" s="20">
        <v>7.29</v>
      </c>
      <c r="HC953" s="20"/>
      <c r="HD953" s="20"/>
      <c r="HE953" s="20"/>
      <c r="HF953" s="20">
        <v>7.29</v>
      </c>
      <c r="HG953" s="20"/>
      <c r="HH953" s="20"/>
      <c r="HI953" s="20"/>
      <c r="HJ953" s="20"/>
      <c r="HK953" s="20"/>
      <c r="HL953" s="20">
        <v>7.29</v>
      </c>
      <c r="HM953" s="20"/>
      <c r="HN953" s="20">
        <v>7.29</v>
      </c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  <c r="IK953" s="20"/>
      <c r="IL953" s="20"/>
      <c r="IM953" s="20"/>
      <c r="IN953" s="20"/>
      <c r="IO953" s="20"/>
      <c r="IP953" s="20"/>
      <c r="IQ953" s="20"/>
      <c r="IR953" s="20"/>
      <c r="IS953" s="20"/>
      <c r="IT953" s="20"/>
      <c r="IU953" s="20"/>
    </row>
    <row r="954" spans="1:255" x14ac:dyDescent="0.2">
      <c r="A954" s="71"/>
      <c r="B954" s="72"/>
      <c r="C954" s="72" t="s">
        <v>687</v>
      </c>
      <c r="D954" s="73" t="s">
        <v>688</v>
      </c>
      <c r="E954" s="74">
        <v>1.06</v>
      </c>
      <c r="F954" s="75"/>
      <c r="G954" s="76" t="s">
        <v>26</v>
      </c>
      <c r="H954" s="75">
        <v>1.1100000000000001</v>
      </c>
      <c r="I954" s="88">
        <v>1.113</v>
      </c>
      <c r="J954" s="77"/>
      <c r="K954" s="78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20"/>
      <c r="GP954" s="20"/>
      <c r="GQ954" s="20"/>
      <c r="GR954" s="20"/>
      <c r="GS954" s="20"/>
      <c r="GT954" s="20"/>
      <c r="GU954" s="20"/>
      <c r="GV954" s="20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W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  <c r="IK954" s="20"/>
      <c r="IL954" s="20"/>
      <c r="IM954" s="20"/>
      <c r="IN954" s="20"/>
      <c r="IO954" s="20"/>
      <c r="IP954" s="20"/>
      <c r="IQ954" s="20"/>
      <c r="IR954" s="20"/>
      <c r="IS954" s="20"/>
      <c r="IT954" s="20"/>
      <c r="IU954" s="20"/>
    </row>
    <row r="955" spans="1:255" ht="24" x14ac:dyDescent="0.2">
      <c r="A955" s="137" t="s">
        <v>337</v>
      </c>
      <c r="B955" s="138" t="s">
        <v>35</v>
      </c>
      <c r="C955" s="139" t="s">
        <v>707</v>
      </c>
      <c r="D955" s="140" t="s">
        <v>23</v>
      </c>
      <c r="E955" s="141">
        <v>1</v>
      </c>
      <c r="F955" s="116">
        <v>7976.58</v>
      </c>
      <c r="G955" s="65"/>
      <c r="H955" s="116">
        <v>7976.58</v>
      </c>
      <c r="I955" s="142">
        <v>1301.24</v>
      </c>
      <c r="J955" s="66">
        <v>6.13</v>
      </c>
      <c r="K955" s="143">
        <v>7976.58</v>
      </c>
      <c r="L955" s="20"/>
      <c r="M955" s="20"/>
      <c r="N955" s="20"/>
      <c r="O955" s="20"/>
      <c r="P955" s="20"/>
      <c r="Q955" s="20"/>
      <c r="R955" s="20"/>
      <c r="S955" s="20"/>
      <c r="T955" s="20">
        <v>1301.24</v>
      </c>
      <c r="U955" s="20">
        <v>7976.58</v>
      </c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>
        <v>3</v>
      </c>
      <c r="CW955" s="20"/>
      <c r="CX955" s="20"/>
      <c r="CY955" s="20"/>
      <c r="CZ955" s="20"/>
      <c r="DA955" s="20"/>
      <c r="DB955" s="20"/>
      <c r="DC955" s="20"/>
      <c r="DD955" s="20"/>
      <c r="DE955" s="20"/>
      <c r="DF955" s="20">
        <v>7976.58</v>
      </c>
      <c r="DG955" s="20"/>
      <c r="DH955" s="20"/>
      <c r="DI955" s="20"/>
      <c r="DJ955" s="20"/>
      <c r="DK955" s="20"/>
      <c r="DL955" s="20"/>
      <c r="DM955" s="20"/>
      <c r="DN955" s="20">
        <v>1301.24</v>
      </c>
      <c r="DO955" s="20"/>
      <c r="DP955" s="20">
        <v>7976.58</v>
      </c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>
        <v>1301.24</v>
      </c>
      <c r="GO955" s="20"/>
      <c r="GP955" s="20">
        <v>1301.24</v>
      </c>
      <c r="GQ955" s="20"/>
      <c r="GR955" s="20"/>
      <c r="GS955" s="20"/>
      <c r="GT955" s="20">
        <v>1301.24</v>
      </c>
      <c r="GU955" s="20"/>
      <c r="GV955" s="20">
        <v>1301.24</v>
      </c>
      <c r="GW955" s="20"/>
      <c r="GX955" s="20"/>
      <c r="GY955" s="20"/>
      <c r="GZ955" s="20"/>
      <c r="HA955" s="20"/>
      <c r="HB955" s="20"/>
      <c r="HC955" s="20"/>
      <c r="HD955" s="20">
        <v>1301.24</v>
      </c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>
        <v>1301.24</v>
      </c>
      <c r="HS955" s="20"/>
      <c r="HT955" s="20"/>
      <c r="HU955" s="20"/>
      <c r="HV955" s="20"/>
      <c r="HW955" s="20"/>
      <c r="HX955" s="20"/>
      <c r="HY955" s="20"/>
      <c r="HZ955" s="20">
        <v>1301.24</v>
      </c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  <c r="IK955" s="20"/>
      <c r="IL955" s="20"/>
      <c r="IM955" s="20"/>
      <c r="IN955" s="20"/>
      <c r="IO955" s="20"/>
      <c r="IP955" s="20"/>
      <c r="IQ955" s="20"/>
      <c r="IR955" s="20"/>
      <c r="IS955" s="20"/>
      <c r="IT955" s="20"/>
      <c r="IU955" s="20"/>
    </row>
    <row r="956" spans="1:255" x14ac:dyDescent="0.2">
      <c r="A956" s="89"/>
      <c r="B956" s="110" t="s">
        <v>690</v>
      </c>
      <c r="C956" s="110" t="s">
        <v>708</v>
      </c>
      <c r="D956" s="29"/>
      <c r="E956" s="29"/>
      <c r="F956" s="29"/>
      <c r="G956" s="29"/>
      <c r="H956" s="29"/>
      <c r="I956" s="29"/>
      <c r="J956" s="29"/>
      <c r="K956" s="90"/>
    </row>
    <row r="957" spans="1:255" ht="13.5" thickBot="1" x14ac:dyDescent="0.25">
      <c r="A957" s="124"/>
      <c r="B957" s="125"/>
      <c r="C957" s="125" t="s">
        <v>697</v>
      </c>
      <c r="D957" s="125"/>
      <c r="E957" s="125"/>
      <c r="F957" s="125"/>
      <c r="G957" s="125"/>
      <c r="H957" s="197">
        <v>1301.24</v>
      </c>
      <c r="I957" s="198"/>
      <c r="J957" s="197">
        <v>7976.58</v>
      </c>
      <c r="K957" s="199"/>
      <c r="L957" s="119"/>
      <c r="M957" s="119"/>
      <c r="N957" s="119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20"/>
      <c r="GP957" s="20"/>
      <c r="GQ957" s="20"/>
      <c r="GR957" s="20"/>
      <c r="GS957" s="20"/>
      <c r="GT957" s="20"/>
      <c r="GU957" s="20"/>
      <c r="GV957" s="20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W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  <c r="IK957" s="20"/>
      <c r="IL957" s="20"/>
      <c r="IM957" s="20"/>
      <c r="IN957" s="20"/>
      <c r="IO957" s="20"/>
      <c r="IP957" s="20"/>
      <c r="IQ957" s="20"/>
      <c r="IR957" s="20"/>
      <c r="IS957" s="20"/>
      <c r="IT957" s="20"/>
      <c r="IU957" s="20"/>
    </row>
    <row r="958" spans="1:255" x14ac:dyDescent="0.2">
      <c r="A958" s="123"/>
      <c r="B958" s="122"/>
      <c r="C958" s="122" t="s">
        <v>698</v>
      </c>
      <c r="D958" s="122"/>
      <c r="E958" s="122"/>
      <c r="F958" s="122"/>
      <c r="G958" s="122"/>
      <c r="H958" s="191">
        <v>1347.09</v>
      </c>
      <c r="I958" s="192"/>
      <c r="J958" s="191">
        <v>9117.5499999999993</v>
      </c>
      <c r="K958" s="193"/>
      <c r="O958" s="20"/>
      <c r="P958" s="20"/>
      <c r="Q958" s="20"/>
      <c r="R958" s="20">
        <v>1347.09</v>
      </c>
      <c r="S958" s="20">
        <v>9117.5499999999993</v>
      </c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>
        <v>1347.09</v>
      </c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  <c r="IK958" s="20"/>
      <c r="IL958" s="20"/>
      <c r="IM958" s="20"/>
      <c r="IN958" s="20"/>
      <c r="IO958" s="20"/>
      <c r="IP958" s="20"/>
      <c r="IQ958" s="20"/>
      <c r="IR958" s="20"/>
      <c r="IS958" s="20"/>
      <c r="IT958" s="20"/>
      <c r="IU958" s="20"/>
    </row>
    <row r="959" spans="1:255" x14ac:dyDescent="0.2">
      <c r="A959" s="70"/>
      <c r="B959" s="69"/>
      <c r="C959" s="69"/>
      <c r="D959" s="69"/>
      <c r="E959" s="69"/>
      <c r="F959" s="69"/>
      <c r="G959" s="69"/>
      <c r="H959" s="194"/>
      <c r="I959" s="195"/>
      <c r="J959" s="194"/>
      <c r="K959" s="196"/>
    </row>
    <row r="960" spans="1:255" ht="47.25" x14ac:dyDescent="0.2">
      <c r="A960" s="126">
        <v>37</v>
      </c>
      <c r="B960" s="133" t="s">
        <v>74</v>
      </c>
      <c r="C960" s="127" t="s">
        <v>702</v>
      </c>
      <c r="D960" s="128" t="s">
        <v>23</v>
      </c>
      <c r="E960" s="129">
        <v>38</v>
      </c>
      <c r="F960" s="130">
        <v>25.72</v>
      </c>
      <c r="G960" s="134" t="s">
        <v>6</v>
      </c>
      <c r="H960" s="130"/>
      <c r="I960" s="131">
        <v>1180.7199999999998</v>
      </c>
      <c r="J960" s="97"/>
      <c r="K960" s="132">
        <v>38238.61</v>
      </c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  <c r="IK960" s="20"/>
      <c r="IL960" s="20"/>
      <c r="IM960" s="20"/>
      <c r="IN960" s="20"/>
      <c r="IO960" s="20"/>
      <c r="IP960" s="20"/>
      <c r="IQ960" s="20"/>
      <c r="IR960" s="20"/>
      <c r="IS960" s="20"/>
      <c r="IT960" s="20"/>
      <c r="IU960" s="20"/>
    </row>
    <row r="961" spans="1:255" x14ac:dyDescent="0.2">
      <c r="A961" s="60"/>
      <c r="B961" s="61"/>
      <c r="C961" s="61" t="s">
        <v>680</v>
      </c>
      <c r="D961" s="62"/>
      <c r="E961" s="63"/>
      <c r="F961" s="64">
        <v>9.51</v>
      </c>
      <c r="G961" s="65" t="s">
        <v>26</v>
      </c>
      <c r="H961" s="64">
        <v>9.99</v>
      </c>
      <c r="I961" s="64">
        <v>379.62</v>
      </c>
      <c r="J961" s="66">
        <v>33.39</v>
      </c>
      <c r="K961" s="67">
        <v>12675.51</v>
      </c>
      <c r="O961" s="20"/>
      <c r="P961" s="20"/>
      <c r="Q961" s="20"/>
      <c r="R961" s="20"/>
      <c r="S961" s="20"/>
      <c r="T961" s="20">
        <v>379.62</v>
      </c>
      <c r="U961" s="20">
        <v>12675.51</v>
      </c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>
        <v>1</v>
      </c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>
        <v>12675.51</v>
      </c>
      <c r="DH961" s="20">
        <v>1</v>
      </c>
      <c r="DI961" s="20"/>
      <c r="DJ961" s="20"/>
      <c r="DK961" s="20"/>
      <c r="DL961" s="20"/>
      <c r="DM961" s="20"/>
      <c r="DN961" s="20"/>
      <c r="DO961" s="20"/>
      <c r="DP961" s="20"/>
      <c r="DQ961" s="20">
        <v>379.62</v>
      </c>
      <c r="DR961" s="20"/>
      <c r="DS961" s="20">
        <v>12675.51</v>
      </c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>
        <v>379.62</v>
      </c>
      <c r="GK961" s="20">
        <v>379.62</v>
      </c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>
        <v>379.62</v>
      </c>
      <c r="HC961" s="20"/>
      <c r="HD961" s="20"/>
      <c r="HE961" s="20"/>
      <c r="HF961" s="20">
        <v>379.62</v>
      </c>
      <c r="HG961" s="20"/>
      <c r="HH961" s="20"/>
      <c r="HI961" s="20"/>
      <c r="HJ961" s="20"/>
      <c r="HK961" s="20"/>
      <c r="HL961" s="20">
        <v>379.62</v>
      </c>
      <c r="HM961" s="20"/>
      <c r="HN961" s="20">
        <v>379.62</v>
      </c>
      <c r="HO961" s="20"/>
      <c r="HP961" s="20"/>
      <c r="HQ961" s="20"/>
      <c r="HR961" s="20"/>
      <c r="HS961" s="20"/>
      <c r="HT961" s="20"/>
      <c r="HU961" s="20"/>
      <c r="HV961" s="20"/>
      <c r="HW961" s="20"/>
      <c r="HX961" s="20">
        <v>379.62</v>
      </c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S961" s="20"/>
      <c r="IT961" s="20"/>
      <c r="IU961" s="20"/>
    </row>
    <row r="962" spans="1:255" x14ac:dyDescent="0.2">
      <c r="A962" s="71"/>
      <c r="B962" s="72"/>
      <c r="C962" s="72" t="s">
        <v>681</v>
      </c>
      <c r="D962" s="73"/>
      <c r="E962" s="74"/>
      <c r="F962" s="75">
        <v>1.47</v>
      </c>
      <c r="G962" s="76" t="s">
        <v>26</v>
      </c>
      <c r="H962" s="75">
        <v>1.55</v>
      </c>
      <c r="I962" s="75">
        <v>58.9</v>
      </c>
      <c r="J962" s="77">
        <v>13.26</v>
      </c>
      <c r="K962" s="78">
        <v>781.01</v>
      </c>
      <c r="O962" s="20"/>
      <c r="P962" s="20"/>
      <c r="Q962" s="20"/>
      <c r="R962" s="20"/>
      <c r="S962" s="20"/>
      <c r="T962" s="20">
        <v>58.9</v>
      </c>
      <c r="U962" s="20">
        <v>781.01</v>
      </c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>
        <v>1</v>
      </c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>
        <v>58.9</v>
      </c>
      <c r="DR962" s="20"/>
      <c r="DS962" s="20">
        <v>781.01</v>
      </c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>
        <v>58.9</v>
      </c>
      <c r="GK962" s="20"/>
      <c r="GL962" s="20">
        <v>58.9</v>
      </c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>
        <v>58.9</v>
      </c>
      <c r="HC962" s="20"/>
      <c r="HD962" s="20"/>
      <c r="HE962" s="20"/>
      <c r="HF962" s="20">
        <v>58.9</v>
      </c>
      <c r="HG962" s="20"/>
      <c r="HH962" s="20"/>
      <c r="HI962" s="20"/>
      <c r="HJ962" s="20"/>
      <c r="HK962" s="20"/>
      <c r="HL962" s="20">
        <v>58.9</v>
      </c>
      <c r="HM962" s="20"/>
      <c r="HN962" s="20">
        <v>58.9</v>
      </c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  <c r="IK962" s="20"/>
      <c r="IL962" s="20"/>
      <c r="IM962" s="20"/>
      <c r="IN962" s="20"/>
      <c r="IO962" s="20"/>
      <c r="IP962" s="20"/>
      <c r="IQ962" s="20"/>
      <c r="IR962" s="20"/>
      <c r="IS962" s="20"/>
      <c r="IT962" s="20"/>
      <c r="IU962" s="20"/>
    </row>
    <row r="963" spans="1:255" x14ac:dyDescent="0.2">
      <c r="A963" s="71"/>
      <c r="B963" s="72"/>
      <c r="C963" s="72" t="s">
        <v>682</v>
      </c>
      <c r="D963" s="73"/>
      <c r="E963" s="74"/>
      <c r="F963" s="75">
        <v>0.12</v>
      </c>
      <c r="G963" s="76" t="s">
        <v>26</v>
      </c>
      <c r="H963" s="75">
        <v>0.13</v>
      </c>
      <c r="I963" s="75">
        <v>4.9400000000000004</v>
      </c>
      <c r="J963" s="77">
        <v>33.39</v>
      </c>
      <c r="K963" s="78">
        <v>164.95</v>
      </c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>
        <v>4.9400000000000004</v>
      </c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>
        <v>4.9400000000000004</v>
      </c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  <c r="IK963" s="20"/>
      <c r="IL963" s="20"/>
      <c r="IM963" s="20"/>
      <c r="IN963" s="20"/>
      <c r="IO963" s="20"/>
      <c r="IP963" s="20"/>
      <c r="IQ963" s="20"/>
      <c r="IR963" s="20"/>
      <c r="IS963" s="20"/>
      <c r="IT963" s="20"/>
      <c r="IU963" s="20"/>
    </row>
    <row r="964" spans="1:255" x14ac:dyDescent="0.2">
      <c r="A964" s="71"/>
      <c r="B964" s="72"/>
      <c r="C964" s="72" t="s">
        <v>683</v>
      </c>
      <c r="D964" s="73"/>
      <c r="E964" s="74"/>
      <c r="F964" s="75">
        <v>14.74</v>
      </c>
      <c r="G964" s="76"/>
      <c r="H964" s="75">
        <v>14.74</v>
      </c>
      <c r="I964" s="75">
        <v>560.12</v>
      </c>
      <c r="J964" s="77">
        <v>9.11</v>
      </c>
      <c r="K964" s="78">
        <v>5102.6899999999996</v>
      </c>
      <c r="O964" s="20"/>
      <c r="P964" s="20"/>
      <c r="Q964" s="20"/>
      <c r="R964" s="20"/>
      <c r="S964" s="20"/>
      <c r="T964" s="20">
        <v>560.12</v>
      </c>
      <c r="U964" s="20">
        <v>5102.6899999999996</v>
      </c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>
        <v>1</v>
      </c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>
        <v>560.12</v>
      </c>
      <c r="DL964" s="20"/>
      <c r="DM964" s="20">
        <v>5102.6899999999996</v>
      </c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>
        <v>560.12</v>
      </c>
      <c r="GK964" s="20"/>
      <c r="GL964" s="20"/>
      <c r="GM964" s="20"/>
      <c r="GN964" s="20">
        <v>560.12</v>
      </c>
      <c r="GO964" s="20"/>
      <c r="GP964" s="20">
        <v>560.12</v>
      </c>
      <c r="GQ964" s="20">
        <v>560.12</v>
      </c>
      <c r="GR964" s="20"/>
      <c r="GS964" s="20">
        <v>560.12</v>
      </c>
      <c r="GT964" s="20"/>
      <c r="GU964" s="20"/>
      <c r="GV964" s="20"/>
      <c r="GW964" s="20">
        <v>0</v>
      </c>
      <c r="GX964" s="20">
        <v>0</v>
      </c>
      <c r="GY964" s="20"/>
      <c r="GZ964" s="20"/>
      <c r="HA964" s="20"/>
      <c r="HB964" s="20">
        <v>560.12</v>
      </c>
      <c r="HC964" s="20"/>
      <c r="HD964" s="20"/>
      <c r="HE964" s="20"/>
      <c r="HF964" s="20">
        <v>560.12</v>
      </c>
      <c r="HG964" s="20"/>
      <c r="HH964" s="20"/>
      <c r="HI964" s="20"/>
      <c r="HJ964" s="20"/>
      <c r="HK964" s="20"/>
      <c r="HL964" s="20">
        <v>560.12</v>
      </c>
      <c r="HM964" s="20"/>
      <c r="HN964" s="20">
        <v>560.12</v>
      </c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  <c r="IK964" s="20"/>
      <c r="IL964" s="20"/>
      <c r="IM964" s="20"/>
      <c r="IN964" s="20"/>
      <c r="IO964" s="20"/>
      <c r="IP964" s="20"/>
      <c r="IQ964" s="20"/>
      <c r="IR964" s="20"/>
      <c r="IS964" s="20"/>
      <c r="IT964" s="20"/>
      <c r="IU964" s="20"/>
    </row>
    <row r="965" spans="1:255" x14ac:dyDescent="0.2">
      <c r="A965" s="79"/>
      <c r="B965" s="80"/>
      <c r="C965" s="80" t="s">
        <v>684</v>
      </c>
      <c r="D965" s="81"/>
      <c r="E965" s="82">
        <v>121</v>
      </c>
      <c r="F965" s="83" t="s">
        <v>685</v>
      </c>
      <c r="G965" s="84"/>
      <c r="H965" s="85">
        <v>12.25</v>
      </c>
      <c r="I965" s="85">
        <v>465.32</v>
      </c>
      <c r="J965" s="87">
        <v>1.21</v>
      </c>
      <c r="K965" s="86">
        <v>15536.96</v>
      </c>
      <c r="O965" s="20"/>
      <c r="P965" s="20"/>
      <c r="Q965" s="20"/>
      <c r="R965" s="20"/>
      <c r="S965" s="20"/>
      <c r="T965" s="20">
        <v>465.32</v>
      </c>
      <c r="U965" s="20">
        <v>15536.96</v>
      </c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>
        <v>1</v>
      </c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>
        <v>465.32</v>
      </c>
      <c r="DR965" s="20"/>
      <c r="DS965" s="20">
        <v>15536.96</v>
      </c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20"/>
      <c r="GP965" s="20"/>
      <c r="GQ965" s="20"/>
      <c r="GR965" s="20"/>
      <c r="GS965" s="20"/>
      <c r="GT965" s="20"/>
      <c r="GU965" s="20"/>
      <c r="GV965" s="20"/>
      <c r="GW965" s="20"/>
      <c r="GX965" s="20"/>
      <c r="GY965" s="20">
        <v>465.32</v>
      </c>
      <c r="GZ965" s="20"/>
      <c r="HA965" s="20"/>
      <c r="HB965" s="20">
        <v>465.32</v>
      </c>
      <c r="HC965" s="20"/>
      <c r="HD965" s="20"/>
      <c r="HE965" s="20"/>
      <c r="HF965" s="20">
        <v>465.32</v>
      </c>
      <c r="HG965" s="20"/>
      <c r="HH965" s="20"/>
      <c r="HI965" s="20"/>
      <c r="HJ965" s="20"/>
      <c r="HK965" s="20"/>
      <c r="HL965" s="20">
        <v>465.32</v>
      </c>
      <c r="HM965" s="20"/>
      <c r="HN965" s="20">
        <v>465.32</v>
      </c>
      <c r="HO965" s="20"/>
      <c r="HP965" s="20"/>
      <c r="HQ965" s="20"/>
      <c r="HR965" s="20"/>
      <c r="HS965" s="20"/>
      <c r="HT965" s="20"/>
      <c r="HU965" s="20"/>
      <c r="HV965" s="20"/>
      <c r="HW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  <c r="IK965" s="20"/>
      <c r="IL965" s="20"/>
      <c r="IM965" s="20"/>
      <c r="IN965" s="20"/>
      <c r="IO965" s="20"/>
      <c r="IP965" s="20"/>
      <c r="IQ965" s="20"/>
      <c r="IR965" s="20"/>
      <c r="IS965" s="20"/>
      <c r="IT965" s="20"/>
      <c r="IU965" s="20"/>
    </row>
    <row r="966" spans="1:255" x14ac:dyDescent="0.2">
      <c r="A966" s="79"/>
      <c r="B966" s="80"/>
      <c r="C966" s="80" t="s">
        <v>686</v>
      </c>
      <c r="D966" s="81"/>
      <c r="E966" s="82">
        <v>72</v>
      </c>
      <c r="F966" s="83" t="s">
        <v>685</v>
      </c>
      <c r="G966" s="84"/>
      <c r="H966" s="85">
        <v>7.29</v>
      </c>
      <c r="I966" s="85">
        <v>276.88</v>
      </c>
      <c r="J966" s="87">
        <v>0.72</v>
      </c>
      <c r="K966" s="86">
        <v>9245.1299999999992</v>
      </c>
      <c r="O966" s="20"/>
      <c r="P966" s="20"/>
      <c r="Q966" s="20"/>
      <c r="R966" s="20"/>
      <c r="S966" s="20"/>
      <c r="T966" s="20">
        <v>276.88</v>
      </c>
      <c r="U966" s="20">
        <v>9245.1299999999992</v>
      </c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>
        <v>1</v>
      </c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>
        <v>276.88</v>
      </c>
      <c r="DR966" s="20"/>
      <c r="DS966" s="20">
        <v>9245.1299999999992</v>
      </c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>
        <v>276.88</v>
      </c>
      <c r="HA966" s="20"/>
      <c r="HB966" s="20">
        <v>276.88</v>
      </c>
      <c r="HC966" s="20"/>
      <c r="HD966" s="20"/>
      <c r="HE966" s="20"/>
      <c r="HF966" s="20">
        <v>276.88</v>
      </c>
      <c r="HG966" s="20"/>
      <c r="HH966" s="20"/>
      <c r="HI966" s="20"/>
      <c r="HJ966" s="20"/>
      <c r="HK966" s="20"/>
      <c r="HL966" s="20">
        <v>276.88</v>
      </c>
      <c r="HM966" s="20"/>
      <c r="HN966" s="20">
        <v>276.88</v>
      </c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  <c r="IK966" s="20"/>
      <c r="IL966" s="20"/>
      <c r="IM966" s="20"/>
      <c r="IN966" s="20"/>
      <c r="IO966" s="20"/>
      <c r="IP966" s="20"/>
      <c r="IQ966" s="20"/>
      <c r="IR966" s="20"/>
      <c r="IS966" s="20"/>
      <c r="IT966" s="20"/>
      <c r="IU966" s="20"/>
    </row>
    <row r="967" spans="1:255" x14ac:dyDescent="0.2">
      <c r="A967" s="71"/>
      <c r="B967" s="72"/>
      <c r="C967" s="72" t="s">
        <v>687</v>
      </c>
      <c r="D967" s="73" t="s">
        <v>688</v>
      </c>
      <c r="E967" s="74">
        <v>1.06</v>
      </c>
      <c r="F967" s="75"/>
      <c r="G967" s="76" t="s">
        <v>26</v>
      </c>
      <c r="H967" s="75">
        <v>1.1100000000000001</v>
      </c>
      <c r="I967" s="88">
        <v>42.293999999999997</v>
      </c>
      <c r="J967" s="77"/>
      <c r="K967" s="78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  <c r="IK967" s="20"/>
      <c r="IL967" s="20"/>
      <c r="IM967" s="20"/>
      <c r="IN967" s="20"/>
      <c r="IO967" s="20"/>
      <c r="IP967" s="20"/>
      <c r="IQ967" s="20"/>
      <c r="IR967" s="20"/>
      <c r="IS967" s="20"/>
      <c r="IT967" s="20"/>
      <c r="IU967" s="20"/>
    </row>
    <row r="968" spans="1:255" ht="36" x14ac:dyDescent="0.2">
      <c r="A968" s="91" t="s">
        <v>339</v>
      </c>
      <c r="B968" s="99" t="s">
        <v>35</v>
      </c>
      <c r="C968" s="92" t="s">
        <v>703</v>
      </c>
      <c r="D968" s="93" t="s">
        <v>23</v>
      </c>
      <c r="E968" s="94">
        <v>16</v>
      </c>
      <c r="F968" s="100">
        <v>6817.39</v>
      </c>
      <c r="G968" s="96"/>
      <c r="H968" s="100">
        <v>6817.39</v>
      </c>
      <c r="I968" s="95">
        <v>17794.169999999998</v>
      </c>
      <c r="J968" s="97">
        <v>6.13</v>
      </c>
      <c r="K968" s="98">
        <v>109078.24</v>
      </c>
      <c r="L968" s="20"/>
      <c r="M968" s="20"/>
      <c r="N968" s="20"/>
      <c r="O968" s="20"/>
      <c r="P968" s="20"/>
      <c r="Q968" s="20"/>
      <c r="R968" s="20"/>
      <c r="S968" s="20"/>
      <c r="T968" s="20">
        <v>17794.169999999998</v>
      </c>
      <c r="U968" s="20">
        <v>109078.24</v>
      </c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>
        <v>3</v>
      </c>
      <c r="CW968" s="20"/>
      <c r="CX968" s="20"/>
      <c r="CY968" s="20"/>
      <c r="CZ968" s="20"/>
      <c r="DA968" s="20"/>
      <c r="DB968" s="20"/>
      <c r="DC968" s="20"/>
      <c r="DD968" s="20"/>
      <c r="DE968" s="20"/>
      <c r="DF968" s="20">
        <v>109078.24</v>
      </c>
      <c r="DG968" s="20"/>
      <c r="DH968" s="20"/>
      <c r="DI968" s="20"/>
      <c r="DJ968" s="20"/>
      <c r="DK968" s="20"/>
      <c r="DL968" s="20"/>
      <c r="DM968" s="20"/>
      <c r="DN968" s="20">
        <v>17794.169999999998</v>
      </c>
      <c r="DO968" s="20"/>
      <c r="DP968" s="20">
        <v>109078.24</v>
      </c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>
        <v>17794.169999999998</v>
      </c>
      <c r="GO968" s="20"/>
      <c r="GP968" s="20">
        <v>17794.169999999998</v>
      </c>
      <c r="GQ968" s="20"/>
      <c r="GR968" s="20"/>
      <c r="GS968" s="20"/>
      <c r="GT968" s="20">
        <v>17794.169999999998</v>
      </c>
      <c r="GU968" s="20"/>
      <c r="GV968" s="20">
        <v>17794.169999999998</v>
      </c>
      <c r="GW968" s="20"/>
      <c r="GX968" s="20"/>
      <c r="GY968" s="20"/>
      <c r="GZ968" s="20"/>
      <c r="HA968" s="20"/>
      <c r="HB968" s="20"/>
      <c r="HC968" s="20"/>
      <c r="HD968" s="20">
        <v>17794.169999999998</v>
      </c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>
        <v>17794.169999999998</v>
      </c>
      <c r="HS968" s="20"/>
      <c r="HT968" s="20"/>
      <c r="HU968" s="20"/>
      <c r="HV968" s="20"/>
      <c r="HW968" s="20"/>
      <c r="HX968" s="20"/>
      <c r="HY968" s="20"/>
      <c r="HZ968" s="20">
        <v>17794.169999999998</v>
      </c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S968" s="20"/>
      <c r="IT968" s="20"/>
      <c r="IU968" s="20"/>
    </row>
    <row r="969" spans="1:255" x14ac:dyDescent="0.2">
      <c r="A969" s="58"/>
      <c r="B969" s="101" t="s">
        <v>690</v>
      </c>
      <c r="C969" s="101" t="s">
        <v>704</v>
      </c>
      <c r="D969" s="57"/>
      <c r="E969" s="57"/>
      <c r="F969" s="57"/>
      <c r="G969" s="57"/>
      <c r="H969" s="57"/>
      <c r="I969" s="57"/>
      <c r="J969" s="57"/>
      <c r="K969" s="59"/>
    </row>
    <row r="970" spans="1:255" ht="36" x14ac:dyDescent="0.2">
      <c r="A970" s="91" t="s">
        <v>340</v>
      </c>
      <c r="B970" s="99" t="s">
        <v>35</v>
      </c>
      <c r="C970" s="92" t="s">
        <v>803</v>
      </c>
      <c r="D970" s="93" t="s">
        <v>23</v>
      </c>
      <c r="E970" s="94">
        <v>3</v>
      </c>
      <c r="F970" s="100">
        <v>7023.98</v>
      </c>
      <c r="G970" s="96"/>
      <c r="H970" s="100">
        <v>7023.98</v>
      </c>
      <c r="I970" s="95">
        <v>3437.51</v>
      </c>
      <c r="J970" s="97">
        <v>6.13</v>
      </c>
      <c r="K970" s="98">
        <v>21071.94</v>
      </c>
      <c r="L970" s="20"/>
      <c r="M970" s="20"/>
      <c r="N970" s="20"/>
      <c r="O970" s="20"/>
      <c r="P970" s="20"/>
      <c r="Q970" s="20"/>
      <c r="R970" s="20"/>
      <c r="S970" s="20"/>
      <c r="T970" s="20">
        <v>3437.51</v>
      </c>
      <c r="U970" s="20">
        <v>21071.94</v>
      </c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>
        <v>3</v>
      </c>
      <c r="CW970" s="20"/>
      <c r="CX970" s="20"/>
      <c r="CY970" s="20"/>
      <c r="CZ970" s="20"/>
      <c r="DA970" s="20"/>
      <c r="DB970" s="20"/>
      <c r="DC970" s="20"/>
      <c r="DD970" s="20"/>
      <c r="DE970" s="20"/>
      <c r="DF970" s="20">
        <v>21071.94</v>
      </c>
      <c r="DG970" s="20"/>
      <c r="DH970" s="20"/>
      <c r="DI970" s="20"/>
      <c r="DJ970" s="20"/>
      <c r="DK970" s="20"/>
      <c r="DL970" s="20"/>
      <c r="DM970" s="20"/>
      <c r="DN970" s="20">
        <v>3437.51</v>
      </c>
      <c r="DO970" s="20"/>
      <c r="DP970" s="20">
        <v>21071.94</v>
      </c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>
        <v>3437.51</v>
      </c>
      <c r="GO970" s="20"/>
      <c r="GP970" s="20">
        <v>3437.51</v>
      </c>
      <c r="GQ970" s="20"/>
      <c r="GR970" s="20"/>
      <c r="GS970" s="20"/>
      <c r="GT970" s="20">
        <v>3437.51</v>
      </c>
      <c r="GU970" s="20"/>
      <c r="GV970" s="20">
        <v>3437.51</v>
      </c>
      <c r="GW970" s="20"/>
      <c r="GX970" s="20"/>
      <c r="GY970" s="20"/>
      <c r="GZ970" s="20"/>
      <c r="HA970" s="20"/>
      <c r="HB970" s="20"/>
      <c r="HC970" s="20"/>
      <c r="HD970" s="20">
        <v>3437.51</v>
      </c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>
        <v>3437.51</v>
      </c>
      <c r="HS970" s="20"/>
      <c r="HT970" s="20"/>
      <c r="HU970" s="20"/>
      <c r="HV970" s="20"/>
      <c r="HW970" s="20"/>
      <c r="HX970" s="20"/>
      <c r="HY970" s="20"/>
      <c r="HZ970" s="20">
        <v>3437.51</v>
      </c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  <c r="IK970" s="20"/>
      <c r="IL970" s="20"/>
      <c r="IM970" s="20"/>
      <c r="IN970" s="20"/>
      <c r="IO970" s="20"/>
      <c r="IP970" s="20"/>
      <c r="IQ970" s="20"/>
      <c r="IR970" s="20"/>
      <c r="IS970" s="20"/>
      <c r="IT970" s="20"/>
      <c r="IU970" s="20"/>
    </row>
    <row r="971" spans="1:255" x14ac:dyDescent="0.2">
      <c r="A971" s="58"/>
      <c r="B971" s="101" t="s">
        <v>690</v>
      </c>
      <c r="C971" s="101" t="s">
        <v>804</v>
      </c>
      <c r="D971" s="57"/>
      <c r="E971" s="57"/>
      <c r="F971" s="57"/>
      <c r="G971" s="57"/>
      <c r="H971" s="57"/>
      <c r="I971" s="57"/>
      <c r="J971" s="57"/>
      <c r="K971" s="59"/>
    </row>
    <row r="972" spans="1:255" ht="36" x14ac:dyDescent="0.2">
      <c r="A972" s="91" t="s">
        <v>343</v>
      </c>
      <c r="B972" s="99" t="s">
        <v>35</v>
      </c>
      <c r="C972" s="92" t="s">
        <v>805</v>
      </c>
      <c r="D972" s="93" t="s">
        <v>23</v>
      </c>
      <c r="E972" s="94">
        <v>1</v>
      </c>
      <c r="F972" s="100">
        <v>7253.52</v>
      </c>
      <c r="G972" s="96"/>
      <c r="H972" s="100">
        <v>7253.52</v>
      </c>
      <c r="I972" s="95">
        <v>1183.28</v>
      </c>
      <c r="J972" s="97">
        <v>6.13</v>
      </c>
      <c r="K972" s="98">
        <v>7253.52</v>
      </c>
      <c r="L972" s="20"/>
      <c r="M972" s="20"/>
      <c r="N972" s="20"/>
      <c r="O972" s="20"/>
      <c r="P972" s="20"/>
      <c r="Q972" s="20"/>
      <c r="R972" s="20"/>
      <c r="S972" s="20"/>
      <c r="T972" s="20">
        <v>1183.28</v>
      </c>
      <c r="U972" s="20">
        <v>7253.52</v>
      </c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>
        <v>3</v>
      </c>
      <c r="CW972" s="20"/>
      <c r="CX972" s="20"/>
      <c r="CY972" s="20"/>
      <c r="CZ972" s="20"/>
      <c r="DA972" s="20"/>
      <c r="DB972" s="20"/>
      <c r="DC972" s="20"/>
      <c r="DD972" s="20"/>
      <c r="DE972" s="20"/>
      <c r="DF972" s="20">
        <v>7253.52</v>
      </c>
      <c r="DG972" s="20"/>
      <c r="DH972" s="20"/>
      <c r="DI972" s="20"/>
      <c r="DJ972" s="20"/>
      <c r="DK972" s="20"/>
      <c r="DL972" s="20"/>
      <c r="DM972" s="20"/>
      <c r="DN972" s="20">
        <v>1183.28</v>
      </c>
      <c r="DO972" s="20"/>
      <c r="DP972" s="20">
        <v>7253.52</v>
      </c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>
        <v>1183.28</v>
      </c>
      <c r="GO972" s="20"/>
      <c r="GP972" s="20">
        <v>1183.28</v>
      </c>
      <c r="GQ972" s="20"/>
      <c r="GR972" s="20"/>
      <c r="GS972" s="20"/>
      <c r="GT972" s="20">
        <v>1183.28</v>
      </c>
      <c r="GU972" s="20"/>
      <c r="GV972" s="20">
        <v>1183.28</v>
      </c>
      <c r="GW972" s="20"/>
      <c r="GX972" s="20"/>
      <c r="GY972" s="20"/>
      <c r="GZ972" s="20"/>
      <c r="HA972" s="20"/>
      <c r="HB972" s="20"/>
      <c r="HC972" s="20"/>
      <c r="HD972" s="20">
        <v>1183.28</v>
      </c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>
        <v>1183.28</v>
      </c>
      <c r="HS972" s="20"/>
      <c r="HT972" s="20"/>
      <c r="HU972" s="20"/>
      <c r="HV972" s="20"/>
      <c r="HW972" s="20"/>
      <c r="HX972" s="20"/>
      <c r="HY972" s="20"/>
      <c r="HZ972" s="20">
        <v>1183.28</v>
      </c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S972" s="20"/>
      <c r="IT972" s="20"/>
      <c r="IU972" s="20"/>
    </row>
    <row r="973" spans="1:255" x14ac:dyDescent="0.2">
      <c r="A973" s="58"/>
      <c r="B973" s="101" t="s">
        <v>690</v>
      </c>
      <c r="C973" s="101" t="s">
        <v>806</v>
      </c>
      <c r="D973" s="57"/>
      <c r="E973" s="57"/>
      <c r="F973" s="57"/>
      <c r="G973" s="57"/>
      <c r="H973" s="57"/>
      <c r="I973" s="57"/>
      <c r="J973" s="57"/>
      <c r="K973" s="59"/>
    </row>
    <row r="974" spans="1:255" ht="36" x14ac:dyDescent="0.2">
      <c r="A974" s="91" t="s">
        <v>346</v>
      </c>
      <c r="B974" s="99" t="s">
        <v>35</v>
      </c>
      <c r="C974" s="92" t="s">
        <v>807</v>
      </c>
      <c r="D974" s="93" t="s">
        <v>23</v>
      </c>
      <c r="E974" s="94">
        <v>1</v>
      </c>
      <c r="F974" s="100">
        <v>7471.59</v>
      </c>
      <c r="G974" s="96"/>
      <c r="H974" s="100">
        <v>7471.59</v>
      </c>
      <c r="I974" s="95">
        <v>1218.8599999999999</v>
      </c>
      <c r="J974" s="97">
        <v>6.13</v>
      </c>
      <c r="K974" s="98">
        <v>7471.59</v>
      </c>
      <c r="L974" s="20"/>
      <c r="M974" s="20"/>
      <c r="N974" s="20"/>
      <c r="O974" s="20"/>
      <c r="P974" s="20"/>
      <c r="Q974" s="20"/>
      <c r="R974" s="20"/>
      <c r="S974" s="20"/>
      <c r="T974" s="20">
        <v>1218.8599999999999</v>
      </c>
      <c r="U974" s="20">
        <v>7471.59</v>
      </c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>
        <v>3</v>
      </c>
      <c r="CW974" s="20"/>
      <c r="CX974" s="20"/>
      <c r="CY974" s="20"/>
      <c r="CZ974" s="20"/>
      <c r="DA974" s="20"/>
      <c r="DB974" s="20"/>
      <c r="DC974" s="20"/>
      <c r="DD974" s="20"/>
      <c r="DE974" s="20"/>
      <c r="DF974" s="20">
        <v>7471.59</v>
      </c>
      <c r="DG974" s="20"/>
      <c r="DH974" s="20"/>
      <c r="DI974" s="20"/>
      <c r="DJ974" s="20"/>
      <c r="DK974" s="20"/>
      <c r="DL974" s="20"/>
      <c r="DM974" s="20"/>
      <c r="DN974" s="20">
        <v>1218.8599999999999</v>
      </c>
      <c r="DO974" s="20"/>
      <c r="DP974" s="20">
        <v>7471.59</v>
      </c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>
        <v>1218.8599999999999</v>
      </c>
      <c r="GO974" s="20"/>
      <c r="GP974" s="20">
        <v>1218.8599999999999</v>
      </c>
      <c r="GQ974" s="20"/>
      <c r="GR974" s="20"/>
      <c r="GS974" s="20"/>
      <c r="GT974" s="20">
        <v>1218.8599999999999</v>
      </c>
      <c r="GU974" s="20"/>
      <c r="GV974" s="20">
        <v>1218.8599999999999</v>
      </c>
      <c r="GW974" s="20"/>
      <c r="GX974" s="20"/>
      <c r="GY974" s="20"/>
      <c r="GZ974" s="20"/>
      <c r="HA974" s="20"/>
      <c r="HB974" s="20"/>
      <c r="HC974" s="20"/>
      <c r="HD974" s="20">
        <v>1218.8599999999999</v>
      </c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>
        <v>1218.8599999999999</v>
      </c>
      <c r="HS974" s="20"/>
      <c r="HT974" s="20"/>
      <c r="HU974" s="20"/>
      <c r="HV974" s="20"/>
      <c r="HW974" s="20"/>
      <c r="HX974" s="20"/>
      <c r="HY974" s="20"/>
      <c r="HZ974" s="20">
        <v>1218.8599999999999</v>
      </c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S974" s="20"/>
      <c r="IT974" s="20"/>
      <c r="IU974" s="20"/>
    </row>
    <row r="975" spans="1:255" x14ac:dyDescent="0.2">
      <c r="A975" s="58"/>
      <c r="B975" s="101" t="s">
        <v>690</v>
      </c>
      <c r="C975" s="101" t="s">
        <v>808</v>
      </c>
      <c r="D975" s="57"/>
      <c r="E975" s="57"/>
      <c r="F975" s="57"/>
      <c r="G975" s="57"/>
      <c r="H975" s="57"/>
      <c r="I975" s="57"/>
      <c r="J975" s="57"/>
      <c r="K975" s="59"/>
    </row>
    <row r="976" spans="1:255" x14ac:dyDescent="0.2">
      <c r="A976" s="111" t="s">
        <v>349</v>
      </c>
      <c r="B976" s="112" t="s">
        <v>35</v>
      </c>
      <c r="C976" s="113" t="s">
        <v>81</v>
      </c>
      <c r="D976" s="114" t="s">
        <v>23</v>
      </c>
      <c r="E976" s="115">
        <v>17</v>
      </c>
      <c r="F976" s="116">
        <v>2398.5700000000002</v>
      </c>
      <c r="G976" s="65"/>
      <c r="H976" s="116">
        <v>2398.5700000000002</v>
      </c>
      <c r="I976" s="117">
        <v>4475.93</v>
      </c>
      <c r="J976" s="66">
        <v>9.11</v>
      </c>
      <c r="K976" s="118">
        <v>40775.69</v>
      </c>
      <c r="L976" s="20"/>
      <c r="M976" s="20"/>
      <c r="N976" s="20"/>
      <c r="O976" s="20"/>
      <c r="P976" s="20"/>
      <c r="Q976" s="20"/>
      <c r="R976" s="20"/>
      <c r="S976" s="20"/>
      <c r="T976" s="20">
        <v>4475.93</v>
      </c>
      <c r="U976" s="20">
        <v>40775.69</v>
      </c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>
        <v>1</v>
      </c>
      <c r="CW976" s="20"/>
      <c r="CX976" s="20"/>
      <c r="CY976" s="20"/>
      <c r="CZ976" s="20"/>
      <c r="DA976" s="20"/>
      <c r="DB976" s="20"/>
      <c r="DC976" s="20"/>
      <c r="DD976" s="20"/>
      <c r="DE976" s="20">
        <v>40775.69</v>
      </c>
      <c r="DF976" s="20"/>
      <c r="DG976" s="20"/>
      <c r="DH976" s="20"/>
      <c r="DI976" s="20"/>
      <c r="DJ976" s="20"/>
      <c r="DK976" s="20">
        <v>4475.93</v>
      </c>
      <c r="DL976" s="20"/>
      <c r="DM976" s="20">
        <v>40775.69</v>
      </c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>
        <v>4475.93</v>
      </c>
      <c r="GK976" s="20"/>
      <c r="GL976" s="20"/>
      <c r="GM976" s="20"/>
      <c r="GN976" s="20">
        <v>4475.93</v>
      </c>
      <c r="GO976" s="20"/>
      <c r="GP976" s="20">
        <v>4475.93</v>
      </c>
      <c r="GQ976" s="20">
        <v>4475.93</v>
      </c>
      <c r="GR976" s="20"/>
      <c r="GS976" s="20">
        <v>4475.93</v>
      </c>
      <c r="GT976" s="20"/>
      <c r="GU976" s="20"/>
      <c r="GV976" s="20"/>
      <c r="GW976" s="20"/>
      <c r="GX976" s="20"/>
      <c r="GY976" s="20"/>
      <c r="GZ976" s="20"/>
      <c r="HA976" s="20"/>
      <c r="HB976" s="20">
        <v>4475.93</v>
      </c>
      <c r="HC976" s="20"/>
      <c r="HD976" s="20"/>
      <c r="HE976" s="20"/>
      <c r="HF976" s="20">
        <v>4475.93</v>
      </c>
      <c r="HG976" s="20"/>
      <c r="HH976" s="20"/>
      <c r="HI976" s="20"/>
      <c r="HJ976" s="20"/>
      <c r="HK976" s="20"/>
      <c r="HL976" s="20">
        <v>4475.93</v>
      </c>
      <c r="HM976" s="20"/>
      <c r="HN976" s="20">
        <v>4475.93</v>
      </c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>
        <v>4475.93</v>
      </c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  <c r="IK976" s="20"/>
      <c r="IL976" s="20"/>
      <c r="IM976" s="20"/>
      <c r="IN976" s="20"/>
      <c r="IO976" s="20"/>
      <c r="IP976" s="20"/>
      <c r="IQ976" s="20"/>
      <c r="IR976" s="20"/>
      <c r="IS976" s="20"/>
      <c r="IT976" s="20"/>
      <c r="IU976" s="20"/>
    </row>
    <row r="977" spans="1:255" x14ac:dyDescent="0.2">
      <c r="A977" s="58"/>
      <c r="B977" s="101" t="s">
        <v>690</v>
      </c>
      <c r="C977" s="101" t="s">
        <v>705</v>
      </c>
      <c r="D977" s="57"/>
      <c r="E977" s="57"/>
      <c r="F977" s="57"/>
      <c r="G977" s="57"/>
      <c r="H977" s="57"/>
      <c r="I977" s="57"/>
      <c r="J977" s="57"/>
      <c r="K977" s="59"/>
    </row>
    <row r="978" spans="1:255" x14ac:dyDescent="0.2">
      <c r="A978" s="120"/>
      <c r="B978" s="121"/>
      <c r="C978" s="121" t="s">
        <v>696</v>
      </c>
      <c r="D978" s="121"/>
      <c r="E978" s="121"/>
      <c r="F978" s="121"/>
      <c r="G978" s="121"/>
      <c r="H978" s="202">
        <v>5036.05</v>
      </c>
      <c r="I978" s="203"/>
      <c r="J978" s="202">
        <v>45878.380000000005</v>
      </c>
      <c r="K978" s="204"/>
      <c r="L978" s="109"/>
      <c r="M978" s="109"/>
      <c r="N978" s="109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  <c r="IK978" s="20"/>
      <c r="IL978" s="20"/>
      <c r="IM978" s="20"/>
      <c r="IN978" s="20"/>
      <c r="IO978" s="20"/>
      <c r="IP978" s="20"/>
      <c r="IQ978" s="20"/>
      <c r="IR978" s="20"/>
      <c r="IS978" s="20"/>
      <c r="IT978" s="20"/>
      <c r="IU978" s="20"/>
    </row>
    <row r="979" spans="1:255" ht="13.5" thickBot="1" x14ac:dyDescent="0.25">
      <c r="A979" s="124"/>
      <c r="B979" s="125"/>
      <c r="C979" s="125" t="s">
        <v>697</v>
      </c>
      <c r="D979" s="125"/>
      <c r="E979" s="125"/>
      <c r="F979" s="125"/>
      <c r="G979" s="125"/>
      <c r="H979" s="197">
        <v>23633.82</v>
      </c>
      <c r="I979" s="198"/>
      <c r="J979" s="197">
        <v>144875.29</v>
      </c>
      <c r="K979" s="199"/>
      <c r="L979" s="119"/>
      <c r="M979" s="119"/>
      <c r="N979" s="119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  <c r="IK979" s="20"/>
      <c r="IL979" s="20"/>
      <c r="IM979" s="20"/>
      <c r="IN979" s="20"/>
      <c r="IO979" s="20"/>
      <c r="IP979" s="20"/>
      <c r="IQ979" s="20"/>
      <c r="IR979" s="20"/>
      <c r="IS979" s="20"/>
      <c r="IT979" s="20"/>
      <c r="IU979" s="20"/>
    </row>
    <row r="980" spans="1:255" x14ac:dyDescent="0.2">
      <c r="A980" s="123"/>
      <c r="B980" s="122"/>
      <c r="C980" s="122" t="s">
        <v>698</v>
      </c>
      <c r="D980" s="122"/>
      <c r="E980" s="122"/>
      <c r="F980" s="122"/>
      <c r="G980" s="122"/>
      <c r="H980" s="191">
        <v>29850.589999999997</v>
      </c>
      <c r="I980" s="192"/>
      <c r="J980" s="191">
        <v>228992.28</v>
      </c>
      <c r="K980" s="193"/>
      <c r="O980" s="20"/>
      <c r="P980" s="20"/>
      <c r="Q980" s="20"/>
      <c r="R980" s="20">
        <v>29850.589999999997</v>
      </c>
      <c r="S980" s="20">
        <v>228992.28</v>
      </c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>
        <v>29850.589999999997</v>
      </c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  <c r="IK980" s="20"/>
      <c r="IL980" s="20"/>
      <c r="IM980" s="20"/>
      <c r="IN980" s="20"/>
      <c r="IO980" s="20"/>
      <c r="IP980" s="20"/>
      <c r="IQ980" s="20"/>
      <c r="IR980" s="20"/>
      <c r="IS980" s="20"/>
      <c r="IT980" s="20"/>
      <c r="IU980" s="20"/>
    </row>
    <row r="981" spans="1:255" x14ac:dyDescent="0.2">
      <c r="A981" s="70"/>
      <c r="B981" s="69"/>
      <c r="C981" s="69"/>
      <c r="D981" s="69"/>
      <c r="E981" s="69"/>
      <c r="F981" s="69"/>
      <c r="G981" s="69"/>
      <c r="H981" s="194"/>
      <c r="I981" s="195"/>
      <c r="J981" s="194"/>
      <c r="K981" s="196"/>
    </row>
    <row r="982" spans="1:255" ht="59.25" x14ac:dyDescent="0.2">
      <c r="A982" s="126">
        <v>38</v>
      </c>
      <c r="B982" s="133" t="s">
        <v>112</v>
      </c>
      <c r="C982" s="127" t="s">
        <v>715</v>
      </c>
      <c r="D982" s="128" t="s">
        <v>101</v>
      </c>
      <c r="E982" s="129">
        <v>0.29449999999999998</v>
      </c>
      <c r="F982" s="130">
        <v>1577.04</v>
      </c>
      <c r="G982" s="134" t="s">
        <v>6</v>
      </c>
      <c r="H982" s="130"/>
      <c r="I982" s="131">
        <v>1008.47</v>
      </c>
      <c r="J982" s="97"/>
      <c r="K982" s="132">
        <v>32914.509999999995</v>
      </c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  <c r="IK982" s="20"/>
      <c r="IL982" s="20"/>
      <c r="IM982" s="20"/>
      <c r="IN982" s="20"/>
      <c r="IO982" s="20"/>
      <c r="IP982" s="20"/>
      <c r="IQ982" s="20"/>
      <c r="IR982" s="20"/>
      <c r="IS982" s="20"/>
      <c r="IT982" s="20"/>
      <c r="IU982" s="20"/>
    </row>
    <row r="983" spans="1:255" x14ac:dyDescent="0.2">
      <c r="A983" s="60"/>
      <c r="B983" s="61"/>
      <c r="C983" s="61" t="s">
        <v>680</v>
      </c>
      <c r="D983" s="62"/>
      <c r="E983" s="63"/>
      <c r="F983" s="64">
        <v>1066.28</v>
      </c>
      <c r="G983" s="65" t="s">
        <v>26</v>
      </c>
      <c r="H983" s="64">
        <v>1119.5899999999999</v>
      </c>
      <c r="I983" s="64">
        <v>329.72</v>
      </c>
      <c r="J983" s="66">
        <v>33.39</v>
      </c>
      <c r="K983" s="67">
        <v>11009.33</v>
      </c>
      <c r="O983" s="20"/>
      <c r="P983" s="20"/>
      <c r="Q983" s="20"/>
      <c r="R983" s="20"/>
      <c r="S983" s="20"/>
      <c r="T983" s="20">
        <v>329.72</v>
      </c>
      <c r="U983" s="20">
        <v>11009.33</v>
      </c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>
        <v>1</v>
      </c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>
        <v>11009.33</v>
      </c>
      <c r="DH983" s="20">
        <v>1</v>
      </c>
      <c r="DI983" s="20"/>
      <c r="DJ983" s="20"/>
      <c r="DK983" s="20"/>
      <c r="DL983" s="20"/>
      <c r="DM983" s="20"/>
      <c r="DN983" s="20"/>
      <c r="DO983" s="20"/>
      <c r="DP983" s="20"/>
      <c r="DQ983" s="20">
        <v>329.72</v>
      </c>
      <c r="DR983" s="20"/>
      <c r="DS983" s="20">
        <v>11009.33</v>
      </c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>
        <v>329.72</v>
      </c>
      <c r="GK983" s="20">
        <v>329.72</v>
      </c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>
        <v>329.72</v>
      </c>
      <c r="HC983" s="20"/>
      <c r="HD983" s="20"/>
      <c r="HE983" s="20"/>
      <c r="HF983" s="20">
        <v>329.72</v>
      </c>
      <c r="HG983" s="20"/>
      <c r="HH983" s="20"/>
      <c r="HI983" s="20"/>
      <c r="HJ983" s="20"/>
      <c r="HK983" s="20"/>
      <c r="HL983" s="20">
        <v>329.72</v>
      </c>
      <c r="HM983" s="20"/>
      <c r="HN983" s="20">
        <v>329.72</v>
      </c>
      <c r="HO983" s="20"/>
      <c r="HP983" s="20"/>
      <c r="HQ983" s="20"/>
      <c r="HR983" s="20"/>
      <c r="HS983" s="20"/>
      <c r="HT983" s="20"/>
      <c r="HU983" s="20"/>
      <c r="HV983" s="20"/>
      <c r="HW983" s="20"/>
      <c r="HX983" s="20">
        <v>329.72</v>
      </c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S983" s="20"/>
      <c r="IT983" s="20"/>
      <c r="IU983" s="20"/>
    </row>
    <row r="984" spans="1:255" x14ac:dyDescent="0.2">
      <c r="A984" s="71"/>
      <c r="B984" s="72"/>
      <c r="C984" s="72" t="s">
        <v>681</v>
      </c>
      <c r="D984" s="73"/>
      <c r="E984" s="74"/>
      <c r="F984" s="75">
        <v>121.85</v>
      </c>
      <c r="G984" s="76" t="s">
        <v>26</v>
      </c>
      <c r="H984" s="75">
        <v>127.95</v>
      </c>
      <c r="I984" s="75">
        <v>37.68</v>
      </c>
      <c r="J984" s="77">
        <v>13.26</v>
      </c>
      <c r="K984" s="78">
        <v>499.65</v>
      </c>
      <c r="O984" s="20"/>
      <c r="P984" s="20"/>
      <c r="Q984" s="20"/>
      <c r="R984" s="20"/>
      <c r="S984" s="20"/>
      <c r="T984" s="20">
        <v>37.68</v>
      </c>
      <c r="U984" s="20">
        <v>499.65</v>
      </c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>
        <v>1</v>
      </c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>
        <v>37.68</v>
      </c>
      <c r="DR984" s="20"/>
      <c r="DS984" s="20">
        <v>499.65</v>
      </c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>
        <v>37.68</v>
      </c>
      <c r="GK984" s="20"/>
      <c r="GL984" s="20">
        <v>37.68</v>
      </c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>
        <v>37.68</v>
      </c>
      <c r="HC984" s="20"/>
      <c r="HD984" s="20"/>
      <c r="HE984" s="20"/>
      <c r="HF984" s="20">
        <v>37.68</v>
      </c>
      <c r="HG984" s="20"/>
      <c r="HH984" s="20"/>
      <c r="HI984" s="20"/>
      <c r="HJ984" s="20"/>
      <c r="HK984" s="20"/>
      <c r="HL984" s="20">
        <v>37.68</v>
      </c>
      <c r="HM984" s="20"/>
      <c r="HN984" s="20">
        <v>37.68</v>
      </c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  <c r="IK984" s="20"/>
      <c r="IL984" s="20"/>
      <c r="IM984" s="20"/>
      <c r="IN984" s="20"/>
      <c r="IO984" s="20"/>
      <c r="IP984" s="20"/>
      <c r="IQ984" s="20"/>
      <c r="IR984" s="20"/>
      <c r="IS984" s="20"/>
      <c r="IT984" s="20"/>
      <c r="IU984" s="20"/>
    </row>
    <row r="985" spans="1:255" x14ac:dyDescent="0.2">
      <c r="A985" s="71"/>
      <c r="B985" s="72"/>
      <c r="C985" s="72" t="s">
        <v>682</v>
      </c>
      <c r="D985" s="73"/>
      <c r="E985" s="74"/>
      <c r="F985" s="75">
        <v>7.9</v>
      </c>
      <c r="G985" s="76" t="s">
        <v>26</v>
      </c>
      <c r="H985" s="75">
        <v>8.3000000000000007</v>
      </c>
      <c r="I985" s="75">
        <v>2.44</v>
      </c>
      <c r="J985" s="77">
        <v>33.39</v>
      </c>
      <c r="K985" s="78">
        <v>81.62</v>
      </c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>
        <v>2.44</v>
      </c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>
        <v>2.44</v>
      </c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S985" s="20"/>
      <c r="IT985" s="20"/>
      <c r="IU985" s="20"/>
    </row>
    <row r="986" spans="1:255" x14ac:dyDescent="0.2">
      <c r="A986" s="71"/>
      <c r="B986" s="72"/>
      <c r="C986" s="72" t="s">
        <v>683</v>
      </c>
      <c r="D986" s="73"/>
      <c r="E986" s="74"/>
      <c r="F986" s="75">
        <v>388.91</v>
      </c>
      <c r="G986" s="76"/>
      <c r="H986" s="75">
        <v>388.91</v>
      </c>
      <c r="I986" s="75">
        <v>114.53</v>
      </c>
      <c r="J986" s="77">
        <v>9.11</v>
      </c>
      <c r="K986" s="78">
        <v>1043.4000000000001</v>
      </c>
      <c r="O986" s="20"/>
      <c r="P986" s="20"/>
      <c r="Q986" s="20"/>
      <c r="R986" s="20"/>
      <c r="S986" s="20"/>
      <c r="T986" s="20">
        <v>114.53</v>
      </c>
      <c r="U986" s="20">
        <v>1043.4000000000001</v>
      </c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>
        <v>1</v>
      </c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>
        <v>114.53</v>
      </c>
      <c r="DL986" s="20"/>
      <c r="DM986" s="20">
        <v>1043.4000000000001</v>
      </c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>
        <v>114.53</v>
      </c>
      <c r="GK986" s="20"/>
      <c r="GL986" s="20"/>
      <c r="GM986" s="20"/>
      <c r="GN986" s="20">
        <v>114.53</v>
      </c>
      <c r="GO986" s="20"/>
      <c r="GP986" s="20">
        <v>114.53</v>
      </c>
      <c r="GQ986" s="20">
        <v>114.53</v>
      </c>
      <c r="GR986" s="20"/>
      <c r="GS986" s="20">
        <v>114.53</v>
      </c>
      <c r="GT986" s="20"/>
      <c r="GU986" s="20"/>
      <c r="GV986" s="20"/>
      <c r="GW986" s="20">
        <v>0</v>
      </c>
      <c r="GX986" s="20">
        <v>0</v>
      </c>
      <c r="GY986" s="20"/>
      <c r="GZ986" s="20"/>
      <c r="HA986" s="20"/>
      <c r="HB986" s="20">
        <v>114.53</v>
      </c>
      <c r="HC986" s="20"/>
      <c r="HD986" s="20"/>
      <c r="HE986" s="20"/>
      <c r="HF986" s="20">
        <v>114.53</v>
      </c>
      <c r="HG986" s="20"/>
      <c r="HH986" s="20"/>
      <c r="HI986" s="20"/>
      <c r="HJ986" s="20"/>
      <c r="HK986" s="20"/>
      <c r="HL986" s="20">
        <v>114.53</v>
      </c>
      <c r="HM986" s="20"/>
      <c r="HN986" s="20">
        <v>114.53</v>
      </c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  <c r="IK986" s="20"/>
      <c r="IL986" s="20"/>
      <c r="IM986" s="20"/>
      <c r="IN986" s="20"/>
      <c r="IO986" s="20"/>
      <c r="IP986" s="20"/>
      <c r="IQ986" s="20"/>
      <c r="IR986" s="20"/>
      <c r="IS986" s="20"/>
      <c r="IT986" s="20"/>
      <c r="IU986" s="20"/>
    </row>
    <row r="987" spans="1:255" x14ac:dyDescent="0.2">
      <c r="A987" s="79"/>
      <c r="B987" s="80"/>
      <c r="C987" s="80" t="s">
        <v>684</v>
      </c>
      <c r="D987" s="81"/>
      <c r="E987" s="82">
        <v>121</v>
      </c>
      <c r="F987" s="83" t="s">
        <v>685</v>
      </c>
      <c r="G987" s="84"/>
      <c r="H987" s="85">
        <v>1364.75</v>
      </c>
      <c r="I987" s="85">
        <v>401.91</v>
      </c>
      <c r="J987" s="87">
        <v>1.21</v>
      </c>
      <c r="K987" s="86">
        <v>13420.05</v>
      </c>
      <c r="O987" s="20"/>
      <c r="P987" s="20"/>
      <c r="Q987" s="20"/>
      <c r="R987" s="20"/>
      <c r="S987" s="20"/>
      <c r="T987" s="20">
        <v>401.91</v>
      </c>
      <c r="U987" s="20">
        <v>13420.05</v>
      </c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>
        <v>1</v>
      </c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>
        <v>401.91</v>
      </c>
      <c r="DR987" s="20"/>
      <c r="DS987" s="20">
        <v>13420.05</v>
      </c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20"/>
      <c r="GP987" s="20"/>
      <c r="GQ987" s="20"/>
      <c r="GR987" s="20"/>
      <c r="GS987" s="20"/>
      <c r="GT987" s="20"/>
      <c r="GU987" s="20"/>
      <c r="GV987" s="20"/>
      <c r="GW987" s="20"/>
      <c r="GX987" s="20"/>
      <c r="GY987" s="20">
        <v>401.91</v>
      </c>
      <c r="GZ987" s="20"/>
      <c r="HA987" s="20"/>
      <c r="HB987" s="20">
        <v>401.91</v>
      </c>
      <c r="HC987" s="20"/>
      <c r="HD987" s="20"/>
      <c r="HE987" s="20"/>
      <c r="HF987" s="20">
        <v>401.91</v>
      </c>
      <c r="HG987" s="20"/>
      <c r="HH987" s="20"/>
      <c r="HI987" s="20"/>
      <c r="HJ987" s="20"/>
      <c r="HK987" s="20"/>
      <c r="HL987" s="20">
        <v>401.91</v>
      </c>
      <c r="HM987" s="20"/>
      <c r="HN987" s="20">
        <v>401.91</v>
      </c>
      <c r="HO987" s="20"/>
      <c r="HP987" s="20"/>
      <c r="HQ987" s="20"/>
      <c r="HR987" s="20"/>
      <c r="HS987" s="20"/>
      <c r="HT987" s="20"/>
      <c r="HU987" s="20"/>
      <c r="HV987" s="20"/>
      <c r="HW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  <c r="IK987" s="20"/>
      <c r="IL987" s="20"/>
      <c r="IM987" s="20"/>
      <c r="IN987" s="20"/>
      <c r="IO987" s="20"/>
      <c r="IP987" s="20"/>
      <c r="IQ987" s="20"/>
      <c r="IR987" s="20"/>
      <c r="IS987" s="20"/>
      <c r="IT987" s="20"/>
      <c r="IU987" s="20"/>
    </row>
    <row r="988" spans="1:255" x14ac:dyDescent="0.2">
      <c r="A988" s="79"/>
      <c r="B988" s="80"/>
      <c r="C988" s="80" t="s">
        <v>686</v>
      </c>
      <c r="D988" s="81"/>
      <c r="E988" s="82">
        <v>72</v>
      </c>
      <c r="F988" s="83" t="s">
        <v>685</v>
      </c>
      <c r="G988" s="84"/>
      <c r="H988" s="85">
        <v>812.08</v>
      </c>
      <c r="I988" s="85">
        <v>239.16</v>
      </c>
      <c r="J988" s="87">
        <v>0.72</v>
      </c>
      <c r="K988" s="86">
        <v>7985.48</v>
      </c>
      <c r="O988" s="20"/>
      <c r="P988" s="20"/>
      <c r="Q988" s="20"/>
      <c r="R988" s="20"/>
      <c r="S988" s="20"/>
      <c r="T988" s="20">
        <v>239.16</v>
      </c>
      <c r="U988" s="20">
        <v>7985.48</v>
      </c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>
        <v>1</v>
      </c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>
        <v>239.16</v>
      </c>
      <c r="DR988" s="20"/>
      <c r="DS988" s="20">
        <v>7985.48</v>
      </c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20"/>
      <c r="GP988" s="20"/>
      <c r="GQ988" s="20"/>
      <c r="GR988" s="20"/>
      <c r="GS988" s="20"/>
      <c r="GT988" s="20"/>
      <c r="GU988" s="20"/>
      <c r="GV988" s="20"/>
      <c r="GW988" s="20"/>
      <c r="GX988" s="20"/>
      <c r="GY988" s="20"/>
      <c r="GZ988" s="20">
        <v>239.16</v>
      </c>
      <c r="HA988" s="20"/>
      <c r="HB988" s="20">
        <v>239.16</v>
      </c>
      <c r="HC988" s="20"/>
      <c r="HD988" s="20"/>
      <c r="HE988" s="20"/>
      <c r="HF988" s="20">
        <v>239.16</v>
      </c>
      <c r="HG988" s="20"/>
      <c r="HH988" s="20"/>
      <c r="HI988" s="20"/>
      <c r="HJ988" s="20"/>
      <c r="HK988" s="20"/>
      <c r="HL988" s="20">
        <v>239.16</v>
      </c>
      <c r="HM988" s="20"/>
      <c r="HN988" s="20">
        <v>239.16</v>
      </c>
      <c r="HO988" s="20"/>
      <c r="HP988" s="20"/>
      <c r="HQ988" s="20"/>
      <c r="HR988" s="20"/>
      <c r="HS988" s="20"/>
      <c r="HT988" s="20"/>
      <c r="HU988" s="20"/>
      <c r="HV988" s="20"/>
      <c r="HW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  <c r="IK988" s="20"/>
      <c r="IL988" s="20"/>
      <c r="IM988" s="20"/>
      <c r="IN988" s="20"/>
      <c r="IO988" s="20"/>
      <c r="IP988" s="20"/>
      <c r="IQ988" s="20"/>
      <c r="IR988" s="20"/>
      <c r="IS988" s="20"/>
      <c r="IT988" s="20"/>
      <c r="IU988" s="20"/>
    </row>
    <row r="989" spans="1:255" x14ac:dyDescent="0.2">
      <c r="A989" s="71"/>
      <c r="B989" s="72"/>
      <c r="C989" s="72" t="s">
        <v>687</v>
      </c>
      <c r="D989" s="73" t="s">
        <v>688</v>
      </c>
      <c r="E989" s="74">
        <v>122</v>
      </c>
      <c r="F989" s="75"/>
      <c r="G989" s="76" t="s">
        <v>26</v>
      </c>
      <c r="H989" s="75">
        <v>128.1</v>
      </c>
      <c r="I989" s="88">
        <v>37.725450000000002</v>
      </c>
      <c r="J989" s="77"/>
      <c r="K989" s="78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20"/>
      <c r="GP989" s="20"/>
      <c r="GQ989" s="20"/>
      <c r="GR989" s="20"/>
      <c r="GS989" s="20"/>
      <c r="GT989" s="20"/>
      <c r="GU989" s="20"/>
      <c r="GV989" s="20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W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  <c r="IK989" s="20"/>
      <c r="IL989" s="20"/>
      <c r="IM989" s="20"/>
      <c r="IN989" s="20"/>
      <c r="IO989" s="20"/>
      <c r="IP989" s="20"/>
      <c r="IQ989" s="20"/>
      <c r="IR989" s="20"/>
      <c r="IS989" s="20"/>
      <c r="IT989" s="20"/>
      <c r="IU989" s="20"/>
    </row>
    <row r="990" spans="1:255" ht="24" x14ac:dyDescent="0.2">
      <c r="A990" s="102" t="s">
        <v>351</v>
      </c>
      <c r="B990" s="108" t="s">
        <v>35</v>
      </c>
      <c r="C990" s="103" t="s">
        <v>352</v>
      </c>
      <c r="D990" s="104" t="s">
        <v>105</v>
      </c>
      <c r="E990" s="105">
        <v>1.9600000000000002</v>
      </c>
      <c r="F990" s="100">
        <v>911.81</v>
      </c>
      <c r="G990" s="96"/>
      <c r="H990" s="100">
        <v>911.81</v>
      </c>
      <c r="I990" s="106">
        <v>196.17</v>
      </c>
      <c r="J990" s="97">
        <v>9.11</v>
      </c>
      <c r="K990" s="107">
        <v>1787.15</v>
      </c>
      <c r="L990" s="20"/>
      <c r="M990" s="20"/>
      <c r="N990" s="20"/>
      <c r="O990" s="20"/>
      <c r="P990" s="20"/>
      <c r="Q990" s="20"/>
      <c r="R990" s="20"/>
      <c r="S990" s="20"/>
      <c r="T990" s="20">
        <v>196.17</v>
      </c>
      <c r="U990" s="20">
        <v>1787.15</v>
      </c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>
        <v>1</v>
      </c>
      <c r="CW990" s="20"/>
      <c r="CX990" s="20"/>
      <c r="CY990" s="20"/>
      <c r="CZ990" s="20"/>
      <c r="DA990" s="20"/>
      <c r="DB990" s="20"/>
      <c r="DC990" s="20"/>
      <c r="DD990" s="20"/>
      <c r="DE990" s="20">
        <v>1787.15</v>
      </c>
      <c r="DF990" s="20"/>
      <c r="DG990" s="20"/>
      <c r="DH990" s="20"/>
      <c r="DI990" s="20"/>
      <c r="DJ990" s="20"/>
      <c r="DK990" s="20">
        <v>196.17</v>
      </c>
      <c r="DL990" s="20"/>
      <c r="DM990" s="20">
        <v>1787.15</v>
      </c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>
        <v>196.17</v>
      </c>
      <c r="GK990" s="20"/>
      <c r="GL990" s="20"/>
      <c r="GM990" s="20"/>
      <c r="GN990" s="20">
        <v>196.17</v>
      </c>
      <c r="GO990" s="20"/>
      <c r="GP990" s="20">
        <v>196.17</v>
      </c>
      <c r="GQ990" s="20">
        <v>196.17</v>
      </c>
      <c r="GR990" s="20"/>
      <c r="GS990" s="20">
        <v>196.17</v>
      </c>
      <c r="GT990" s="20"/>
      <c r="GU990" s="20"/>
      <c r="GV990" s="20"/>
      <c r="GW990" s="20"/>
      <c r="GX990" s="20"/>
      <c r="GY990" s="20"/>
      <c r="GZ990" s="20"/>
      <c r="HA990" s="20"/>
      <c r="HB990" s="20">
        <v>196.17</v>
      </c>
      <c r="HC990" s="20"/>
      <c r="HD990" s="20"/>
      <c r="HE990" s="20"/>
      <c r="HF990" s="20">
        <v>196.17</v>
      </c>
      <c r="HG990" s="20"/>
      <c r="HH990" s="20"/>
      <c r="HI990" s="20"/>
      <c r="HJ990" s="20"/>
      <c r="HK990" s="20"/>
      <c r="HL990" s="20">
        <v>196.17</v>
      </c>
      <c r="HM990" s="20"/>
      <c r="HN990" s="20">
        <v>196.17</v>
      </c>
      <c r="HO990" s="20"/>
      <c r="HP990" s="20"/>
      <c r="HQ990" s="20"/>
      <c r="HR990" s="20"/>
      <c r="HS990" s="20"/>
      <c r="HT990" s="20"/>
      <c r="HU990" s="20"/>
      <c r="HV990" s="20"/>
      <c r="HW990" s="20"/>
      <c r="HX990" s="20"/>
      <c r="HY990" s="20">
        <v>196.17</v>
      </c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  <c r="IK990" s="20"/>
      <c r="IL990" s="20"/>
      <c r="IM990" s="20"/>
      <c r="IN990" s="20"/>
      <c r="IO990" s="20"/>
      <c r="IP990" s="20"/>
      <c r="IQ990" s="20"/>
      <c r="IR990" s="20"/>
      <c r="IS990" s="20"/>
      <c r="IT990" s="20"/>
      <c r="IU990" s="20"/>
    </row>
    <row r="991" spans="1:255" x14ac:dyDescent="0.2">
      <c r="A991" s="58"/>
      <c r="B991" s="101" t="s">
        <v>690</v>
      </c>
      <c r="C991" s="101" t="s">
        <v>809</v>
      </c>
      <c r="D991" s="57"/>
      <c r="E991" s="57"/>
      <c r="F991" s="57"/>
      <c r="G991" s="57"/>
      <c r="H991" s="57"/>
      <c r="I991" s="57"/>
      <c r="J991" s="57"/>
      <c r="K991" s="59"/>
    </row>
    <row r="992" spans="1:255" ht="24" x14ac:dyDescent="0.2">
      <c r="A992" s="111" t="s">
        <v>354</v>
      </c>
      <c r="B992" s="112" t="s">
        <v>35</v>
      </c>
      <c r="C992" s="113" t="s">
        <v>120</v>
      </c>
      <c r="D992" s="114" t="s">
        <v>105</v>
      </c>
      <c r="E992" s="115">
        <v>27.49</v>
      </c>
      <c r="F992" s="116">
        <v>1027.3</v>
      </c>
      <c r="G992" s="65"/>
      <c r="H992" s="116">
        <v>1027.3</v>
      </c>
      <c r="I992" s="117">
        <v>3099.94</v>
      </c>
      <c r="J992" s="66">
        <v>9.11</v>
      </c>
      <c r="K992" s="118">
        <v>28240.48</v>
      </c>
      <c r="L992" s="20"/>
      <c r="M992" s="20"/>
      <c r="N992" s="20"/>
      <c r="O992" s="20"/>
      <c r="P992" s="20"/>
      <c r="Q992" s="20"/>
      <c r="R992" s="20"/>
      <c r="S992" s="20"/>
      <c r="T992" s="20">
        <v>3099.94</v>
      </c>
      <c r="U992" s="20">
        <v>28240.48</v>
      </c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>
        <v>1</v>
      </c>
      <c r="CW992" s="20"/>
      <c r="CX992" s="20"/>
      <c r="CY992" s="20"/>
      <c r="CZ992" s="20"/>
      <c r="DA992" s="20"/>
      <c r="DB992" s="20"/>
      <c r="DC992" s="20"/>
      <c r="DD992" s="20"/>
      <c r="DE992" s="20">
        <v>28240.48</v>
      </c>
      <c r="DF992" s="20"/>
      <c r="DG992" s="20"/>
      <c r="DH992" s="20"/>
      <c r="DI992" s="20"/>
      <c r="DJ992" s="20"/>
      <c r="DK992" s="20">
        <v>3099.94</v>
      </c>
      <c r="DL992" s="20"/>
      <c r="DM992" s="20">
        <v>28240.48</v>
      </c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>
        <v>3099.94</v>
      </c>
      <c r="GK992" s="20"/>
      <c r="GL992" s="20"/>
      <c r="GM992" s="20"/>
      <c r="GN992" s="20">
        <v>3099.94</v>
      </c>
      <c r="GO992" s="20"/>
      <c r="GP992" s="20">
        <v>3099.94</v>
      </c>
      <c r="GQ992" s="20">
        <v>3099.94</v>
      </c>
      <c r="GR992" s="20"/>
      <c r="GS992" s="20">
        <v>3099.94</v>
      </c>
      <c r="GT992" s="20"/>
      <c r="GU992" s="20"/>
      <c r="GV992" s="20"/>
      <c r="GW992" s="20"/>
      <c r="GX992" s="20"/>
      <c r="GY992" s="20"/>
      <c r="GZ992" s="20"/>
      <c r="HA992" s="20"/>
      <c r="HB992" s="20">
        <v>3099.94</v>
      </c>
      <c r="HC992" s="20"/>
      <c r="HD992" s="20"/>
      <c r="HE992" s="20"/>
      <c r="HF992" s="20">
        <v>3099.94</v>
      </c>
      <c r="HG992" s="20"/>
      <c r="HH992" s="20"/>
      <c r="HI992" s="20"/>
      <c r="HJ992" s="20"/>
      <c r="HK992" s="20"/>
      <c r="HL992" s="20">
        <v>3099.94</v>
      </c>
      <c r="HM992" s="20"/>
      <c r="HN992" s="20">
        <v>3099.94</v>
      </c>
      <c r="HO992" s="20"/>
      <c r="HP992" s="20"/>
      <c r="HQ992" s="20"/>
      <c r="HR992" s="20"/>
      <c r="HS992" s="20"/>
      <c r="HT992" s="20"/>
      <c r="HU992" s="20"/>
      <c r="HV992" s="20"/>
      <c r="HW992" s="20"/>
      <c r="HX992" s="20"/>
      <c r="HY992" s="20">
        <v>3099.94</v>
      </c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  <c r="IK992" s="20"/>
      <c r="IL992" s="20"/>
      <c r="IM992" s="20"/>
      <c r="IN992" s="20"/>
      <c r="IO992" s="20"/>
      <c r="IP992" s="20"/>
      <c r="IQ992" s="20"/>
      <c r="IR992" s="20"/>
      <c r="IS992" s="20"/>
      <c r="IT992" s="20"/>
      <c r="IU992" s="20"/>
    </row>
    <row r="993" spans="1:255" x14ac:dyDescent="0.2">
      <c r="A993" s="89"/>
      <c r="B993" s="110" t="s">
        <v>690</v>
      </c>
      <c r="C993" s="110" t="s">
        <v>717</v>
      </c>
      <c r="D993" s="29"/>
      <c r="E993" s="29"/>
      <c r="F993" s="29"/>
      <c r="G993" s="29"/>
      <c r="H993" s="29"/>
      <c r="I993" s="29"/>
      <c r="J993" s="29"/>
      <c r="K993" s="90"/>
    </row>
    <row r="994" spans="1:255" ht="13.5" thickBot="1" x14ac:dyDescent="0.25">
      <c r="A994" s="135"/>
      <c r="B994" s="136"/>
      <c r="C994" s="136" t="s">
        <v>696</v>
      </c>
      <c r="D994" s="136"/>
      <c r="E994" s="136"/>
      <c r="F994" s="136"/>
      <c r="G994" s="136"/>
      <c r="H994" s="188">
        <v>3410.64</v>
      </c>
      <c r="I994" s="189"/>
      <c r="J994" s="188">
        <v>31071.03</v>
      </c>
      <c r="K994" s="190"/>
      <c r="L994" s="109"/>
      <c r="M994" s="109"/>
      <c r="N994" s="109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  <c r="IK994" s="20"/>
      <c r="IL994" s="20"/>
      <c r="IM994" s="20"/>
      <c r="IN994" s="20"/>
      <c r="IO994" s="20"/>
      <c r="IP994" s="20"/>
      <c r="IQ994" s="20"/>
      <c r="IR994" s="20"/>
      <c r="IS994" s="20"/>
      <c r="IT994" s="20"/>
      <c r="IU994" s="20"/>
    </row>
    <row r="995" spans="1:255" x14ac:dyDescent="0.2">
      <c r="A995" s="123"/>
      <c r="B995" s="122"/>
      <c r="C995" s="122" t="s">
        <v>698</v>
      </c>
      <c r="D995" s="122"/>
      <c r="E995" s="122"/>
      <c r="F995" s="122"/>
      <c r="G995" s="122"/>
      <c r="H995" s="191">
        <v>4419.1100000000006</v>
      </c>
      <c r="I995" s="192"/>
      <c r="J995" s="191">
        <v>63985.540000000008</v>
      </c>
      <c r="K995" s="193"/>
      <c r="O995" s="20"/>
      <c r="P995" s="20"/>
      <c r="Q995" s="20"/>
      <c r="R995" s="20">
        <v>4419.1100000000006</v>
      </c>
      <c r="S995" s="20">
        <v>63985.540000000008</v>
      </c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20"/>
      <c r="GP995" s="20"/>
      <c r="GQ995" s="20"/>
      <c r="GR995" s="20"/>
      <c r="GS995" s="20"/>
      <c r="GT995" s="20"/>
      <c r="GU995" s="20"/>
      <c r="GV995" s="20"/>
      <c r="GW995" s="20"/>
      <c r="GX995" s="20"/>
      <c r="GY995" s="20"/>
      <c r="GZ995" s="20"/>
      <c r="HA995" s="20">
        <v>4419.1100000000006</v>
      </c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W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  <c r="IK995" s="20"/>
      <c r="IL995" s="20"/>
      <c r="IM995" s="20"/>
      <c r="IN995" s="20"/>
      <c r="IO995" s="20"/>
      <c r="IP995" s="20"/>
      <c r="IQ995" s="20"/>
      <c r="IR995" s="20"/>
      <c r="IS995" s="20"/>
      <c r="IT995" s="20"/>
      <c r="IU995" s="20"/>
    </row>
    <row r="996" spans="1:255" x14ac:dyDescent="0.2">
      <c r="A996" s="70"/>
      <c r="B996" s="69"/>
      <c r="C996" s="69"/>
      <c r="D996" s="69"/>
      <c r="E996" s="69"/>
      <c r="F996" s="69"/>
      <c r="G996" s="69"/>
      <c r="H996" s="194"/>
      <c r="I996" s="195"/>
      <c r="J996" s="194"/>
      <c r="K996" s="196"/>
    </row>
    <row r="997" spans="1:255" ht="48" x14ac:dyDescent="0.2">
      <c r="A997" s="126">
        <v>39</v>
      </c>
      <c r="B997" s="133" t="s">
        <v>99</v>
      </c>
      <c r="C997" s="127" t="s">
        <v>712</v>
      </c>
      <c r="D997" s="128" t="s">
        <v>101</v>
      </c>
      <c r="E997" s="129">
        <v>2.9700000000000001E-2</v>
      </c>
      <c r="F997" s="130">
        <v>1898.04</v>
      </c>
      <c r="G997" s="134" t="s">
        <v>6</v>
      </c>
      <c r="H997" s="130"/>
      <c r="I997" s="131">
        <v>127.52</v>
      </c>
      <c r="J997" s="97"/>
      <c r="K997" s="132">
        <v>4184.78</v>
      </c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  <c r="IK997" s="20"/>
      <c r="IL997" s="20"/>
      <c r="IM997" s="20"/>
      <c r="IN997" s="20"/>
      <c r="IO997" s="20"/>
      <c r="IP997" s="20"/>
      <c r="IQ997" s="20"/>
      <c r="IR997" s="20"/>
      <c r="IS997" s="20"/>
      <c r="IT997" s="20"/>
      <c r="IU997" s="20"/>
    </row>
    <row r="998" spans="1:255" x14ac:dyDescent="0.2">
      <c r="A998" s="60"/>
      <c r="B998" s="61"/>
      <c r="C998" s="61" t="s">
        <v>680</v>
      </c>
      <c r="D998" s="62"/>
      <c r="E998" s="63"/>
      <c r="F998" s="64">
        <v>1345.96</v>
      </c>
      <c r="G998" s="65" t="s">
        <v>26</v>
      </c>
      <c r="H998" s="64">
        <v>1413.26</v>
      </c>
      <c r="I998" s="64">
        <v>41.97</v>
      </c>
      <c r="J998" s="66">
        <v>33.39</v>
      </c>
      <c r="K998" s="67">
        <v>1401.51</v>
      </c>
      <c r="O998" s="20"/>
      <c r="P998" s="20"/>
      <c r="Q998" s="20"/>
      <c r="R998" s="20"/>
      <c r="S998" s="20"/>
      <c r="T998" s="20">
        <v>41.97</v>
      </c>
      <c r="U998" s="20">
        <v>1401.51</v>
      </c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>
        <v>1</v>
      </c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>
        <v>1401.51</v>
      </c>
      <c r="DH998" s="20">
        <v>1</v>
      </c>
      <c r="DI998" s="20"/>
      <c r="DJ998" s="20"/>
      <c r="DK998" s="20"/>
      <c r="DL998" s="20"/>
      <c r="DM998" s="20"/>
      <c r="DN998" s="20"/>
      <c r="DO998" s="20"/>
      <c r="DP998" s="20"/>
      <c r="DQ998" s="20">
        <v>41.97</v>
      </c>
      <c r="DR998" s="20"/>
      <c r="DS998" s="20">
        <v>1401.51</v>
      </c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>
        <v>41.97</v>
      </c>
      <c r="GK998" s="20">
        <v>41.97</v>
      </c>
      <c r="GL998" s="20"/>
      <c r="GM998" s="20"/>
      <c r="GN998" s="20"/>
      <c r="GO998" s="20"/>
      <c r="GP998" s="20"/>
      <c r="GQ998" s="20"/>
      <c r="GR998" s="20"/>
      <c r="GS998" s="20"/>
      <c r="GT998" s="20"/>
      <c r="GU998" s="20"/>
      <c r="GV998" s="20"/>
      <c r="GW998" s="20"/>
      <c r="GX998" s="20"/>
      <c r="GY998" s="20"/>
      <c r="GZ998" s="20"/>
      <c r="HA998" s="20"/>
      <c r="HB998" s="20">
        <v>41.97</v>
      </c>
      <c r="HC998" s="20"/>
      <c r="HD998" s="20"/>
      <c r="HE998" s="20"/>
      <c r="HF998" s="20">
        <v>41.97</v>
      </c>
      <c r="HG998" s="20"/>
      <c r="HH998" s="20"/>
      <c r="HI998" s="20"/>
      <c r="HJ998" s="20"/>
      <c r="HK998" s="20"/>
      <c r="HL998" s="20">
        <v>41.97</v>
      </c>
      <c r="HM998" s="20"/>
      <c r="HN998" s="20">
        <v>41.97</v>
      </c>
      <c r="HO998" s="20"/>
      <c r="HP998" s="20"/>
      <c r="HQ998" s="20"/>
      <c r="HR998" s="20"/>
      <c r="HS998" s="20"/>
      <c r="HT998" s="20"/>
      <c r="HU998" s="20"/>
      <c r="HV998" s="20"/>
      <c r="HW998" s="20"/>
      <c r="HX998" s="20">
        <v>41.97</v>
      </c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  <c r="IK998" s="20"/>
      <c r="IL998" s="20"/>
      <c r="IM998" s="20"/>
      <c r="IN998" s="20"/>
      <c r="IO998" s="20"/>
      <c r="IP998" s="20"/>
      <c r="IQ998" s="20"/>
      <c r="IR998" s="20"/>
      <c r="IS998" s="20"/>
      <c r="IT998" s="20"/>
      <c r="IU998" s="20"/>
    </row>
    <row r="999" spans="1:255" x14ac:dyDescent="0.2">
      <c r="A999" s="71"/>
      <c r="B999" s="72"/>
      <c r="C999" s="72" t="s">
        <v>681</v>
      </c>
      <c r="D999" s="73"/>
      <c r="E999" s="74"/>
      <c r="F999" s="75">
        <v>117.43</v>
      </c>
      <c r="G999" s="76" t="s">
        <v>26</v>
      </c>
      <c r="H999" s="75">
        <v>123.3</v>
      </c>
      <c r="I999" s="75">
        <v>3.66</v>
      </c>
      <c r="J999" s="77">
        <v>13.26</v>
      </c>
      <c r="K999" s="78">
        <v>48.56</v>
      </c>
      <c r="O999" s="20"/>
      <c r="P999" s="20"/>
      <c r="Q999" s="20"/>
      <c r="R999" s="20"/>
      <c r="S999" s="20"/>
      <c r="T999" s="20">
        <v>3.66</v>
      </c>
      <c r="U999" s="20">
        <v>48.56</v>
      </c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>
        <v>1</v>
      </c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>
        <v>3.66</v>
      </c>
      <c r="DR999" s="20"/>
      <c r="DS999" s="20">
        <v>48.56</v>
      </c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>
        <v>3.66</v>
      </c>
      <c r="GK999" s="20"/>
      <c r="GL999" s="20">
        <v>3.66</v>
      </c>
      <c r="GM999" s="20"/>
      <c r="GN999" s="20"/>
      <c r="GO999" s="20"/>
      <c r="GP999" s="20"/>
      <c r="GQ999" s="20"/>
      <c r="GR999" s="20"/>
      <c r="GS999" s="20"/>
      <c r="GT999" s="20"/>
      <c r="GU999" s="20"/>
      <c r="GV999" s="20"/>
      <c r="GW999" s="20"/>
      <c r="GX999" s="20"/>
      <c r="GY999" s="20"/>
      <c r="GZ999" s="20"/>
      <c r="HA999" s="20"/>
      <c r="HB999" s="20">
        <v>3.66</v>
      </c>
      <c r="HC999" s="20"/>
      <c r="HD999" s="20"/>
      <c r="HE999" s="20"/>
      <c r="HF999" s="20">
        <v>3.66</v>
      </c>
      <c r="HG999" s="20"/>
      <c r="HH999" s="20"/>
      <c r="HI999" s="20"/>
      <c r="HJ999" s="20"/>
      <c r="HK999" s="20"/>
      <c r="HL999" s="20">
        <v>3.66</v>
      </c>
      <c r="HM999" s="20"/>
      <c r="HN999" s="20">
        <v>3.66</v>
      </c>
      <c r="HO999" s="20"/>
      <c r="HP999" s="20"/>
      <c r="HQ999" s="20"/>
      <c r="HR999" s="20"/>
      <c r="HS999" s="20"/>
      <c r="HT999" s="20"/>
      <c r="HU999" s="20"/>
      <c r="HV999" s="20"/>
      <c r="HW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  <c r="IK999" s="20"/>
      <c r="IL999" s="20"/>
      <c r="IM999" s="20"/>
      <c r="IN999" s="20"/>
      <c r="IO999" s="20"/>
      <c r="IP999" s="20"/>
      <c r="IQ999" s="20"/>
      <c r="IR999" s="20"/>
      <c r="IS999" s="20"/>
      <c r="IT999" s="20"/>
      <c r="IU999" s="20"/>
    </row>
    <row r="1000" spans="1:255" x14ac:dyDescent="0.2">
      <c r="A1000" s="71"/>
      <c r="B1000" s="72"/>
      <c r="C1000" s="72" t="s">
        <v>682</v>
      </c>
      <c r="D1000" s="73"/>
      <c r="E1000" s="74"/>
      <c r="F1000" s="75">
        <v>14.83</v>
      </c>
      <c r="G1000" s="76" t="s">
        <v>26</v>
      </c>
      <c r="H1000" s="75">
        <v>15.57</v>
      </c>
      <c r="I1000" s="75">
        <v>0.46</v>
      </c>
      <c r="J1000" s="77">
        <v>33.39</v>
      </c>
      <c r="K1000" s="78">
        <v>15.44</v>
      </c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>
        <v>0.46</v>
      </c>
      <c r="GN1000" s="20"/>
      <c r="GO1000" s="20"/>
      <c r="GP1000" s="20"/>
      <c r="GQ1000" s="20"/>
      <c r="GR1000" s="20"/>
      <c r="GS1000" s="20"/>
      <c r="GT1000" s="20"/>
      <c r="GU1000" s="20"/>
      <c r="GV1000" s="20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W1000" s="20"/>
      <c r="HX1000" s="20">
        <v>0.46</v>
      </c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  <c r="IK1000" s="20"/>
      <c r="IL1000" s="20"/>
      <c r="IM1000" s="20"/>
      <c r="IN1000" s="20"/>
      <c r="IO1000" s="20"/>
      <c r="IP1000" s="20"/>
      <c r="IQ1000" s="20"/>
      <c r="IR1000" s="20"/>
      <c r="IS1000" s="20"/>
      <c r="IT1000" s="20"/>
      <c r="IU1000" s="20"/>
    </row>
    <row r="1001" spans="1:255" x14ac:dyDescent="0.2">
      <c r="A1001" s="71"/>
      <c r="B1001" s="72"/>
      <c r="C1001" s="72" t="s">
        <v>683</v>
      </c>
      <c r="D1001" s="73"/>
      <c r="E1001" s="74"/>
      <c r="F1001" s="75">
        <v>434.65</v>
      </c>
      <c r="G1001" s="76"/>
      <c r="H1001" s="75">
        <v>434.65</v>
      </c>
      <c r="I1001" s="75">
        <v>12.91</v>
      </c>
      <c r="J1001" s="77">
        <v>9.11</v>
      </c>
      <c r="K1001" s="78">
        <v>117.6</v>
      </c>
      <c r="O1001" s="20"/>
      <c r="P1001" s="20"/>
      <c r="Q1001" s="20"/>
      <c r="R1001" s="20"/>
      <c r="S1001" s="20"/>
      <c r="T1001" s="20">
        <v>12.91</v>
      </c>
      <c r="U1001" s="20">
        <v>117.6</v>
      </c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>
        <v>1</v>
      </c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>
        <v>12.91</v>
      </c>
      <c r="DL1001" s="20"/>
      <c r="DM1001" s="20">
        <v>117.6</v>
      </c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>
        <v>12.91</v>
      </c>
      <c r="GK1001" s="20"/>
      <c r="GL1001" s="20"/>
      <c r="GM1001" s="20"/>
      <c r="GN1001" s="20">
        <v>12.91</v>
      </c>
      <c r="GO1001" s="20"/>
      <c r="GP1001" s="20">
        <v>12.91</v>
      </c>
      <c r="GQ1001" s="20">
        <v>12.91</v>
      </c>
      <c r="GR1001" s="20"/>
      <c r="GS1001" s="20">
        <v>12.91</v>
      </c>
      <c r="GT1001" s="20"/>
      <c r="GU1001" s="20"/>
      <c r="GV1001" s="20"/>
      <c r="GW1001" s="20">
        <v>0</v>
      </c>
      <c r="GX1001" s="20">
        <v>0</v>
      </c>
      <c r="GY1001" s="20"/>
      <c r="GZ1001" s="20"/>
      <c r="HA1001" s="20"/>
      <c r="HB1001" s="20">
        <v>12.91</v>
      </c>
      <c r="HC1001" s="20"/>
      <c r="HD1001" s="20"/>
      <c r="HE1001" s="20"/>
      <c r="HF1001" s="20">
        <v>12.91</v>
      </c>
      <c r="HG1001" s="20"/>
      <c r="HH1001" s="20"/>
      <c r="HI1001" s="20"/>
      <c r="HJ1001" s="20"/>
      <c r="HK1001" s="20"/>
      <c r="HL1001" s="20">
        <v>12.91</v>
      </c>
      <c r="HM1001" s="20"/>
      <c r="HN1001" s="20">
        <v>12.91</v>
      </c>
      <c r="HO1001" s="20"/>
      <c r="HP1001" s="20"/>
      <c r="HQ1001" s="20"/>
      <c r="HR1001" s="20"/>
      <c r="HS1001" s="20"/>
      <c r="HT1001" s="20"/>
      <c r="HU1001" s="20"/>
      <c r="HV1001" s="20"/>
      <c r="HW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  <c r="IK1001" s="20"/>
      <c r="IL1001" s="20"/>
      <c r="IM1001" s="20"/>
      <c r="IN1001" s="20"/>
      <c r="IO1001" s="20"/>
      <c r="IP1001" s="20"/>
      <c r="IQ1001" s="20"/>
      <c r="IR1001" s="20"/>
      <c r="IS1001" s="20"/>
      <c r="IT1001" s="20"/>
      <c r="IU1001" s="20"/>
    </row>
    <row r="1002" spans="1:255" x14ac:dyDescent="0.2">
      <c r="A1002" s="79"/>
      <c r="B1002" s="80"/>
      <c r="C1002" s="80" t="s">
        <v>684</v>
      </c>
      <c r="D1002" s="81"/>
      <c r="E1002" s="82">
        <v>121</v>
      </c>
      <c r="F1002" s="83" t="s">
        <v>685</v>
      </c>
      <c r="G1002" s="84"/>
      <c r="H1002" s="85">
        <v>1728.88</v>
      </c>
      <c r="I1002" s="85">
        <v>51.34</v>
      </c>
      <c r="J1002" s="87">
        <v>1.21</v>
      </c>
      <c r="K1002" s="86">
        <v>1714.51</v>
      </c>
      <c r="O1002" s="20"/>
      <c r="P1002" s="20"/>
      <c r="Q1002" s="20"/>
      <c r="R1002" s="20"/>
      <c r="S1002" s="20"/>
      <c r="T1002" s="20">
        <v>51.34</v>
      </c>
      <c r="U1002" s="20">
        <v>1714.51</v>
      </c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>
        <v>1</v>
      </c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>
        <v>51.34</v>
      </c>
      <c r="DR1002" s="20"/>
      <c r="DS1002" s="20">
        <v>1714.51</v>
      </c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>
        <v>51.34</v>
      </c>
      <c r="GZ1002" s="20"/>
      <c r="HA1002" s="20"/>
      <c r="HB1002" s="20">
        <v>51.34</v>
      </c>
      <c r="HC1002" s="20"/>
      <c r="HD1002" s="20"/>
      <c r="HE1002" s="20"/>
      <c r="HF1002" s="20">
        <v>51.34</v>
      </c>
      <c r="HG1002" s="20"/>
      <c r="HH1002" s="20"/>
      <c r="HI1002" s="20"/>
      <c r="HJ1002" s="20"/>
      <c r="HK1002" s="20"/>
      <c r="HL1002" s="20">
        <v>51.34</v>
      </c>
      <c r="HM1002" s="20"/>
      <c r="HN1002" s="20">
        <v>51.34</v>
      </c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  <c r="IK1002" s="20"/>
      <c r="IL1002" s="20"/>
      <c r="IM1002" s="20"/>
      <c r="IN1002" s="20"/>
      <c r="IO1002" s="20"/>
      <c r="IP1002" s="20"/>
      <c r="IQ1002" s="20"/>
      <c r="IR1002" s="20"/>
      <c r="IS1002" s="20"/>
      <c r="IT1002" s="20"/>
      <c r="IU1002" s="20"/>
    </row>
    <row r="1003" spans="1:255" x14ac:dyDescent="0.2">
      <c r="A1003" s="79"/>
      <c r="B1003" s="80"/>
      <c r="C1003" s="80" t="s">
        <v>686</v>
      </c>
      <c r="D1003" s="81"/>
      <c r="E1003" s="82">
        <v>72</v>
      </c>
      <c r="F1003" s="83" t="s">
        <v>685</v>
      </c>
      <c r="G1003" s="84"/>
      <c r="H1003" s="85">
        <v>1028.76</v>
      </c>
      <c r="I1003" s="85">
        <v>30.55</v>
      </c>
      <c r="J1003" s="87">
        <v>0.72</v>
      </c>
      <c r="K1003" s="86">
        <v>1020.2</v>
      </c>
      <c r="O1003" s="20"/>
      <c r="P1003" s="20"/>
      <c r="Q1003" s="20"/>
      <c r="R1003" s="20"/>
      <c r="S1003" s="20"/>
      <c r="T1003" s="20">
        <v>30.55</v>
      </c>
      <c r="U1003" s="20">
        <v>1020.2</v>
      </c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>
        <v>1</v>
      </c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>
        <v>30.55</v>
      </c>
      <c r="DR1003" s="20"/>
      <c r="DS1003" s="20">
        <v>1020.2</v>
      </c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20"/>
      <c r="GP1003" s="20"/>
      <c r="GQ1003" s="20"/>
      <c r="GR1003" s="20"/>
      <c r="GS1003" s="20"/>
      <c r="GT1003" s="20"/>
      <c r="GU1003" s="20"/>
      <c r="GV1003" s="20"/>
      <c r="GW1003" s="20"/>
      <c r="GX1003" s="20"/>
      <c r="GY1003" s="20"/>
      <c r="GZ1003" s="20">
        <v>30.55</v>
      </c>
      <c r="HA1003" s="20"/>
      <c r="HB1003" s="20">
        <v>30.55</v>
      </c>
      <c r="HC1003" s="20"/>
      <c r="HD1003" s="20"/>
      <c r="HE1003" s="20"/>
      <c r="HF1003" s="20">
        <v>30.55</v>
      </c>
      <c r="HG1003" s="20"/>
      <c r="HH1003" s="20"/>
      <c r="HI1003" s="20"/>
      <c r="HJ1003" s="20"/>
      <c r="HK1003" s="20"/>
      <c r="HL1003" s="20">
        <v>30.55</v>
      </c>
      <c r="HM1003" s="20"/>
      <c r="HN1003" s="20">
        <v>30.55</v>
      </c>
      <c r="HO1003" s="20"/>
      <c r="HP1003" s="20"/>
      <c r="HQ1003" s="20"/>
      <c r="HR1003" s="20"/>
      <c r="HS1003" s="20"/>
      <c r="HT1003" s="20"/>
      <c r="HU1003" s="20"/>
      <c r="HV1003" s="20"/>
      <c r="HW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  <c r="IK1003" s="20"/>
      <c r="IL1003" s="20"/>
      <c r="IM1003" s="20"/>
      <c r="IN1003" s="20"/>
      <c r="IO1003" s="20"/>
      <c r="IP1003" s="20"/>
      <c r="IQ1003" s="20"/>
      <c r="IR1003" s="20"/>
      <c r="IS1003" s="20"/>
      <c r="IT1003" s="20"/>
      <c r="IU1003" s="20"/>
    </row>
    <row r="1004" spans="1:255" x14ac:dyDescent="0.2">
      <c r="A1004" s="71"/>
      <c r="B1004" s="72"/>
      <c r="C1004" s="72" t="s">
        <v>687</v>
      </c>
      <c r="D1004" s="73" t="s">
        <v>688</v>
      </c>
      <c r="E1004" s="74">
        <v>154</v>
      </c>
      <c r="F1004" s="75"/>
      <c r="G1004" s="76" t="s">
        <v>26</v>
      </c>
      <c r="H1004" s="75">
        <v>161.69999999999999</v>
      </c>
      <c r="I1004" s="88">
        <v>4.8024899999999997</v>
      </c>
      <c r="J1004" s="77"/>
      <c r="K1004" s="78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20"/>
      <c r="GP1004" s="20"/>
      <c r="GQ1004" s="20"/>
      <c r="GR1004" s="20"/>
      <c r="GS1004" s="20"/>
      <c r="GT1004" s="20"/>
      <c r="GU1004" s="20"/>
      <c r="GV1004" s="20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W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  <c r="IK1004" s="20"/>
      <c r="IL1004" s="20"/>
      <c r="IM1004" s="20"/>
      <c r="IN1004" s="20"/>
      <c r="IO1004" s="20"/>
      <c r="IP1004" s="20"/>
      <c r="IQ1004" s="20"/>
      <c r="IR1004" s="20"/>
      <c r="IS1004" s="20"/>
      <c r="IT1004" s="20"/>
      <c r="IU1004" s="20"/>
    </row>
    <row r="1005" spans="1:255" ht="24" x14ac:dyDescent="0.2">
      <c r="A1005" s="102" t="s">
        <v>356</v>
      </c>
      <c r="B1005" s="108" t="s">
        <v>35</v>
      </c>
      <c r="C1005" s="103" t="s">
        <v>104</v>
      </c>
      <c r="D1005" s="104" t="s">
        <v>105</v>
      </c>
      <c r="E1005" s="105">
        <v>1.96</v>
      </c>
      <c r="F1005" s="100">
        <v>703.43</v>
      </c>
      <c r="G1005" s="96"/>
      <c r="H1005" s="100">
        <v>703.43</v>
      </c>
      <c r="I1005" s="106">
        <v>151.34</v>
      </c>
      <c r="J1005" s="97">
        <v>9.11</v>
      </c>
      <c r="K1005" s="107">
        <v>1378.72</v>
      </c>
      <c r="L1005" s="20"/>
      <c r="M1005" s="20"/>
      <c r="N1005" s="20"/>
      <c r="O1005" s="20"/>
      <c r="P1005" s="20"/>
      <c r="Q1005" s="20"/>
      <c r="R1005" s="20"/>
      <c r="S1005" s="20"/>
      <c r="T1005" s="20">
        <v>151.34</v>
      </c>
      <c r="U1005" s="20">
        <v>1378.72</v>
      </c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>
        <v>1</v>
      </c>
      <c r="CW1005" s="20"/>
      <c r="CX1005" s="20"/>
      <c r="CY1005" s="20"/>
      <c r="CZ1005" s="20"/>
      <c r="DA1005" s="20"/>
      <c r="DB1005" s="20"/>
      <c r="DC1005" s="20"/>
      <c r="DD1005" s="20"/>
      <c r="DE1005" s="20">
        <v>1378.72</v>
      </c>
      <c r="DF1005" s="20"/>
      <c r="DG1005" s="20"/>
      <c r="DH1005" s="20"/>
      <c r="DI1005" s="20"/>
      <c r="DJ1005" s="20"/>
      <c r="DK1005" s="20">
        <v>151.34</v>
      </c>
      <c r="DL1005" s="20"/>
      <c r="DM1005" s="20">
        <v>1378.72</v>
      </c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>
        <v>151.34</v>
      </c>
      <c r="GK1005" s="20"/>
      <c r="GL1005" s="20"/>
      <c r="GM1005" s="20"/>
      <c r="GN1005" s="20">
        <v>151.34</v>
      </c>
      <c r="GO1005" s="20"/>
      <c r="GP1005" s="20">
        <v>151.34</v>
      </c>
      <c r="GQ1005" s="20">
        <v>151.34</v>
      </c>
      <c r="GR1005" s="20"/>
      <c r="GS1005" s="20">
        <v>151.34</v>
      </c>
      <c r="GT1005" s="20"/>
      <c r="GU1005" s="20"/>
      <c r="GV1005" s="20"/>
      <c r="GW1005" s="20"/>
      <c r="GX1005" s="20"/>
      <c r="GY1005" s="20"/>
      <c r="GZ1005" s="20"/>
      <c r="HA1005" s="20"/>
      <c r="HB1005" s="20">
        <v>151.34</v>
      </c>
      <c r="HC1005" s="20"/>
      <c r="HD1005" s="20"/>
      <c r="HE1005" s="20"/>
      <c r="HF1005" s="20">
        <v>151.34</v>
      </c>
      <c r="HG1005" s="20"/>
      <c r="HH1005" s="20"/>
      <c r="HI1005" s="20"/>
      <c r="HJ1005" s="20"/>
      <c r="HK1005" s="20"/>
      <c r="HL1005" s="20">
        <v>151.34</v>
      </c>
      <c r="HM1005" s="20"/>
      <c r="HN1005" s="20">
        <v>151.34</v>
      </c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>
        <v>151.34</v>
      </c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  <c r="IK1005" s="20"/>
      <c r="IL1005" s="20"/>
      <c r="IM1005" s="20"/>
      <c r="IN1005" s="20"/>
      <c r="IO1005" s="20"/>
      <c r="IP1005" s="20"/>
      <c r="IQ1005" s="20"/>
      <c r="IR1005" s="20"/>
      <c r="IS1005" s="20"/>
      <c r="IT1005" s="20"/>
      <c r="IU1005" s="20"/>
    </row>
    <row r="1006" spans="1:255" x14ac:dyDescent="0.2">
      <c r="A1006" s="58"/>
      <c r="B1006" s="101" t="s">
        <v>690</v>
      </c>
      <c r="C1006" s="101" t="s">
        <v>713</v>
      </c>
      <c r="D1006" s="57"/>
      <c r="E1006" s="57"/>
      <c r="F1006" s="57"/>
      <c r="G1006" s="57"/>
      <c r="H1006" s="57"/>
      <c r="I1006" s="57"/>
      <c r="J1006" s="57"/>
      <c r="K1006" s="59"/>
    </row>
    <row r="1007" spans="1:255" ht="24" x14ac:dyDescent="0.2">
      <c r="A1007" s="111" t="s">
        <v>357</v>
      </c>
      <c r="B1007" s="112" t="s">
        <v>35</v>
      </c>
      <c r="C1007" s="113" t="s">
        <v>109</v>
      </c>
      <c r="D1007" s="114" t="s">
        <v>105</v>
      </c>
      <c r="E1007" s="115">
        <v>1.01</v>
      </c>
      <c r="F1007" s="116">
        <v>699.75</v>
      </c>
      <c r="G1007" s="65"/>
      <c r="H1007" s="116">
        <v>699.75</v>
      </c>
      <c r="I1007" s="117">
        <v>77.58</v>
      </c>
      <c r="J1007" s="66">
        <v>9.11</v>
      </c>
      <c r="K1007" s="118">
        <v>706.75</v>
      </c>
      <c r="L1007" s="20"/>
      <c r="M1007" s="20"/>
      <c r="N1007" s="20"/>
      <c r="O1007" s="20"/>
      <c r="P1007" s="20"/>
      <c r="Q1007" s="20"/>
      <c r="R1007" s="20"/>
      <c r="S1007" s="20"/>
      <c r="T1007" s="20">
        <v>77.58</v>
      </c>
      <c r="U1007" s="20">
        <v>706.75</v>
      </c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>
        <v>1</v>
      </c>
      <c r="CW1007" s="20"/>
      <c r="CX1007" s="20"/>
      <c r="CY1007" s="20"/>
      <c r="CZ1007" s="20"/>
      <c r="DA1007" s="20"/>
      <c r="DB1007" s="20"/>
      <c r="DC1007" s="20"/>
      <c r="DD1007" s="20"/>
      <c r="DE1007" s="20">
        <v>706.75</v>
      </c>
      <c r="DF1007" s="20"/>
      <c r="DG1007" s="20"/>
      <c r="DH1007" s="20"/>
      <c r="DI1007" s="20"/>
      <c r="DJ1007" s="20"/>
      <c r="DK1007" s="20">
        <v>77.58</v>
      </c>
      <c r="DL1007" s="20"/>
      <c r="DM1007" s="20">
        <v>706.75</v>
      </c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>
        <v>77.58</v>
      </c>
      <c r="GK1007" s="20"/>
      <c r="GL1007" s="20"/>
      <c r="GM1007" s="20"/>
      <c r="GN1007" s="20">
        <v>77.58</v>
      </c>
      <c r="GO1007" s="20"/>
      <c r="GP1007" s="20">
        <v>77.58</v>
      </c>
      <c r="GQ1007" s="20">
        <v>77.58</v>
      </c>
      <c r="GR1007" s="20"/>
      <c r="GS1007" s="20">
        <v>77.58</v>
      </c>
      <c r="GT1007" s="20"/>
      <c r="GU1007" s="20"/>
      <c r="GV1007" s="20"/>
      <c r="GW1007" s="20"/>
      <c r="GX1007" s="20"/>
      <c r="GY1007" s="20"/>
      <c r="GZ1007" s="20"/>
      <c r="HA1007" s="20"/>
      <c r="HB1007" s="20">
        <v>77.58</v>
      </c>
      <c r="HC1007" s="20"/>
      <c r="HD1007" s="20"/>
      <c r="HE1007" s="20"/>
      <c r="HF1007" s="20">
        <v>77.58</v>
      </c>
      <c r="HG1007" s="20"/>
      <c r="HH1007" s="20"/>
      <c r="HI1007" s="20"/>
      <c r="HJ1007" s="20"/>
      <c r="HK1007" s="20"/>
      <c r="HL1007" s="20">
        <v>77.58</v>
      </c>
      <c r="HM1007" s="20"/>
      <c r="HN1007" s="20">
        <v>77.58</v>
      </c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>
        <v>77.58</v>
      </c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  <c r="IK1007" s="20"/>
      <c r="IL1007" s="20"/>
      <c r="IM1007" s="20"/>
      <c r="IN1007" s="20"/>
      <c r="IO1007" s="20"/>
      <c r="IP1007" s="20"/>
      <c r="IQ1007" s="20"/>
      <c r="IR1007" s="20"/>
      <c r="IS1007" s="20"/>
      <c r="IT1007" s="20"/>
      <c r="IU1007" s="20"/>
    </row>
    <row r="1008" spans="1:255" x14ac:dyDescent="0.2">
      <c r="A1008" s="89"/>
      <c r="B1008" s="110" t="s">
        <v>690</v>
      </c>
      <c r="C1008" s="110" t="s">
        <v>714</v>
      </c>
      <c r="D1008" s="29"/>
      <c r="E1008" s="29"/>
      <c r="F1008" s="29"/>
      <c r="G1008" s="29"/>
      <c r="H1008" s="29"/>
      <c r="I1008" s="29"/>
      <c r="J1008" s="29"/>
      <c r="K1008" s="90"/>
    </row>
    <row r="1009" spans="1:255" ht="13.5" thickBot="1" x14ac:dyDescent="0.25">
      <c r="A1009" s="135"/>
      <c r="B1009" s="136"/>
      <c r="C1009" s="136" t="s">
        <v>696</v>
      </c>
      <c r="D1009" s="136"/>
      <c r="E1009" s="136"/>
      <c r="F1009" s="136"/>
      <c r="G1009" s="136"/>
      <c r="H1009" s="188">
        <v>241.82999999999998</v>
      </c>
      <c r="I1009" s="189"/>
      <c r="J1009" s="188">
        <v>2203.0699999999997</v>
      </c>
      <c r="K1009" s="190"/>
      <c r="L1009" s="109"/>
      <c r="M1009" s="109"/>
      <c r="N1009" s="109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20"/>
      <c r="GP1009" s="20"/>
      <c r="GQ1009" s="20"/>
      <c r="GR1009" s="20"/>
      <c r="GS1009" s="20"/>
      <c r="GT1009" s="20"/>
      <c r="GU1009" s="20"/>
      <c r="GV1009" s="20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W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  <c r="IK1009" s="20"/>
      <c r="IL1009" s="20"/>
      <c r="IM1009" s="20"/>
      <c r="IN1009" s="20"/>
      <c r="IO1009" s="20"/>
      <c r="IP1009" s="20"/>
      <c r="IQ1009" s="20"/>
      <c r="IR1009" s="20"/>
      <c r="IS1009" s="20"/>
      <c r="IT1009" s="20"/>
      <c r="IU1009" s="20"/>
    </row>
    <row r="1010" spans="1:255" x14ac:dyDescent="0.2">
      <c r="A1010" s="123"/>
      <c r="B1010" s="122"/>
      <c r="C1010" s="122" t="s">
        <v>698</v>
      </c>
      <c r="D1010" s="122"/>
      <c r="E1010" s="122"/>
      <c r="F1010" s="122"/>
      <c r="G1010" s="122"/>
      <c r="H1010" s="191">
        <v>369.34999999999997</v>
      </c>
      <c r="I1010" s="192"/>
      <c r="J1010" s="191">
        <v>6387.85</v>
      </c>
      <c r="K1010" s="193"/>
      <c r="O1010" s="20"/>
      <c r="P1010" s="20"/>
      <c r="Q1010" s="20"/>
      <c r="R1010" s="20">
        <v>369.34999999999997</v>
      </c>
      <c r="S1010" s="20">
        <v>6387.85</v>
      </c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20"/>
      <c r="GP1010" s="20"/>
      <c r="GQ1010" s="20"/>
      <c r="GR1010" s="20"/>
      <c r="GS1010" s="20"/>
      <c r="GT1010" s="20"/>
      <c r="GU1010" s="20"/>
      <c r="GV1010" s="20"/>
      <c r="GW1010" s="20"/>
      <c r="GX1010" s="20"/>
      <c r="GY1010" s="20"/>
      <c r="GZ1010" s="20"/>
      <c r="HA1010" s="20">
        <v>369.34999999999997</v>
      </c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W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  <c r="IK1010" s="20"/>
      <c r="IL1010" s="20"/>
      <c r="IM1010" s="20"/>
      <c r="IN1010" s="20"/>
      <c r="IO1010" s="20"/>
      <c r="IP1010" s="20"/>
      <c r="IQ1010" s="20"/>
      <c r="IR1010" s="20"/>
      <c r="IS1010" s="20"/>
      <c r="IT1010" s="20"/>
      <c r="IU1010" s="20"/>
    </row>
    <row r="1011" spans="1:255" x14ac:dyDescent="0.2">
      <c r="A1011" s="70"/>
      <c r="B1011" s="69"/>
      <c r="C1011" s="69"/>
      <c r="D1011" s="69"/>
      <c r="E1011" s="69"/>
      <c r="F1011" s="69"/>
      <c r="G1011" s="69"/>
      <c r="H1011" s="194"/>
      <c r="I1011" s="195"/>
      <c r="J1011" s="194"/>
      <c r="K1011" s="196"/>
    </row>
    <row r="1012" spans="1:255" ht="59.25" x14ac:dyDescent="0.2">
      <c r="A1012" s="126">
        <v>40</v>
      </c>
      <c r="B1012" s="133" t="s">
        <v>123</v>
      </c>
      <c r="C1012" s="127" t="s">
        <v>718</v>
      </c>
      <c r="D1012" s="128" t="s">
        <v>101</v>
      </c>
      <c r="E1012" s="129">
        <v>0.48599999999999999</v>
      </c>
      <c r="F1012" s="130">
        <v>1898.04</v>
      </c>
      <c r="G1012" s="134" t="s">
        <v>6</v>
      </c>
      <c r="H1012" s="130"/>
      <c r="I1012" s="131">
        <v>2086.98</v>
      </c>
      <c r="J1012" s="97"/>
      <c r="K1012" s="132">
        <v>68478.05</v>
      </c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20"/>
      <c r="GP1012" s="20"/>
      <c r="GQ1012" s="20"/>
      <c r="GR1012" s="20"/>
      <c r="GS1012" s="20"/>
      <c r="GT1012" s="20"/>
      <c r="GU1012" s="20"/>
      <c r="GV1012" s="20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W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  <c r="IK1012" s="20"/>
      <c r="IL1012" s="20"/>
      <c r="IM1012" s="20"/>
      <c r="IN1012" s="20"/>
      <c r="IO1012" s="20"/>
      <c r="IP1012" s="20"/>
      <c r="IQ1012" s="20"/>
      <c r="IR1012" s="20"/>
      <c r="IS1012" s="20"/>
      <c r="IT1012" s="20"/>
      <c r="IU1012" s="20"/>
    </row>
    <row r="1013" spans="1:255" x14ac:dyDescent="0.2">
      <c r="A1013" s="60"/>
      <c r="B1013" s="61"/>
      <c r="C1013" s="61" t="s">
        <v>680</v>
      </c>
      <c r="D1013" s="62"/>
      <c r="E1013" s="63"/>
      <c r="F1013" s="64">
        <v>1345.96</v>
      </c>
      <c r="G1013" s="65" t="s">
        <v>26</v>
      </c>
      <c r="H1013" s="64">
        <v>1413.26</v>
      </c>
      <c r="I1013" s="64">
        <v>686.84</v>
      </c>
      <c r="J1013" s="66">
        <v>33.39</v>
      </c>
      <c r="K1013" s="67">
        <v>22933.73</v>
      </c>
      <c r="O1013" s="20"/>
      <c r="P1013" s="20"/>
      <c r="Q1013" s="20"/>
      <c r="R1013" s="20"/>
      <c r="S1013" s="20"/>
      <c r="T1013" s="20">
        <v>686.84</v>
      </c>
      <c r="U1013" s="20">
        <v>22933.73</v>
      </c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>
        <v>1</v>
      </c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>
        <v>22933.73</v>
      </c>
      <c r="DH1013" s="20">
        <v>1</v>
      </c>
      <c r="DI1013" s="20"/>
      <c r="DJ1013" s="20"/>
      <c r="DK1013" s="20"/>
      <c r="DL1013" s="20"/>
      <c r="DM1013" s="20"/>
      <c r="DN1013" s="20"/>
      <c r="DO1013" s="20"/>
      <c r="DP1013" s="20"/>
      <c r="DQ1013" s="20">
        <v>686.84</v>
      </c>
      <c r="DR1013" s="20"/>
      <c r="DS1013" s="20">
        <v>22933.73</v>
      </c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>
        <v>686.84</v>
      </c>
      <c r="GK1013" s="20">
        <v>686.84</v>
      </c>
      <c r="GL1013" s="20"/>
      <c r="GM1013" s="20"/>
      <c r="GN1013" s="20"/>
      <c r="GO1013" s="20"/>
      <c r="GP1013" s="20"/>
      <c r="GQ1013" s="20"/>
      <c r="GR1013" s="20"/>
      <c r="GS1013" s="20"/>
      <c r="GT1013" s="20"/>
      <c r="GU1013" s="20"/>
      <c r="GV1013" s="20"/>
      <c r="GW1013" s="20"/>
      <c r="GX1013" s="20"/>
      <c r="GY1013" s="20"/>
      <c r="GZ1013" s="20"/>
      <c r="HA1013" s="20"/>
      <c r="HB1013" s="20">
        <v>686.84</v>
      </c>
      <c r="HC1013" s="20"/>
      <c r="HD1013" s="20"/>
      <c r="HE1013" s="20"/>
      <c r="HF1013" s="20">
        <v>686.84</v>
      </c>
      <c r="HG1013" s="20"/>
      <c r="HH1013" s="20"/>
      <c r="HI1013" s="20"/>
      <c r="HJ1013" s="20"/>
      <c r="HK1013" s="20"/>
      <c r="HL1013" s="20">
        <v>686.84</v>
      </c>
      <c r="HM1013" s="20"/>
      <c r="HN1013" s="20">
        <v>686.84</v>
      </c>
      <c r="HO1013" s="20"/>
      <c r="HP1013" s="20"/>
      <c r="HQ1013" s="20"/>
      <c r="HR1013" s="20"/>
      <c r="HS1013" s="20"/>
      <c r="HT1013" s="20"/>
      <c r="HU1013" s="20"/>
      <c r="HV1013" s="20"/>
      <c r="HW1013" s="20"/>
      <c r="HX1013" s="20">
        <v>686.84</v>
      </c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  <c r="IK1013" s="20"/>
      <c r="IL1013" s="20"/>
      <c r="IM1013" s="20"/>
      <c r="IN1013" s="20"/>
      <c r="IO1013" s="20"/>
      <c r="IP1013" s="20"/>
      <c r="IQ1013" s="20"/>
      <c r="IR1013" s="20"/>
      <c r="IS1013" s="20"/>
      <c r="IT1013" s="20"/>
      <c r="IU1013" s="20"/>
    </row>
    <row r="1014" spans="1:255" x14ac:dyDescent="0.2">
      <c r="A1014" s="71"/>
      <c r="B1014" s="72"/>
      <c r="C1014" s="72" t="s">
        <v>681</v>
      </c>
      <c r="D1014" s="73"/>
      <c r="E1014" s="74"/>
      <c r="F1014" s="75">
        <v>117.43</v>
      </c>
      <c r="G1014" s="76" t="s">
        <v>26</v>
      </c>
      <c r="H1014" s="75">
        <v>123.3</v>
      </c>
      <c r="I1014" s="75">
        <v>59.92</v>
      </c>
      <c r="J1014" s="77">
        <v>13.26</v>
      </c>
      <c r="K1014" s="78">
        <v>794.59</v>
      </c>
      <c r="O1014" s="20"/>
      <c r="P1014" s="20"/>
      <c r="Q1014" s="20"/>
      <c r="R1014" s="20"/>
      <c r="S1014" s="20"/>
      <c r="T1014" s="20">
        <v>59.92</v>
      </c>
      <c r="U1014" s="20">
        <v>794.59</v>
      </c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>
        <v>1</v>
      </c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>
        <v>59.92</v>
      </c>
      <c r="DR1014" s="20"/>
      <c r="DS1014" s="20">
        <v>794.59</v>
      </c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>
        <v>59.92</v>
      </c>
      <c r="GK1014" s="20"/>
      <c r="GL1014" s="20">
        <v>59.92</v>
      </c>
      <c r="GM1014" s="20"/>
      <c r="GN1014" s="20"/>
      <c r="GO1014" s="20"/>
      <c r="GP1014" s="20"/>
      <c r="GQ1014" s="20"/>
      <c r="GR1014" s="20"/>
      <c r="GS1014" s="20"/>
      <c r="GT1014" s="20"/>
      <c r="GU1014" s="20"/>
      <c r="GV1014" s="20"/>
      <c r="GW1014" s="20"/>
      <c r="GX1014" s="20"/>
      <c r="GY1014" s="20"/>
      <c r="GZ1014" s="20"/>
      <c r="HA1014" s="20"/>
      <c r="HB1014" s="20">
        <v>59.92</v>
      </c>
      <c r="HC1014" s="20"/>
      <c r="HD1014" s="20"/>
      <c r="HE1014" s="20"/>
      <c r="HF1014" s="20">
        <v>59.92</v>
      </c>
      <c r="HG1014" s="20"/>
      <c r="HH1014" s="20"/>
      <c r="HI1014" s="20"/>
      <c r="HJ1014" s="20"/>
      <c r="HK1014" s="20"/>
      <c r="HL1014" s="20">
        <v>59.92</v>
      </c>
      <c r="HM1014" s="20"/>
      <c r="HN1014" s="20">
        <v>59.92</v>
      </c>
      <c r="HO1014" s="20"/>
      <c r="HP1014" s="20"/>
      <c r="HQ1014" s="20"/>
      <c r="HR1014" s="20"/>
      <c r="HS1014" s="20"/>
      <c r="HT1014" s="20"/>
      <c r="HU1014" s="20"/>
      <c r="HV1014" s="20"/>
      <c r="HW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  <c r="IK1014" s="20"/>
      <c r="IL1014" s="20"/>
      <c r="IM1014" s="20"/>
      <c r="IN1014" s="20"/>
      <c r="IO1014" s="20"/>
      <c r="IP1014" s="20"/>
      <c r="IQ1014" s="20"/>
      <c r="IR1014" s="20"/>
      <c r="IS1014" s="20"/>
      <c r="IT1014" s="20"/>
      <c r="IU1014" s="20"/>
    </row>
    <row r="1015" spans="1:255" x14ac:dyDescent="0.2">
      <c r="A1015" s="71"/>
      <c r="B1015" s="72"/>
      <c r="C1015" s="72" t="s">
        <v>682</v>
      </c>
      <c r="D1015" s="73"/>
      <c r="E1015" s="74"/>
      <c r="F1015" s="75">
        <v>14.83</v>
      </c>
      <c r="G1015" s="76" t="s">
        <v>26</v>
      </c>
      <c r="H1015" s="75">
        <v>15.57</v>
      </c>
      <c r="I1015" s="75">
        <v>7.57</v>
      </c>
      <c r="J1015" s="77">
        <v>33.39</v>
      </c>
      <c r="K1015" s="78">
        <v>252.66</v>
      </c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>
        <v>7.57</v>
      </c>
      <c r="GN1015" s="20"/>
      <c r="GO1015" s="20"/>
      <c r="GP1015" s="20"/>
      <c r="GQ1015" s="20"/>
      <c r="GR1015" s="20"/>
      <c r="GS1015" s="20"/>
      <c r="GT1015" s="20"/>
      <c r="GU1015" s="20"/>
      <c r="GV1015" s="20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W1015" s="20"/>
      <c r="HX1015" s="20">
        <v>7.57</v>
      </c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  <c r="IK1015" s="20"/>
      <c r="IL1015" s="20"/>
      <c r="IM1015" s="20"/>
      <c r="IN1015" s="20"/>
      <c r="IO1015" s="20"/>
      <c r="IP1015" s="20"/>
      <c r="IQ1015" s="20"/>
      <c r="IR1015" s="20"/>
      <c r="IS1015" s="20"/>
      <c r="IT1015" s="20"/>
      <c r="IU1015" s="20"/>
    </row>
    <row r="1016" spans="1:255" x14ac:dyDescent="0.2">
      <c r="A1016" s="71"/>
      <c r="B1016" s="72"/>
      <c r="C1016" s="72" t="s">
        <v>683</v>
      </c>
      <c r="D1016" s="73"/>
      <c r="E1016" s="74"/>
      <c r="F1016" s="75">
        <v>434.65</v>
      </c>
      <c r="G1016" s="76"/>
      <c r="H1016" s="75">
        <v>434.65</v>
      </c>
      <c r="I1016" s="75">
        <v>211.24</v>
      </c>
      <c r="J1016" s="77">
        <v>9.11</v>
      </c>
      <c r="K1016" s="78">
        <v>1924.4</v>
      </c>
      <c r="O1016" s="20"/>
      <c r="P1016" s="20"/>
      <c r="Q1016" s="20"/>
      <c r="R1016" s="20"/>
      <c r="S1016" s="20"/>
      <c r="T1016" s="20">
        <v>211.24</v>
      </c>
      <c r="U1016" s="20">
        <v>1924.4</v>
      </c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>
        <v>1</v>
      </c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>
        <v>211.24</v>
      </c>
      <c r="DL1016" s="20"/>
      <c r="DM1016" s="20">
        <v>1924.4</v>
      </c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>
        <v>211.24</v>
      </c>
      <c r="GK1016" s="20"/>
      <c r="GL1016" s="20"/>
      <c r="GM1016" s="20"/>
      <c r="GN1016" s="20">
        <v>211.24</v>
      </c>
      <c r="GO1016" s="20"/>
      <c r="GP1016" s="20">
        <v>211.24</v>
      </c>
      <c r="GQ1016" s="20">
        <v>211.24</v>
      </c>
      <c r="GR1016" s="20"/>
      <c r="GS1016" s="20">
        <v>211.24</v>
      </c>
      <c r="GT1016" s="20"/>
      <c r="GU1016" s="20"/>
      <c r="GV1016" s="20"/>
      <c r="GW1016" s="20">
        <v>0</v>
      </c>
      <c r="GX1016" s="20">
        <v>0</v>
      </c>
      <c r="GY1016" s="20"/>
      <c r="GZ1016" s="20"/>
      <c r="HA1016" s="20"/>
      <c r="HB1016" s="20">
        <v>211.24</v>
      </c>
      <c r="HC1016" s="20"/>
      <c r="HD1016" s="20"/>
      <c r="HE1016" s="20"/>
      <c r="HF1016" s="20">
        <v>211.24</v>
      </c>
      <c r="HG1016" s="20"/>
      <c r="HH1016" s="20"/>
      <c r="HI1016" s="20"/>
      <c r="HJ1016" s="20"/>
      <c r="HK1016" s="20"/>
      <c r="HL1016" s="20">
        <v>211.24</v>
      </c>
      <c r="HM1016" s="20"/>
      <c r="HN1016" s="20">
        <v>211.24</v>
      </c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  <c r="IK1016" s="20"/>
      <c r="IL1016" s="20"/>
      <c r="IM1016" s="20"/>
      <c r="IN1016" s="20"/>
      <c r="IO1016" s="20"/>
      <c r="IP1016" s="20"/>
      <c r="IQ1016" s="20"/>
      <c r="IR1016" s="20"/>
      <c r="IS1016" s="20"/>
      <c r="IT1016" s="20"/>
      <c r="IU1016" s="20"/>
    </row>
    <row r="1017" spans="1:255" x14ac:dyDescent="0.2">
      <c r="A1017" s="79"/>
      <c r="B1017" s="80"/>
      <c r="C1017" s="80" t="s">
        <v>684</v>
      </c>
      <c r="D1017" s="81"/>
      <c r="E1017" s="82">
        <v>121</v>
      </c>
      <c r="F1017" s="83" t="s">
        <v>685</v>
      </c>
      <c r="G1017" s="84"/>
      <c r="H1017" s="85">
        <v>1728.88</v>
      </c>
      <c r="I1017" s="85">
        <v>840.24</v>
      </c>
      <c r="J1017" s="87">
        <v>1.21</v>
      </c>
      <c r="K1017" s="86">
        <v>28055.53</v>
      </c>
      <c r="O1017" s="20"/>
      <c r="P1017" s="20"/>
      <c r="Q1017" s="20"/>
      <c r="R1017" s="20"/>
      <c r="S1017" s="20"/>
      <c r="T1017" s="20">
        <v>840.24</v>
      </c>
      <c r="U1017" s="20">
        <v>28055.53</v>
      </c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>
        <v>1</v>
      </c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>
        <v>840.24</v>
      </c>
      <c r="DR1017" s="20"/>
      <c r="DS1017" s="20">
        <v>28055.53</v>
      </c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20"/>
      <c r="GP1017" s="20"/>
      <c r="GQ1017" s="20"/>
      <c r="GR1017" s="20"/>
      <c r="GS1017" s="20"/>
      <c r="GT1017" s="20"/>
      <c r="GU1017" s="20"/>
      <c r="GV1017" s="20"/>
      <c r="GW1017" s="20"/>
      <c r="GX1017" s="20"/>
      <c r="GY1017" s="20">
        <v>840.24</v>
      </c>
      <c r="GZ1017" s="20"/>
      <c r="HA1017" s="20"/>
      <c r="HB1017" s="20">
        <v>840.24</v>
      </c>
      <c r="HC1017" s="20"/>
      <c r="HD1017" s="20"/>
      <c r="HE1017" s="20"/>
      <c r="HF1017" s="20">
        <v>840.24</v>
      </c>
      <c r="HG1017" s="20"/>
      <c r="HH1017" s="20"/>
      <c r="HI1017" s="20"/>
      <c r="HJ1017" s="20"/>
      <c r="HK1017" s="20"/>
      <c r="HL1017" s="20">
        <v>840.24</v>
      </c>
      <c r="HM1017" s="20"/>
      <c r="HN1017" s="20">
        <v>840.24</v>
      </c>
      <c r="HO1017" s="20"/>
      <c r="HP1017" s="20"/>
      <c r="HQ1017" s="20"/>
      <c r="HR1017" s="20"/>
      <c r="HS1017" s="20"/>
      <c r="HT1017" s="20"/>
      <c r="HU1017" s="20"/>
      <c r="HV1017" s="20"/>
      <c r="HW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  <c r="IK1017" s="20"/>
      <c r="IL1017" s="20"/>
      <c r="IM1017" s="20"/>
      <c r="IN1017" s="20"/>
      <c r="IO1017" s="20"/>
      <c r="IP1017" s="20"/>
      <c r="IQ1017" s="20"/>
      <c r="IR1017" s="20"/>
      <c r="IS1017" s="20"/>
      <c r="IT1017" s="20"/>
      <c r="IU1017" s="20"/>
    </row>
    <row r="1018" spans="1:255" x14ac:dyDescent="0.2">
      <c r="A1018" s="79"/>
      <c r="B1018" s="80"/>
      <c r="C1018" s="80" t="s">
        <v>686</v>
      </c>
      <c r="D1018" s="81"/>
      <c r="E1018" s="82">
        <v>72</v>
      </c>
      <c r="F1018" s="83" t="s">
        <v>685</v>
      </c>
      <c r="G1018" s="84"/>
      <c r="H1018" s="85">
        <v>1028.76</v>
      </c>
      <c r="I1018" s="85">
        <v>499.98</v>
      </c>
      <c r="J1018" s="87">
        <v>0.72</v>
      </c>
      <c r="K1018" s="86">
        <v>16694.2</v>
      </c>
      <c r="O1018" s="20"/>
      <c r="P1018" s="20"/>
      <c r="Q1018" s="20"/>
      <c r="R1018" s="20"/>
      <c r="S1018" s="20"/>
      <c r="T1018" s="20">
        <v>499.98</v>
      </c>
      <c r="U1018" s="20">
        <v>16694.2</v>
      </c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>
        <v>1</v>
      </c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>
        <v>499.98</v>
      </c>
      <c r="DR1018" s="20"/>
      <c r="DS1018" s="20">
        <v>16694.2</v>
      </c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>
        <v>499.98</v>
      </c>
      <c r="HA1018" s="20"/>
      <c r="HB1018" s="20">
        <v>499.98</v>
      </c>
      <c r="HC1018" s="20"/>
      <c r="HD1018" s="20"/>
      <c r="HE1018" s="20"/>
      <c r="HF1018" s="20">
        <v>499.98</v>
      </c>
      <c r="HG1018" s="20"/>
      <c r="HH1018" s="20"/>
      <c r="HI1018" s="20"/>
      <c r="HJ1018" s="20"/>
      <c r="HK1018" s="20"/>
      <c r="HL1018" s="20">
        <v>499.98</v>
      </c>
      <c r="HM1018" s="20"/>
      <c r="HN1018" s="20">
        <v>499.98</v>
      </c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  <c r="IK1018" s="20"/>
      <c r="IL1018" s="20"/>
      <c r="IM1018" s="20"/>
      <c r="IN1018" s="20"/>
      <c r="IO1018" s="20"/>
      <c r="IP1018" s="20"/>
      <c r="IQ1018" s="20"/>
      <c r="IR1018" s="20"/>
      <c r="IS1018" s="20"/>
      <c r="IT1018" s="20"/>
      <c r="IU1018" s="20"/>
    </row>
    <row r="1019" spans="1:255" x14ac:dyDescent="0.2">
      <c r="A1019" s="71"/>
      <c r="B1019" s="72"/>
      <c r="C1019" s="72" t="s">
        <v>687</v>
      </c>
      <c r="D1019" s="73" t="s">
        <v>688</v>
      </c>
      <c r="E1019" s="74">
        <v>154</v>
      </c>
      <c r="F1019" s="75"/>
      <c r="G1019" s="76" t="s">
        <v>26</v>
      </c>
      <c r="H1019" s="75">
        <v>161.69999999999999</v>
      </c>
      <c r="I1019" s="88">
        <v>78.586200000000005</v>
      </c>
      <c r="J1019" s="77"/>
      <c r="K1019" s="78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  <c r="IK1019" s="20"/>
      <c r="IL1019" s="20"/>
      <c r="IM1019" s="20"/>
      <c r="IN1019" s="20"/>
      <c r="IO1019" s="20"/>
      <c r="IP1019" s="20"/>
      <c r="IQ1019" s="20"/>
      <c r="IR1019" s="20"/>
      <c r="IS1019" s="20"/>
      <c r="IT1019" s="20"/>
      <c r="IU1019" s="20"/>
    </row>
    <row r="1020" spans="1:255" ht="24" x14ac:dyDescent="0.2">
      <c r="A1020" s="102" t="s">
        <v>359</v>
      </c>
      <c r="B1020" s="108" t="s">
        <v>35</v>
      </c>
      <c r="C1020" s="103" t="s">
        <v>127</v>
      </c>
      <c r="D1020" s="104" t="s">
        <v>105</v>
      </c>
      <c r="E1020" s="105">
        <v>27.6</v>
      </c>
      <c r="F1020" s="100">
        <v>978.09</v>
      </c>
      <c r="G1020" s="96"/>
      <c r="H1020" s="100">
        <v>978.09</v>
      </c>
      <c r="I1020" s="106">
        <v>2963.26</v>
      </c>
      <c r="J1020" s="97">
        <v>9.11</v>
      </c>
      <c r="K1020" s="107">
        <v>26995.279999999999</v>
      </c>
      <c r="L1020" s="20"/>
      <c r="M1020" s="20"/>
      <c r="N1020" s="20"/>
      <c r="O1020" s="20"/>
      <c r="P1020" s="20"/>
      <c r="Q1020" s="20"/>
      <c r="R1020" s="20"/>
      <c r="S1020" s="20"/>
      <c r="T1020" s="20">
        <v>2963.26</v>
      </c>
      <c r="U1020" s="20">
        <v>26995.279999999999</v>
      </c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>
        <v>1</v>
      </c>
      <c r="CW1020" s="20"/>
      <c r="CX1020" s="20"/>
      <c r="CY1020" s="20"/>
      <c r="CZ1020" s="20"/>
      <c r="DA1020" s="20"/>
      <c r="DB1020" s="20"/>
      <c r="DC1020" s="20"/>
      <c r="DD1020" s="20"/>
      <c r="DE1020" s="20">
        <v>26995.279999999999</v>
      </c>
      <c r="DF1020" s="20"/>
      <c r="DG1020" s="20"/>
      <c r="DH1020" s="20"/>
      <c r="DI1020" s="20"/>
      <c r="DJ1020" s="20"/>
      <c r="DK1020" s="20">
        <v>2963.26</v>
      </c>
      <c r="DL1020" s="20"/>
      <c r="DM1020" s="20">
        <v>26995.279999999999</v>
      </c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>
        <v>2963.26</v>
      </c>
      <c r="GK1020" s="20"/>
      <c r="GL1020" s="20"/>
      <c r="GM1020" s="20"/>
      <c r="GN1020" s="20">
        <v>2963.26</v>
      </c>
      <c r="GO1020" s="20"/>
      <c r="GP1020" s="20">
        <v>2963.26</v>
      </c>
      <c r="GQ1020" s="20">
        <v>2963.26</v>
      </c>
      <c r="GR1020" s="20"/>
      <c r="GS1020" s="20">
        <v>2963.26</v>
      </c>
      <c r="GT1020" s="20"/>
      <c r="GU1020" s="20"/>
      <c r="GV1020" s="20"/>
      <c r="GW1020" s="20"/>
      <c r="GX1020" s="20"/>
      <c r="GY1020" s="20"/>
      <c r="GZ1020" s="20"/>
      <c r="HA1020" s="20"/>
      <c r="HB1020" s="20">
        <v>2963.26</v>
      </c>
      <c r="HC1020" s="20"/>
      <c r="HD1020" s="20"/>
      <c r="HE1020" s="20"/>
      <c r="HF1020" s="20">
        <v>2963.26</v>
      </c>
      <c r="HG1020" s="20"/>
      <c r="HH1020" s="20"/>
      <c r="HI1020" s="20"/>
      <c r="HJ1020" s="20"/>
      <c r="HK1020" s="20"/>
      <c r="HL1020" s="20">
        <v>2963.26</v>
      </c>
      <c r="HM1020" s="20"/>
      <c r="HN1020" s="20">
        <v>2963.26</v>
      </c>
      <c r="HO1020" s="20"/>
      <c r="HP1020" s="20"/>
      <c r="HQ1020" s="20"/>
      <c r="HR1020" s="20"/>
      <c r="HS1020" s="20"/>
      <c r="HT1020" s="20"/>
      <c r="HU1020" s="20"/>
      <c r="HV1020" s="20"/>
      <c r="HW1020" s="20"/>
      <c r="HX1020" s="20"/>
      <c r="HY1020" s="20">
        <v>2963.26</v>
      </c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  <c r="IK1020" s="20"/>
      <c r="IL1020" s="20"/>
      <c r="IM1020" s="20"/>
      <c r="IN1020" s="20"/>
      <c r="IO1020" s="20"/>
      <c r="IP1020" s="20"/>
      <c r="IQ1020" s="20"/>
      <c r="IR1020" s="20"/>
      <c r="IS1020" s="20"/>
      <c r="IT1020" s="20"/>
      <c r="IU1020" s="20"/>
    </row>
    <row r="1021" spans="1:255" x14ac:dyDescent="0.2">
      <c r="A1021" s="58"/>
      <c r="B1021" s="101" t="s">
        <v>690</v>
      </c>
      <c r="C1021" s="101" t="s">
        <v>719</v>
      </c>
      <c r="D1021" s="57"/>
      <c r="E1021" s="57"/>
      <c r="F1021" s="57"/>
      <c r="G1021" s="57"/>
      <c r="H1021" s="57"/>
      <c r="I1021" s="57"/>
      <c r="J1021" s="57"/>
      <c r="K1021" s="59"/>
    </row>
    <row r="1022" spans="1:255" ht="24" x14ac:dyDescent="0.2">
      <c r="A1022" s="102" t="s">
        <v>360</v>
      </c>
      <c r="B1022" s="108" t="s">
        <v>35</v>
      </c>
      <c r="C1022" s="103" t="s">
        <v>131</v>
      </c>
      <c r="D1022" s="104" t="s">
        <v>105</v>
      </c>
      <c r="E1022" s="105">
        <v>7</v>
      </c>
      <c r="F1022" s="100">
        <v>1038.7</v>
      </c>
      <c r="G1022" s="96"/>
      <c r="H1022" s="100">
        <v>1038.7</v>
      </c>
      <c r="I1022" s="106">
        <v>798.12</v>
      </c>
      <c r="J1022" s="97">
        <v>9.11</v>
      </c>
      <c r="K1022" s="107">
        <v>7270.9</v>
      </c>
      <c r="L1022" s="20"/>
      <c r="M1022" s="20"/>
      <c r="N1022" s="20"/>
      <c r="O1022" s="20"/>
      <c r="P1022" s="20"/>
      <c r="Q1022" s="20"/>
      <c r="R1022" s="20"/>
      <c r="S1022" s="20"/>
      <c r="T1022" s="20">
        <v>798.12</v>
      </c>
      <c r="U1022" s="20">
        <v>7270.9</v>
      </c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>
        <v>1</v>
      </c>
      <c r="CW1022" s="20"/>
      <c r="CX1022" s="20"/>
      <c r="CY1022" s="20"/>
      <c r="CZ1022" s="20"/>
      <c r="DA1022" s="20"/>
      <c r="DB1022" s="20"/>
      <c r="DC1022" s="20"/>
      <c r="DD1022" s="20"/>
      <c r="DE1022" s="20">
        <v>7270.9</v>
      </c>
      <c r="DF1022" s="20"/>
      <c r="DG1022" s="20"/>
      <c r="DH1022" s="20"/>
      <c r="DI1022" s="20"/>
      <c r="DJ1022" s="20"/>
      <c r="DK1022" s="20">
        <v>798.12</v>
      </c>
      <c r="DL1022" s="20"/>
      <c r="DM1022" s="20">
        <v>7270.9</v>
      </c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>
        <v>798.12</v>
      </c>
      <c r="GK1022" s="20"/>
      <c r="GL1022" s="20"/>
      <c r="GM1022" s="20"/>
      <c r="GN1022" s="20">
        <v>798.12</v>
      </c>
      <c r="GO1022" s="20"/>
      <c r="GP1022" s="20">
        <v>798.12</v>
      </c>
      <c r="GQ1022" s="20">
        <v>798.12</v>
      </c>
      <c r="GR1022" s="20"/>
      <c r="GS1022" s="20">
        <v>798.12</v>
      </c>
      <c r="GT1022" s="20"/>
      <c r="GU1022" s="20"/>
      <c r="GV1022" s="20"/>
      <c r="GW1022" s="20"/>
      <c r="GX1022" s="20"/>
      <c r="GY1022" s="20"/>
      <c r="GZ1022" s="20"/>
      <c r="HA1022" s="20"/>
      <c r="HB1022" s="20">
        <v>798.12</v>
      </c>
      <c r="HC1022" s="20"/>
      <c r="HD1022" s="20"/>
      <c r="HE1022" s="20"/>
      <c r="HF1022" s="20">
        <v>798.12</v>
      </c>
      <c r="HG1022" s="20"/>
      <c r="HH1022" s="20"/>
      <c r="HI1022" s="20"/>
      <c r="HJ1022" s="20"/>
      <c r="HK1022" s="20"/>
      <c r="HL1022" s="20">
        <v>798.12</v>
      </c>
      <c r="HM1022" s="20"/>
      <c r="HN1022" s="20">
        <v>798.12</v>
      </c>
      <c r="HO1022" s="20"/>
      <c r="HP1022" s="20"/>
      <c r="HQ1022" s="20"/>
      <c r="HR1022" s="20"/>
      <c r="HS1022" s="20"/>
      <c r="HT1022" s="20"/>
      <c r="HU1022" s="20"/>
      <c r="HV1022" s="20"/>
      <c r="HW1022" s="20"/>
      <c r="HX1022" s="20"/>
      <c r="HY1022" s="20">
        <v>798.12</v>
      </c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  <c r="IK1022" s="20"/>
      <c r="IL1022" s="20"/>
      <c r="IM1022" s="20"/>
      <c r="IN1022" s="20"/>
      <c r="IO1022" s="20"/>
      <c r="IP1022" s="20"/>
      <c r="IQ1022" s="20"/>
      <c r="IR1022" s="20"/>
      <c r="IS1022" s="20"/>
      <c r="IT1022" s="20"/>
      <c r="IU1022" s="20"/>
    </row>
    <row r="1023" spans="1:255" x14ac:dyDescent="0.2">
      <c r="A1023" s="58"/>
      <c r="B1023" s="101" t="s">
        <v>690</v>
      </c>
      <c r="C1023" s="101" t="s">
        <v>720</v>
      </c>
      <c r="D1023" s="57"/>
      <c r="E1023" s="57"/>
      <c r="F1023" s="57"/>
      <c r="G1023" s="57"/>
      <c r="H1023" s="57"/>
      <c r="I1023" s="57"/>
      <c r="J1023" s="57"/>
      <c r="K1023" s="59"/>
    </row>
    <row r="1024" spans="1:255" ht="24" x14ac:dyDescent="0.2">
      <c r="A1024" s="111" t="s">
        <v>361</v>
      </c>
      <c r="B1024" s="112" t="s">
        <v>35</v>
      </c>
      <c r="C1024" s="113" t="s">
        <v>134</v>
      </c>
      <c r="D1024" s="114" t="s">
        <v>105</v>
      </c>
      <c r="E1024" s="115">
        <v>14</v>
      </c>
      <c r="F1024" s="116">
        <v>1150.01</v>
      </c>
      <c r="G1024" s="65"/>
      <c r="H1024" s="116">
        <v>1150.01</v>
      </c>
      <c r="I1024" s="117">
        <v>1767.3</v>
      </c>
      <c r="J1024" s="66">
        <v>9.11</v>
      </c>
      <c r="K1024" s="118">
        <v>16100.14</v>
      </c>
      <c r="L1024" s="20"/>
      <c r="M1024" s="20"/>
      <c r="N1024" s="20"/>
      <c r="O1024" s="20"/>
      <c r="P1024" s="20"/>
      <c r="Q1024" s="20"/>
      <c r="R1024" s="20"/>
      <c r="S1024" s="20"/>
      <c r="T1024" s="20">
        <v>1767.3</v>
      </c>
      <c r="U1024" s="20">
        <v>16100.14</v>
      </c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>
        <v>1</v>
      </c>
      <c r="CW1024" s="20"/>
      <c r="CX1024" s="20"/>
      <c r="CY1024" s="20"/>
      <c r="CZ1024" s="20"/>
      <c r="DA1024" s="20"/>
      <c r="DB1024" s="20"/>
      <c r="DC1024" s="20"/>
      <c r="DD1024" s="20"/>
      <c r="DE1024" s="20">
        <v>16100.14</v>
      </c>
      <c r="DF1024" s="20"/>
      <c r="DG1024" s="20"/>
      <c r="DH1024" s="20"/>
      <c r="DI1024" s="20"/>
      <c r="DJ1024" s="20"/>
      <c r="DK1024" s="20">
        <v>1767.3</v>
      </c>
      <c r="DL1024" s="20"/>
      <c r="DM1024" s="20">
        <v>16100.14</v>
      </c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>
        <v>1767.3</v>
      </c>
      <c r="GK1024" s="20"/>
      <c r="GL1024" s="20"/>
      <c r="GM1024" s="20"/>
      <c r="GN1024" s="20">
        <v>1767.3</v>
      </c>
      <c r="GO1024" s="20"/>
      <c r="GP1024" s="20">
        <v>1767.3</v>
      </c>
      <c r="GQ1024" s="20">
        <v>1767.3</v>
      </c>
      <c r="GR1024" s="20"/>
      <c r="GS1024" s="20">
        <v>1767.3</v>
      </c>
      <c r="GT1024" s="20"/>
      <c r="GU1024" s="20"/>
      <c r="GV1024" s="20"/>
      <c r="GW1024" s="20"/>
      <c r="GX1024" s="20"/>
      <c r="GY1024" s="20"/>
      <c r="GZ1024" s="20"/>
      <c r="HA1024" s="20"/>
      <c r="HB1024" s="20">
        <v>1767.3</v>
      </c>
      <c r="HC1024" s="20"/>
      <c r="HD1024" s="20"/>
      <c r="HE1024" s="20"/>
      <c r="HF1024" s="20">
        <v>1767.3</v>
      </c>
      <c r="HG1024" s="20"/>
      <c r="HH1024" s="20"/>
      <c r="HI1024" s="20"/>
      <c r="HJ1024" s="20"/>
      <c r="HK1024" s="20"/>
      <c r="HL1024" s="20">
        <v>1767.3</v>
      </c>
      <c r="HM1024" s="20"/>
      <c r="HN1024" s="20">
        <v>1767.3</v>
      </c>
      <c r="HO1024" s="20"/>
      <c r="HP1024" s="20"/>
      <c r="HQ1024" s="20"/>
      <c r="HR1024" s="20"/>
      <c r="HS1024" s="20"/>
      <c r="HT1024" s="20"/>
      <c r="HU1024" s="20"/>
      <c r="HV1024" s="20"/>
      <c r="HW1024" s="20"/>
      <c r="HX1024" s="20"/>
      <c r="HY1024" s="20">
        <v>1767.3</v>
      </c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  <c r="IK1024" s="20"/>
      <c r="IL1024" s="20"/>
      <c r="IM1024" s="20"/>
      <c r="IN1024" s="20"/>
      <c r="IO1024" s="20"/>
      <c r="IP1024" s="20"/>
      <c r="IQ1024" s="20"/>
      <c r="IR1024" s="20"/>
      <c r="IS1024" s="20"/>
      <c r="IT1024" s="20"/>
      <c r="IU1024" s="20"/>
    </row>
    <row r="1025" spans="1:255" x14ac:dyDescent="0.2">
      <c r="A1025" s="89"/>
      <c r="B1025" s="110" t="s">
        <v>690</v>
      </c>
      <c r="C1025" s="110" t="s">
        <v>721</v>
      </c>
      <c r="D1025" s="29"/>
      <c r="E1025" s="29"/>
      <c r="F1025" s="29"/>
      <c r="G1025" s="29"/>
      <c r="H1025" s="29"/>
      <c r="I1025" s="29"/>
      <c r="J1025" s="29"/>
      <c r="K1025" s="90"/>
    </row>
    <row r="1026" spans="1:255" ht="13.5" thickBot="1" x14ac:dyDescent="0.25">
      <c r="A1026" s="135"/>
      <c r="B1026" s="136"/>
      <c r="C1026" s="136" t="s">
        <v>696</v>
      </c>
      <c r="D1026" s="136"/>
      <c r="E1026" s="136"/>
      <c r="F1026" s="136"/>
      <c r="G1026" s="136"/>
      <c r="H1026" s="188">
        <v>5739.92</v>
      </c>
      <c r="I1026" s="189"/>
      <c r="J1026" s="188">
        <v>52290.720000000001</v>
      </c>
      <c r="K1026" s="190"/>
      <c r="L1026" s="109"/>
      <c r="M1026" s="109"/>
      <c r="N1026" s="109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  <c r="FQ1026" s="20"/>
      <c r="FR1026" s="20"/>
      <c r="FS1026" s="20"/>
      <c r="FT1026" s="20"/>
      <c r="FU1026" s="20"/>
      <c r="FV1026" s="20"/>
      <c r="FW1026" s="20"/>
      <c r="FX1026" s="20"/>
      <c r="FY1026" s="20"/>
      <c r="FZ1026" s="20"/>
      <c r="GA1026" s="20"/>
      <c r="GB1026" s="20"/>
      <c r="GC1026" s="20"/>
      <c r="GD1026" s="20"/>
      <c r="GE1026" s="20"/>
      <c r="GF1026" s="20"/>
      <c r="GG1026" s="20"/>
      <c r="GH1026" s="20"/>
      <c r="GI1026" s="20"/>
      <c r="GJ1026" s="20"/>
      <c r="GK1026" s="20"/>
      <c r="GL1026" s="20"/>
      <c r="GM1026" s="20"/>
      <c r="GN1026" s="20"/>
      <c r="GO1026" s="20"/>
      <c r="GP1026" s="20"/>
      <c r="GQ1026" s="20"/>
      <c r="GR1026" s="20"/>
      <c r="GS1026" s="20"/>
      <c r="GT1026" s="20"/>
      <c r="GU1026" s="20"/>
      <c r="GV1026" s="20"/>
      <c r="GW1026" s="20"/>
      <c r="GX1026" s="20"/>
      <c r="GY1026" s="20"/>
      <c r="GZ1026" s="20"/>
      <c r="HA1026" s="20"/>
      <c r="HB1026" s="20"/>
      <c r="HC1026" s="20"/>
      <c r="HD1026" s="20"/>
      <c r="HE1026" s="20"/>
      <c r="HF1026" s="20"/>
      <c r="HG1026" s="20"/>
      <c r="HH1026" s="20"/>
      <c r="HI1026" s="20"/>
      <c r="HJ1026" s="20"/>
      <c r="HK1026" s="20"/>
      <c r="HL1026" s="20"/>
      <c r="HM1026" s="20"/>
      <c r="HN1026" s="20"/>
      <c r="HO1026" s="20"/>
      <c r="HP1026" s="20"/>
      <c r="HQ1026" s="20"/>
      <c r="HR1026" s="20"/>
      <c r="HS1026" s="20"/>
      <c r="HT1026" s="20"/>
      <c r="HU1026" s="20"/>
      <c r="HV1026" s="20"/>
      <c r="HW1026" s="20"/>
      <c r="HX1026" s="20"/>
      <c r="HY1026" s="20"/>
      <c r="HZ1026" s="20"/>
      <c r="IA1026" s="20"/>
      <c r="IB1026" s="20"/>
      <c r="IC1026" s="20"/>
      <c r="ID1026" s="20"/>
      <c r="IE1026" s="20"/>
      <c r="IF1026" s="20"/>
      <c r="IG1026" s="20"/>
      <c r="IH1026" s="20"/>
      <c r="II1026" s="20"/>
      <c r="IJ1026" s="20"/>
      <c r="IK1026" s="20"/>
      <c r="IL1026" s="20"/>
      <c r="IM1026" s="20"/>
      <c r="IN1026" s="20"/>
      <c r="IO1026" s="20"/>
      <c r="IP1026" s="20"/>
      <c r="IQ1026" s="20"/>
      <c r="IR1026" s="20"/>
      <c r="IS1026" s="20"/>
      <c r="IT1026" s="20"/>
      <c r="IU1026" s="20"/>
    </row>
    <row r="1027" spans="1:255" x14ac:dyDescent="0.2">
      <c r="A1027" s="123"/>
      <c r="B1027" s="122"/>
      <c r="C1027" s="122" t="s">
        <v>698</v>
      </c>
      <c r="D1027" s="122"/>
      <c r="E1027" s="122"/>
      <c r="F1027" s="122"/>
      <c r="G1027" s="122"/>
      <c r="H1027" s="191">
        <v>7826.9000000000005</v>
      </c>
      <c r="I1027" s="192"/>
      <c r="J1027" s="191">
        <v>120768.76999999999</v>
      </c>
      <c r="K1027" s="193"/>
      <c r="O1027" s="20"/>
      <c r="P1027" s="20"/>
      <c r="Q1027" s="20"/>
      <c r="R1027" s="20">
        <v>7826.9000000000005</v>
      </c>
      <c r="S1027" s="20">
        <v>120768.76999999999</v>
      </c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/>
      <c r="FS1027" s="20"/>
      <c r="FT1027" s="20"/>
      <c r="FU1027" s="20"/>
      <c r="FV1027" s="20"/>
      <c r="FW1027" s="20"/>
      <c r="FX1027" s="20"/>
      <c r="FY1027" s="20"/>
      <c r="FZ1027" s="20"/>
      <c r="GA1027" s="20"/>
      <c r="GB1027" s="20"/>
      <c r="GC1027" s="20"/>
      <c r="GD1027" s="20"/>
      <c r="GE1027" s="20"/>
      <c r="GF1027" s="20"/>
      <c r="GG1027" s="20"/>
      <c r="GH1027" s="20"/>
      <c r="GI1027" s="20"/>
      <c r="GJ1027" s="20"/>
      <c r="GK1027" s="20"/>
      <c r="GL1027" s="20"/>
      <c r="GM1027" s="20"/>
      <c r="GN1027" s="20"/>
      <c r="GO1027" s="20"/>
      <c r="GP1027" s="20"/>
      <c r="GQ1027" s="20"/>
      <c r="GR1027" s="20"/>
      <c r="GS1027" s="20"/>
      <c r="GT1027" s="20"/>
      <c r="GU1027" s="20"/>
      <c r="GV1027" s="20"/>
      <c r="GW1027" s="20"/>
      <c r="GX1027" s="20"/>
      <c r="GY1027" s="20"/>
      <c r="GZ1027" s="20"/>
      <c r="HA1027" s="20">
        <v>7826.9000000000005</v>
      </c>
      <c r="HB1027" s="20"/>
      <c r="HC1027" s="20"/>
      <c r="HD1027" s="20"/>
      <c r="HE1027" s="20"/>
      <c r="HF1027" s="20"/>
      <c r="HG1027" s="20"/>
      <c r="HH1027" s="20"/>
      <c r="HI1027" s="20"/>
      <c r="HJ1027" s="20"/>
      <c r="HK1027" s="20"/>
      <c r="HL1027" s="20"/>
      <c r="HM1027" s="20"/>
      <c r="HN1027" s="20"/>
      <c r="HO1027" s="20"/>
      <c r="HP1027" s="20"/>
      <c r="HQ1027" s="20"/>
      <c r="HR1027" s="20"/>
      <c r="HS1027" s="20"/>
      <c r="HT1027" s="20"/>
      <c r="HU1027" s="20"/>
      <c r="HV1027" s="20"/>
      <c r="HW1027" s="20"/>
      <c r="HX1027" s="20"/>
      <c r="HY1027" s="20"/>
      <c r="HZ1027" s="20"/>
      <c r="IA1027" s="20"/>
      <c r="IB1027" s="20"/>
      <c r="IC1027" s="20"/>
      <c r="ID1027" s="20"/>
      <c r="IE1027" s="20"/>
      <c r="IF1027" s="20"/>
      <c r="IG1027" s="20"/>
      <c r="IH1027" s="20"/>
      <c r="II1027" s="20"/>
      <c r="IJ1027" s="20"/>
      <c r="IK1027" s="20"/>
      <c r="IL1027" s="20"/>
      <c r="IM1027" s="20"/>
      <c r="IN1027" s="20"/>
      <c r="IO1027" s="20"/>
      <c r="IP1027" s="20"/>
      <c r="IQ1027" s="20"/>
      <c r="IR1027" s="20"/>
      <c r="IS1027" s="20"/>
      <c r="IT1027" s="20"/>
      <c r="IU1027" s="20"/>
    </row>
    <row r="1028" spans="1:255" x14ac:dyDescent="0.2">
      <c r="A1028" s="70"/>
      <c r="B1028" s="69"/>
      <c r="C1028" s="69"/>
      <c r="D1028" s="69"/>
      <c r="E1028" s="69"/>
      <c r="F1028" s="69"/>
      <c r="G1028" s="69"/>
      <c r="H1028" s="194"/>
      <c r="I1028" s="195"/>
      <c r="J1028" s="194"/>
      <c r="K1028" s="196"/>
    </row>
    <row r="1029" spans="1:255" ht="59.25" x14ac:dyDescent="0.2">
      <c r="A1029" s="126">
        <v>41</v>
      </c>
      <c r="B1029" s="133" t="s">
        <v>137</v>
      </c>
      <c r="C1029" s="127" t="s">
        <v>722</v>
      </c>
      <c r="D1029" s="128" t="s">
        <v>101</v>
      </c>
      <c r="E1029" s="129">
        <v>0.51900000000000002</v>
      </c>
      <c r="F1029" s="130">
        <v>1760.83</v>
      </c>
      <c r="G1029" s="134" t="s">
        <v>6</v>
      </c>
      <c r="H1029" s="130"/>
      <c r="I1029" s="131">
        <v>2031.3000000000002</v>
      </c>
      <c r="J1029" s="97"/>
      <c r="K1029" s="132">
        <v>66790.44</v>
      </c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  <c r="FQ1029" s="20"/>
      <c r="FR1029" s="20"/>
      <c r="FS1029" s="20"/>
      <c r="FT1029" s="20"/>
      <c r="FU1029" s="20"/>
      <c r="FV1029" s="20"/>
      <c r="FW1029" s="20"/>
      <c r="FX1029" s="20"/>
      <c r="FY1029" s="20"/>
      <c r="FZ1029" s="20"/>
      <c r="GA1029" s="20"/>
      <c r="GB1029" s="20"/>
      <c r="GC1029" s="20"/>
      <c r="GD1029" s="20"/>
      <c r="GE1029" s="20"/>
      <c r="GF1029" s="20"/>
      <c r="GG1029" s="20"/>
      <c r="GH1029" s="20"/>
      <c r="GI1029" s="20"/>
      <c r="GJ1029" s="20"/>
      <c r="GK1029" s="20"/>
      <c r="GL1029" s="20"/>
      <c r="GM1029" s="20"/>
      <c r="GN1029" s="20"/>
      <c r="GO1029" s="20"/>
      <c r="GP1029" s="20"/>
      <c r="GQ1029" s="20"/>
      <c r="GR1029" s="20"/>
      <c r="GS1029" s="20"/>
      <c r="GT1029" s="20"/>
      <c r="GU1029" s="20"/>
      <c r="GV1029" s="20"/>
      <c r="GW1029" s="20"/>
      <c r="GX1029" s="20"/>
      <c r="GY1029" s="20"/>
      <c r="GZ1029" s="20"/>
      <c r="HA1029" s="20"/>
      <c r="HB1029" s="20"/>
      <c r="HC1029" s="20"/>
      <c r="HD1029" s="20"/>
      <c r="HE1029" s="20"/>
      <c r="HF1029" s="20"/>
      <c r="HG1029" s="20"/>
      <c r="HH1029" s="20"/>
      <c r="HI1029" s="20"/>
      <c r="HJ1029" s="20"/>
      <c r="HK1029" s="20"/>
      <c r="HL1029" s="20"/>
      <c r="HM1029" s="20"/>
      <c r="HN1029" s="20"/>
      <c r="HO1029" s="20"/>
      <c r="HP1029" s="20"/>
      <c r="HQ1029" s="20"/>
      <c r="HR1029" s="20"/>
      <c r="HS1029" s="20"/>
      <c r="HT1029" s="20"/>
      <c r="HU1029" s="20"/>
      <c r="HV1029" s="20"/>
      <c r="HW1029" s="20"/>
      <c r="HX1029" s="20"/>
      <c r="HY1029" s="20"/>
      <c r="HZ1029" s="20"/>
      <c r="IA1029" s="20"/>
      <c r="IB1029" s="20"/>
      <c r="IC1029" s="20"/>
      <c r="ID1029" s="20"/>
      <c r="IE1029" s="20"/>
      <c r="IF1029" s="20"/>
      <c r="IG1029" s="20"/>
      <c r="IH1029" s="20"/>
      <c r="II1029" s="20"/>
      <c r="IJ1029" s="20"/>
      <c r="IK1029" s="20"/>
      <c r="IL1029" s="20"/>
      <c r="IM1029" s="20"/>
      <c r="IN1029" s="20"/>
      <c r="IO1029" s="20"/>
      <c r="IP1029" s="20"/>
      <c r="IQ1029" s="20"/>
      <c r="IR1029" s="20"/>
      <c r="IS1029" s="20"/>
      <c r="IT1029" s="20"/>
      <c r="IU1029" s="20"/>
    </row>
    <row r="1030" spans="1:255" x14ac:dyDescent="0.2">
      <c r="A1030" s="60"/>
      <c r="B1030" s="61"/>
      <c r="C1030" s="61" t="s">
        <v>680</v>
      </c>
      <c r="D1030" s="62"/>
      <c r="E1030" s="63"/>
      <c r="F1030" s="64">
        <v>1232.3399999999999</v>
      </c>
      <c r="G1030" s="65" t="s">
        <v>26</v>
      </c>
      <c r="H1030" s="64">
        <v>1293.96</v>
      </c>
      <c r="I1030" s="64">
        <v>671.57</v>
      </c>
      <c r="J1030" s="66">
        <v>33.39</v>
      </c>
      <c r="K1030" s="67">
        <v>22423.56</v>
      </c>
      <c r="O1030" s="20"/>
      <c r="P1030" s="20"/>
      <c r="Q1030" s="20"/>
      <c r="R1030" s="20"/>
      <c r="S1030" s="20"/>
      <c r="T1030" s="20">
        <v>671.57</v>
      </c>
      <c r="U1030" s="20">
        <v>22423.56</v>
      </c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>
        <v>1</v>
      </c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>
        <v>22423.56</v>
      </c>
      <c r="DH1030" s="20">
        <v>1</v>
      </c>
      <c r="DI1030" s="20"/>
      <c r="DJ1030" s="20"/>
      <c r="DK1030" s="20"/>
      <c r="DL1030" s="20"/>
      <c r="DM1030" s="20"/>
      <c r="DN1030" s="20"/>
      <c r="DO1030" s="20"/>
      <c r="DP1030" s="20"/>
      <c r="DQ1030" s="20">
        <v>671.57</v>
      </c>
      <c r="DR1030" s="20"/>
      <c r="DS1030" s="20">
        <v>22423.56</v>
      </c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  <c r="FQ1030" s="20"/>
      <c r="FR1030" s="20"/>
      <c r="FS1030" s="20"/>
      <c r="FT1030" s="20"/>
      <c r="FU1030" s="20"/>
      <c r="FV1030" s="20"/>
      <c r="FW1030" s="20"/>
      <c r="FX1030" s="20"/>
      <c r="FY1030" s="20"/>
      <c r="FZ1030" s="20"/>
      <c r="GA1030" s="20"/>
      <c r="GB1030" s="20"/>
      <c r="GC1030" s="20"/>
      <c r="GD1030" s="20"/>
      <c r="GE1030" s="20"/>
      <c r="GF1030" s="20"/>
      <c r="GG1030" s="20"/>
      <c r="GH1030" s="20"/>
      <c r="GI1030" s="20"/>
      <c r="GJ1030" s="20">
        <v>671.57</v>
      </c>
      <c r="GK1030" s="20">
        <v>671.57</v>
      </c>
      <c r="GL1030" s="20"/>
      <c r="GM1030" s="20"/>
      <c r="GN1030" s="20"/>
      <c r="GO1030" s="20"/>
      <c r="GP1030" s="20"/>
      <c r="GQ1030" s="20"/>
      <c r="GR1030" s="20"/>
      <c r="GS1030" s="20"/>
      <c r="GT1030" s="20"/>
      <c r="GU1030" s="20"/>
      <c r="GV1030" s="20"/>
      <c r="GW1030" s="20"/>
      <c r="GX1030" s="20"/>
      <c r="GY1030" s="20"/>
      <c r="GZ1030" s="20"/>
      <c r="HA1030" s="20"/>
      <c r="HB1030" s="20">
        <v>671.57</v>
      </c>
      <c r="HC1030" s="20"/>
      <c r="HD1030" s="20"/>
      <c r="HE1030" s="20"/>
      <c r="HF1030" s="20">
        <v>671.57</v>
      </c>
      <c r="HG1030" s="20"/>
      <c r="HH1030" s="20"/>
      <c r="HI1030" s="20"/>
      <c r="HJ1030" s="20"/>
      <c r="HK1030" s="20"/>
      <c r="HL1030" s="20">
        <v>671.57</v>
      </c>
      <c r="HM1030" s="20"/>
      <c r="HN1030" s="20">
        <v>671.57</v>
      </c>
      <c r="HO1030" s="20"/>
      <c r="HP1030" s="20"/>
      <c r="HQ1030" s="20"/>
      <c r="HR1030" s="20"/>
      <c r="HS1030" s="20"/>
      <c r="HT1030" s="20"/>
      <c r="HU1030" s="20"/>
      <c r="HV1030" s="20"/>
      <c r="HW1030" s="20"/>
      <c r="HX1030" s="20">
        <v>671.57</v>
      </c>
      <c r="HY1030" s="20"/>
      <c r="HZ1030" s="20"/>
      <c r="IA1030" s="20"/>
      <c r="IB1030" s="20"/>
      <c r="IC1030" s="20"/>
      <c r="ID1030" s="20"/>
      <c r="IE1030" s="20"/>
      <c r="IF1030" s="20"/>
      <c r="IG1030" s="20"/>
      <c r="IH1030" s="20"/>
      <c r="II1030" s="20"/>
      <c r="IJ1030" s="20"/>
      <c r="IK1030" s="20"/>
      <c r="IL1030" s="20"/>
      <c r="IM1030" s="20"/>
      <c r="IN1030" s="20"/>
      <c r="IO1030" s="20"/>
      <c r="IP1030" s="20"/>
      <c r="IQ1030" s="20"/>
      <c r="IR1030" s="20"/>
      <c r="IS1030" s="20"/>
      <c r="IT1030" s="20"/>
      <c r="IU1030" s="20"/>
    </row>
    <row r="1031" spans="1:255" x14ac:dyDescent="0.2">
      <c r="A1031" s="71"/>
      <c r="B1031" s="72"/>
      <c r="C1031" s="72" t="s">
        <v>681</v>
      </c>
      <c r="D1031" s="73"/>
      <c r="E1031" s="74"/>
      <c r="F1031" s="75">
        <v>94.25</v>
      </c>
      <c r="G1031" s="76" t="s">
        <v>26</v>
      </c>
      <c r="H1031" s="75">
        <v>98.96</v>
      </c>
      <c r="I1031" s="75">
        <v>51.36</v>
      </c>
      <c r="J1031" s="77">
        <v>13.26</v>
      </c>
      <c r="K1031" s="78">
        <v>681.04</v>
      </c>
      <c r="O1031" s="20"/>
      <c r="P1031" s="20"/>
      <c r="Q1031" s="20"/>
      <c r="R1031" s="20"/>
      <c r="S1031" s="20"/>
      <c r="T1031" s="20">
        <v>51.36</v>
      </c>
      <c r="U1031" s="20">
        <v>681.04</v>
      </c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>
        <v>1</v>
      </c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>
        <v>51.36</v>
      </c>
      <c r="DR1031" s="20"/>
      <c r="DS1031" s="20">
        <v>681.04</v>
      </c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  <c r="FQ1031" s="20"/>
      <c r="FR1031" s="20"/>
      <c r="FS1031" s="20"/>
      <c r="FT1031" s="20"/>
      <c r="FU1031" s="20"/>
      <c r="FV1031" s="20"/>
      <c r="FW1031" s="20"/>
      <c r="FX1031" s="20"/>
      <c r="FY1031" s="20"/>
      <c r="FZ1031" s="20"/>
      <c r="GA1031" s="20"/>
      <c r="GB1031" s="20"/>
      <c r="GC1031" s="20"/>
      <c r="GD1031" s="20"/>
      <c r="GE1031" s="20"/>
      <c r="GF1031" s="20"/>
      <c r="GG1031" s="20"/>
      <c r="GH1031" s="20"/>
      <c r="GI1031" s="20"/>
      <c r="GJ1031" s="20">
        <v>51.36</v>
      </c>
      <c r="GK1031" s="20"/>
      <c r="GL1031" s="20">
        <v>51.36</v>
      </c>
      <c r="GM1031" s="20"/>
      <c r="GN1031" s="20"/>
      <c r="GO1031" s="20"/>
      <c r="GP1031" s="20"/>
      <c r="GQ1031" s="20"/>
      <c r="GR1031" s="20"/>
      <c r="GS1031" s="20"/>
      <c r="GT1031" s="20"/>
      <c r="GU1031" s="20"/>
      <c r="GV1031" s="20"/>
      <c r="GW1031" s="20"/>
      <c r="GX1031" s="20"/>
      <c r="GY1031" s="20"/>
      <c r="GZ1031" s="20"/>
      <c r="HA1031" s="20"/>
      <c r="HB1031" s="20">
        <v>51.36</v>
      </c>
      <c r="HC1031" s="20"/>
      <c r="HD1031" s="20"/>
      <c r="HE1031" s="20"/>
      <c r="HF1031" s="20">
        <v>51.36</v>
      </c>
      <c r="HG1031" s="20"/>
      <c r="HH1031" s="20"/>
      <c r="HI1031" s="20"/>
      <c r="HJ1031" s="20"/>
      <c r="HK1031" s="20"/>
      <c r="HL1031" s="20">
        <v>51.36</v>
      </c>
      <c r="HM1031" s="20"/>
      <c r="HN1031" s="20">
        <v>51.36</v>
      </c>
      <c r="HO1031" s="20"/>
      <c r="HP1031" s="20"/>
      <c r="HQ1031" s="20"/>
      <c r="HR1031" s="20"/>
      <c r="HS1031" s="20"/>
      <c r="HT1031" s="20"/>
      <c r="HU1031" s="20"/>
      <c r="HV1031" s="20"/>
      <c r="HW1031" s="20"/>
      <c r="HX1031" s="20"/>
      <c r="HY1031" s="20"/>
      <c r="HZ1031" s="20"/>
      <c r="IA1031" s="20"/>
      <c r="IB1031" s="20"/>
      <c r="IC1031" s="20"/>
      <c r="ID1031" s="20"/>
      <c r="IE1031" s="20"/>
      <c r="IF1031" s="20"/>
      <c r="IG1031" s="20"/>
      <c r="IH1031" s="20"/>
      <c r="II1031" s="20"/>
      <c r="IJ1031" s="20"/>
      <c r="IK1031" s="20"/>
      <c r="IL1031" s="20"/>
      <c r="IM1031" s="20"/>
      <c r="IN1031" s="20"/>
      <c r="IO1031" s="20"/>
      <c r="IP1031" s="20"/>
      <c r="IQ1031" s="20"/>
      <c r="IR1031" s="20"/>
      <c r="IS1031" s="20"/>
      <c r="IT1031" s="20"/>
      <c r="IU1031" s="20"/>
    </row>
    <row r="1032" spans="1:255" x14ac:dyDescent="0.2">
      <c r="A1032" s="71"/>
      <c r="B1032" s="72"/>
      <c r="C1032" s="72" t="s">
        <v>682</v>
      </c>
      <c r="D1032" s="73"/>
      <c r="E1032" s="74"/>
      <c r="F1032" s="75">
        <v>11.63</v>
      </c>
      <c r="G1032" s="76" t="s">
        <v>26</v>
      </c>
      <c r="H1032" s="75">
        <v>12.21</v>
      </c>
      <c r="I1032" s="75">
        <v>6.34</v>
      </c>
      <c r="J1032" s="77">
        <v>33.39</v>
      </c>
      <c r="K1032" s="78">
        <v>211.59</v>
      </c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  <c r="FQ1032" s="20"/>
      <c r="FR1032" s="20"/>
      <c r="FS1032" s="20"/>
      <c r="FT1032" s="20"/>
      <c r="FU1032" s="20"/>
      <c r="FV1032" s="20"/>
      <c r="FW1032" s="20"/>
      <c r="FX1032" s="20"/>
      <c r="FY1032" s="20"/>
      <c r="FZ1032" s="20"/>
      <c r="GA1032" s="20"/>
      <c r="GB1032" s="20"/>
      <c r="GC1032" s="20"/>
      <c r="GD1032" s="20"/>
      <c r="GE1032" s="20"/>
      <c r="GF1032" s="20"/>
      <c r="GG1032" s="20"/>
      <c r="GH1032" s="20"/>
      <c r="GI1032" s="20"/>
      <c r="GJ1032" s="20"/>
      <c r="GK1032" s="20"/>
      <c r="GL1032" s="20"/>
      <c r="GM1032" s="20">
        <v>6.34</v>
      </c>
      <c r="GN1032" s="20"/>
      <c r="GO1032" s="20"/>
      <c r="GP1032" s="20"/>
      <c r="GQ1032" s="20"/>
      <c r="GR1032" s="20"/>
      <c r="GS1032" s="20"/>
      <c r="GT1032" s="20"/>
      <c r="GU1032" s="20"/>
      <c r="GV1032" s="20"/>
      <c r="GW1032" s="20"/>
      <c r="GX1032" s="20"/>
      <c r="GY1032" s="20"/>
      <c r="GZ1032" s="20"/>
      <c r="HA1032" s="20"/>
      <c r="HB1032" s="20"/>
      <c r="HC1032" s="20"/>
      <c r="HD1032" s="20"/>
      <c r="HE1032" s="20"/>
      <c r="HF1032" s="20"/>
      <c r="HG1032" s="20"/>
      <c r="HH1032" s="20"/>
      <c r="HI1032" s="20"/>
      <c r="HJ1032" s="20"/>
      <c r="HK1032" s="20"/>
      <c r="HL1032" s="20"/>
      <c r="HM1032" s="20"/>
      <c r="HN1032" s="20"/>
      <c r="HO1032" s="20"/>
      <c r="HP1032" s="20"/>
      <c r="HQ1032" s="20"/>
      <c r="HR1032" s="20"/>
      <c r="HS1032" s="20"/>
      <c r="HT1032" s="20"/>
      <c r="HU1032" s="20"/>
      <c r="HV1032" s="20"/>
      <c r="HW1032" s="20"/>
      <c r="HX1032" s="20">
        <v>6.34</v>
      </c>
      <c r="HY1032" s="20"/>
      <c r="HZ1032" s="20"/>
      <c r="IA1032" s="20"/>
      <c r="IB1032" s="20"/>
      <c r="IC1032" s="20"/>
      <c r="ID1032" s="20"/>
      <c r="IE1032" s="20"/>
      <c r="IF1032" s="20"/>
      <c r="IG1032" s="20"/>
      <c r="IH1032" s="20"/>
      <c r="II1032" s="20"/>
      <c r="IJ1032" s="20"/>
      <c r="IK1032" s="20"/>
      <c r="IL1032" s="20"/>
      <c r="IM1032" s="20"/>
      <c r="IN1032" s="20"/>
      <c r="IO1032" s="20"/>
      <c r="IP1032" s="20"/>
      <c r="IQ1032" s="20"/>
      <c r="IR1032" s="20"/>
      <c r="IS1032" s="20"/>
      <c r="IT1032" s="20"/>
      <c r="IU1032" s="20"/>
    </row>
    <row r="1033" spans="1:255" x14ac:dyDescent="0.2">
      <c r="A1033" s="71"/>
      <c r="B1033" s="72"/>
      <c r="C1033" s="72" t="s">
        <v>683</v>
      </c>
      <c r="D1033" s="73"/>
      <c r="E1033" s="74"/>
      <c r="F1033" s="75">
        <v>434.24</v>
      </c>
      <c r="G1033" s="76"/>
      <c r="H1033" s="75">
        <v>434.24</v>
      </c>
      <c r="I1033" s="75">
        <v>225.37</v>
      </c>
      <c r="J1033" s="77">
        <v>9.11</v>
      </c>
      <c r="K1033" s="78">
        <v>2053.13</v>
      </c>
      <c r="O1033" s="20"/>
      <c r="P1033" s="20"/>
      <c r="Q1033" s="20"/>
      <c r="R1033" s="20"/>
      <c r="S1033" s="20"/>
      <c r="T1033" s="20">
        <v>225.37</v>
      </c>
      <c r="U1033" s="20">
        <v>2053.13</v>
      </c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>
        <v>1</v>
      </c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>
        <v>225.37</v>
      </c>
      <c r="DL1033" s="20"/>
      <c r="DM1033" s="20">
        <v>2053.13</v>
      </c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  <c r="FQ1033" s="20"/>
      <c r="FR1033" s="20"/>
      <c r="FS1033" s="20"/>
      <c r="FT1033" s="20"/>
      <c r="FU1033" s="20"/>
      <c r="FV1033" s="20"/>
      <c r="FW1033" s="20"/>
      <c r="FX1033" s="20"/>
      <c r="FY1033" s="20"/>
      <c r="FZ1033" s="20"/>
      <c r="GA1033" s="20"/>
      <c r="GB1033" s="20"/>
      <c r="GC1033" s="20"/>
      <c r="GD1033" s="20"/>
      <c r="GE1033" s="20"/>
      <c r="GF1033" s="20"/>
      <c r="GG1033" s="20"/>
      <c r="GH1033" s="20"/>
      <c r="GI1033" s="20"/>
      <c r="GJ1033" s="20">
        <v>225.37</v>
      </c>
      <c r="GK1033" s="20"/>
      <c r="GL1033" s="20"/>
      <c r="GM1033" s="20"/>
      <c r="GN1033" s="20">
        <v>225.37</v>
      </c>
      <c r="GO1033" s="20"/>
      <c r="GP1033" s="20">
        <v>225.37</v>
      </c>
      <c r="GQ1033" s="20">
        <v>225.37</v>
      </c>
      <c r="GR1033" s="20"/>
      <c r="GS1033" s="20">
        <v>225.37</v>
      </c>
      <c r="GT1033" s="20"/>
      <c r="GU1033" s="20"/>
      <c r="GV1033" s="20"/>
      <c r="GW1033" s="20">
        <v>0</v>
      </c>
      <c r="GX1033" s="20">
        <v>0</v>
      </c>
      <c r="GY1033" s="20"/>
      <c r="GZ1033" s="20"/>
      <c r="HA1033" s="20"/>
      <c r="HB1033" s="20">
        <v>225.37</v>
      </c>
      <c r="HC1033" s="20"/>
      <c r="HD1033" s="20"/>
      <c r="HE1033" s="20"/>
      <c r="HF1033" s="20">
        <v>225.37</v>
      </c>
      <c r="HG1033" s="20"/>
      <c r="HH1033" s="20"/>
      <c r="HI1033" s="20"/>
      <c r="HJ1033" s="20"/>
      <c r="HK1033" s="20"/>
      <c r="HL1033" s="20">
        <v>225.37</v>
      </c>
      <c r="HM1033" s="20"/>
      <c r="HN1033" s="20">
        <v>225.37</v>
      </c>
      <c r="HO1033" s="20"/>
      <c r="HP1033" s="20"/>
      <c r="HQ1033" s="20"/>
      <c r="HR1033" s="20"/>
      <c r="HS1033" s="20"/>
      <c r="HT1033" s="20"/>
      <c r="HU1033" s="20"/>
      <c r="HV1033" s="20"/>
      <c r="HW1033" s="20"/>
      <c r="HX1033" s="20"/>
      <c r="HY1033" s="20"/>
      <c r="HZ1033" s="20"/>
      <c r="IA1033" s="20"/>
      <c r="IB1033" s="20"/>
      <c r="IC1033" s="20"/>
      <c r="ID1033" s="20"/>
      <c r="IE1033" s="20"/>
      <c r="IF1033" s="20"/>
      <c r="IG1033" s="20"/>
      <c r="IH1033" s="20"/>
      <c r="II1033" s="20"/>
      <c r="IJ1033" s="20"/>
      <c r="IK1033" s="20"/>
      <c r="IL1033" s="20"/>
      <c r="IM1033" s="20"/>
      <c r="IN1033" s="20"/>
      <c r="IO1033" s="20"/>
      <c r="IP1033" s="20"/>
      <c r="IQ1033" s="20"/>
      <c r="IR1033" s="20"/>
      <c r="IS1033" s="20"/>
      <c r="IT1033" s="20"/>
      <c r="IU1033" s="20"/>
    </row>
    <row r="1034" spans="1:255" x14ac:dyDescent="0.2">
      <c r="A1034" s="79"/>
      <c r="B1034" s="80"/>
      <c r="C1034" s="80" t="s">
        <v>684</v>
      </c>
      <c r="D1034" s="81"/>
      <c r="E1034" s="82">
        <v>121</v>
      </c>
      <c r="F1034" s="83" t="s">
        <v>685</v>
      </c>
      <c r="G1034" s="84"/>
      <c r="H1034" s="85">
        <v>1580.47</v>
      </c>
      <c r="I1034" s="85">
        <v>820.27</v>
      </c>
      <c r="J1034" s="87">
        <v>1.21</v>
      </c>
      <c r="K1034" s="86">
        <v>27388.53</v>
      </c>
      <c r="O1034" s="20"/>
      <c r="P1034" s="20"/>
      <c r="Q1034" s="20"/>
      <c r="R1034" s="20"/>
      <c r="S1034" s="20"/>
      <c r="T1034" s="20">
        <v>820.27</v>
      </c>
      <c r="U1034" s="20">
        <v>27388.53</v>
      </c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>
        <v>1</v>
      </c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>
        <v>820.27</v>
      </c>
      <c r="DR1034" s="20"/>
      <c r="DS1034" s="20">
        <v>27388.53</v>
      </c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  <c r="FQ1034" s="20"/>
      <c r="FR1034" s="20"/>
      <c r="FS1034" s="20"/>
      <c r="FT1034" s="20"/>
      <c r="FU1034" s="20"/>
      <c r="FV1034" s="20"/>
      <c r="FW1034" s="20"/>
      <c r="FX1034" s="20"/>
      <c r="FY1034" s="20"/>
      <c r="FZ1034" s="20"/>
      <c r="GA1034" s="20"/>
      <c r="GB1034" s="20"/>
      <c r="GC1034" s="20"/>
      <c r="GD1034" s="20"/>
      <c r="GE1034" s="20"/>
      <c r="GF1034" s="20"/>
      <c r="GG1034" s="20"/>
      <c r="GH1034" s="20"/>
      <c r="GI1034" s="20"/>
      <c r="GJ1034" s="20"/>
      <c r="GK1034" s="20"/>
      <c r="GL1034" s="20"/>
      <c r="GM1034" s="20"/>
      <c r="GN1034" s="20"/>
      <c r="GO1034" s="20"/>
      <c r="GP1034" s="20"/>
      <c r="GQ1034" s="20"/>
      <c r="GR1034" s="20"/>
      <c r="GS1034" s="20"/>
      <c r="GT1034" s="20"/>
      <c r="GU1034" s="20"/>
      <c r="GV1034" s="20"/>
      <c r="GW1034" s="20"/>
      <c r="GX1034" s="20"/>
      <c r="GY1034" s="20">
        <v>820.27</v>
      </c>
      <c r="GZ1034" s="20"/>
      <c r="HA1034" s="20"/>
      <c r="HB1034" s="20">
        <v>820.27</v>
      </c>
      <c r="HC1034" s="20"/>
      <c r="HD1034" s="20"/>
      <c r="HE1034" s="20"/>
      <c r="HF1034" s="20">
        <v>820.27</v>
      </c>
      <c r="HG1034" s="20"/>
      <c r="HH1034" s="20"/>
      <c r="HI1034" s="20"/>
      <c r="HJ1034" s="20"/>
      <c r="HK1034" s="20"/>
      <c r="HL1034" s="20">
        <v>820.27</v>
      </c>
      <c r="HM1034" s="20"/>
      <c r="HN1034" s="20">
        <v>820.27</v>
      </c>
      <c r="HO1034" s="20"/>
      <c r="HP1034" s="20"/>
      <c r="HQ1034" s="20"/>
      <c r="HR1034" s="20"/>
      <c r="HS1034" s="20"/>
      <c r="HT1034" s="20"/>
      <c r="HU1034" s="20"/>
      <c r="HV1034" s="20"/>
      <c r="HW1034" s="20"/>
      <c r="HX1034" s="20"/>
      <c r="HY1034" s="20"/>
      <c r="HZ1034" s="20"/>
      <c r="IA1034" s="20"/>
      <c r="IB1034" s="20"/>
      <c r="IC1034" s="20"/>
      <c r="ID1034" s="20"/>
      <c r="IE1034" s="20"/>
      <c r="IF1034" s="20"/>
      <c r="IG1034" s="20"/>
      <c r="IH1034" s="20"/>
      <c r="II1034" s="20"/>
      <c r="IJ1034" s="20"/>
      <c r="IK1034" s="20"/>
      <c r="IL1034" s="20"/>
      <c r="IM1034" s="20"/>
      <c r="IN1034" s="20"/>
      <c r="IO1034" s="20"/>
      <c r="IP1034" s="20"/>
      <c r="IQ1034" s="20"/>
      <c r="IR1034" s="20"/>
      <c r="IS1034" s="20"/>
      <c r="IT1034" s="20"/>
      <c r="IU1034" s="20"/>
    </row>
    <row r="1035" spans="1:255" x14ac:dyDescent="0.2">
      <c r="A1035" s="79"/>
      <c r="B1035" s="80"/>
      <c r="C1035" s="80" t="s">
        <v>686</v>
      </c>
      <c r="D1035" s="81"/>
      <c r="E1035" s="82">
        <v>72</v>
      </c>
      <c r="F1035" s="83" t="s">
        <v>685</v>
      </c>
      <c r="G1035" s="84"/>
      <c r="H1035" s="85">
        <v>940.44</v>
      </c>
      <c r="I1035" s="85">
        <v>488.1</v>
      </c>
      <c r="J1035" s="87">
        <v>0.72</v>
      </c>
      <c r="K1035" s="86">
        <v>16297.31</v>
      </c>
      <c r="O1035" s="20"/>
      <c r="P1035" s="20"/>
      <c r="Q1035" s="20"/>
      <c r="R1035" s="20"/>
      <c r="S1035" s="20"/>
      <c r="T1035" s="20">
        <v>488.1</v>
      </c>
      <c r="U1035" s="20">
        <v>16297.31</v>
      </c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>
        <v>1</v>
      </c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>
        <v>488.1</v>
      </c>
      <c r="DR1035" s="20"/>
      <c r="DS1035" s="20">
        <v>16297.31</v>
      </c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  <c r="FQ1035" s="20"/>
      <c r="FR1035" s="20"/>
      <c r="FS1035" s="20"/>
      <c r="FT1035" s="20"/>
      <c r="FU1035" s="20"/>
      <c r="FV1035" s="20"/>
      <c r="FW1035" s="20"/>
      <c r="FX1035" s="20"/>
      <c r="FY1035" s="20"/>
      <c r="FZ1035" s="20"/>
      <c r="GA1035" s="20"/>
      <c r="GB1035" s="20"/>
      <c r="GC1035" s="20"/>
      <c r="GD1035" s="20"/>
      <c r="GE1035" s="20"/>
      <c r="GF1035" s="20"/>
      <c r="GG1035" s="20"/>
      <c r="GH1035" s="20"/>
      <c r="GI1035" s="20"/>
      <c r="GJ1035" s="20"/>
      <c r="GK1035" s="20"/>
      <c r="GL1035" s="20"/>
      <c r="GM1035" s="20"/>
      <c r="GN1035" s="20"/>
      <c r="GO1035" s="20"/>
      <c r="GP1035" s="20"/>
      <c r="GQ1035" s="20"/>
      <c r="GR1035" s="20"/>
      <c r="GS1035" s="20"/>
      <c r="GT1035" s="20"/>
      <c r="GU1035" s="20"/>
      <c r="GV1035" s="20"/>
      <c r="GW1035" s="20"/>
      <c r="GX1035" s="20"/>
      <c r="GY1035" s="20"/>
      <c r="GZ1035" s="20">
        <v>488.1</v>
      </c>
      <c r="HA1035" s="20"/>
      <c r="HB1035" s="20">
        <v>488.1</v>
      </c>
      <c r="HC1035" s="20"/>
      <c r="HD1035" s="20"/>
      <c r="HE1035" s="20"/>
      <c r="HF1035" s="20">
        <v>488.1</v>
      </c>
      <c r="HG1035" s="20"/>
      <c r="HH1035" s="20"/>
      <c r="HI1035" s="20"/>
      <c r="HJ1035" s="20"/>
      <c r="HK1035" s="20"/>
      <c r="HL1035" s="20">
        <v>488.1</v>
      </c>
      <c r="HM1035" s="20"/>
      <c r="HN1035" s="20">
        <v>488.1</v>
      </c>
      <c r="HO1035" s="20"/>
      <c r="HP1035" s="20"/>
      <c r="HQ1035" s="20"/>
      <c r="HR1035" s="20"/>
      <c r="HS1035" s="20"/>
      <c r="HT1035" s="20"/>
      <c r="HU1035" s="20"/>
      <c r="HV1035" s="20"/>
      <c r="HW1035" s="20"/>
      <c r="HX1035" s="20"/>
      <c r="HY1035" s="20"/>
      <c r="HZ1035" s="20"/>
      <c r="IA1035" s="20"/>
      <c r="IB1035" s="20"/>
      <c r="IC1035" s="20"/>
      <c r="ID1035" s="20"/>
      <c r="IE1035" s="20"/>
      <c r="IF1035" s="20"/>
      <c r="IG1035" s="20"/>
      <c r="IH1035" s="20"/>
      <c r="II1035" s="20"/>
      <c r="IJ1035" s="20"/>
      <c r="IK1035" s="20"/>
      <c r="IL1035" s="20"/>
      <c r="IM1035" s="20"/>
      <c r="IN1035" s="20"/>
      <c r="IO1035" s="20"/>
      <c r="IP1035" s="20"/>
      <c r="IQ1035" s="20"/>
      <c r="IR1035" s="20"/>
      <c r="IS1035" s="20"/>
      <c r="IT1035" s="20"/>
      <c r="IU1035" s="20"/>
    </row>
    <row r="1036" spans="1:255" x14ac:dyDescent="0.2">
      <c r="A1036" s="71"/>
      <c r="B1036" s="72"/>
      <c r="C1036" s="72" t="s">
        <v>687</v>
      </c>
      <c r="D1036" s="73" t="s">
        <v>688</v>
      </c>
      <c r="E1036" s="74">
        <v>141</v>
      </c>
      <c r="F1036" s="75"/>
      <c r="G1036" s="76" t="s">
        <v>26</v>
      </c>
      <c r="H1036" s="75">
        <v>148.05000000000001</v>
      </c>
      <c r="I1036" s="88">
        <v>76.837950000000006</v>
      </c>
      <c r="J1036" s="77"/>
      <c r="K1036" s="78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  <c r="FQ1036" s="20"/>
      <c r="FR1036" s="20"/>
      <c r="FS1036" s="20"/>
      <c r="FT1036" s="20"/>
      <c r="FU1036" s="20"/>
      <c r="FV1036" s="20"/>
      <c r="FW1036" s="20"/>
      <c r="FX1036" s="20"/>
      <c r="FY1036" s="20"/>
      <c r="FZ1036" s="20"/>
      <c r="GA1036" s="20"/>
      <c r="GB1036" s="20"/>
      <c r="GC1036" s="20"/>
      <c r="GD1036" s="20"/>
      <c r="GE1036" s="20"/>
      <c r="GF1036" s="20"/>
      <c r="GG1036" s="20"/>
      <c r="GH1036" s="20"/>
      <c r="GI1036" s="20"/>
      <c r="GJ1036" s="20"/>
      <c r="GK1036" s="20"/>
      <c r="GL1036" s="20"/>
      <c r="GM1036" s="20"/>
      <c r="GN1036" s="20"/>
      <c r="GO1036" s="20"/>
      <c r="GP1036" s="20"/>
      <c r="GQ1036" s="20"/>
      <c r="GR1036" s="20"/>
      <c r="GS1036" s="20"/>
      <c r="GT1036" s="20"/>
      <c r="GU1036" s="20"/>
      <c r="GV1036" s="20"/>
      <c r="GW1036" s="20"/>
      <c r="GX1036" s="20"/>
      <c r="GY1036" s="20"/>
      <c r="GZ1036" s="20"/>
      <c r="HA1036" s="20"/>
      <c r="HB1036" s="20"/>
      <c r="HC1036" s="20"/>
      <c r="HD1036" s="20"/>
      <c r="HE1036" s="20"/>
      <c r="HF1036" s="20"/>
      <c r="HG1036" s="20"/>
      <c r="HH1036" s="20"/>
      <c r="HI1036" s="20"/>
      <c r="HJ1036" s="20"/>
      <c r="HK1036" s="20"/>
      <c r="HL1036" s="20"/>
      <c r="HM1036" s="20"/>
      <c r="HN1036" s="20"/>
      <c r="HO1036" s="20"/>
      <c r="HP1036" s="20"/>
      <c r="HQ1036" s="20"/>
      <c r="HR1036" s="20"/>
      <c r="HS1036" s="20"/>
      <c r="HT1036" s="20"/>
      <c r="HU1036" s="20"/>
      <c r="HV1036" s="20"/>
      <c r="HW1036" s="20"/>
      <c r="HX1036" s="20"/>
      <c r="HY1036" s="20"/>
      <c r="HZ1036" s="20"/>
      <c r="IA1036" s="20"/>
      <c r="IB1036" s="20"/>
      <c r="IC1036" s="20"/>
      <c r="ID1036" s="20"/>
      <c r="IE1036" s="20"/>
      <c r="IF1036" s="20"/>
      <c r="IG1036" s="20"/>
      <c r="IH1036" s="20"/>
      <c r="II1036" s="20"/>
      <c r="IJ1036" s="20"/>
      <c r="IK1036" s="20"/>
      <c r="IL1036" s="20"/>
      <c r="IM1036" s="20"/>
      <c r="IN1036" s="20"/>
      <c r="IO1036" s="20"/>
      <c r="IP1036" s="20"/>
      <c r="IQ1036" s="20"/>
      <c r="IR1036" s="20"/>
      <c r="IS1036" s="20"/>
      <c r="IT1036" s="20"/>
      <c r="IU1036" s="20"/>
    </row>
    <row r="1037" spans="1:255" ht="24" x14ac:dyDescent="0.2">
      <c r="A1037" s="102" t="s">
        <v>363</v>
      </c>
      <c r="B1037" s="108" t="s">
        <v>35</v>
      </c>
      <c r="C1037" s="103" t="s">
        <v>141</v>
      </c>
      <c r="D1037" s="104" t="s">
        <v>105</v>
      </c>
      <c r="E1037" s="105">
        <v>5</v>
      </c>
      <c r="F1037" s="100">
        <v>1077.96</v>
      </c>
      <c r="G1037" s="96"/>
      <c r="H1037" s="100">
        <v>1077.96</v>
      </c>
      <c r="I1037" s="106">
        <v>591.64</v>
      </c>
      <c r="J1037" s="97">
        <v>9.11</v>
      </c>
      <c r="K1037" s="107">
        <v>5389.8</v>
      </c>
      <c r="L1037" s="20"/>
      <c r="M1037" s="20"/>
      <c r="N1037" s="20"/>
      <c r="O1037" s="20"/>
      <c r="P1037" s="20"/>
      <c r="Q1037" s="20"/>
      <c r="R1037" s="20"/>
      <c r="S1037" s="20"/>
      <c r="T1037" s="20">
        <v>591.64</v>
      </c>
      <c r="U1037" s="20">
        <v>5389.8</v>
      </c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>
        <v>1</v>
      </c>
      <c r="CW1037" s="20"/>
      <c r="CX1037" s="20"/>
      <c r="CY1037" s="20"/>
      <c r="CZ1037" s="20"/>
      <c r="DA1037" s="20"/>
      <c r="DB1037" s="20"/>
      <c r="DC1037" s="20"/>
      <c r="DD1037" s="20"/>
      <c r="DE1037" s="20">
        <v>5389.8</v>
      </c>
      <c r="DF1037" s="20"/>
      <c r="DG1037" s="20"/>
      <c r="DH1037" s="20"/>
      <c r="DI1037" s="20"/>
      <c r="DJ1037" s="20"/>
      <c r="DK1037" s="20">
        <v>591.64</v>
      </c>
      <c r="DL1037" s="20"/>
      <c r="DM1037" s="20">
        <v>5389.8</v>
      </c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  <c r="FQ1037" s="20"/>
      <c r="FR1037" s="20"/>
      <c r="FS1037" s="20"/>
      <c r="FT1037" s="20"/>
      <c r="FU1037" s="20"/>
      <c r="FV1037" s="20"/>
      <c r="FW1037" s="20"/>
      <c r="FX1037" s="20"/>
      <c r="FY1037" s="20"/>
      <c r="FZ1037" s="20"/>
      <c r="GA1037" s="20"/>
      <c r="GB1037" s="20"/>
      <c r="GC1037" s="20"/>
      <c r="GD1037" s="20"/>
      <c r="GE1037" s="20"/>
      <c r="GF1037" s="20"/>
      <c r="GG1037" s="20"/>
      <c r="GH1037" s="20"/>
      <c r="GI1037" s="20"/>
      <c r="GJ1037" s="20">
        <v>591.64</v>
      </c>
      <c r="GK1037" s="20"/>
      <c r="GL1037" s="20"/>
      <c r="GM1037" s="20"/>
      <c r="GN1037" s="20">
        <v>591.64</v>
      </c>
      <c r="GO1037" s="20"/>
      <c r="GP1037" s="20">
        <v>591.64</v>
      </c>
      <c r="GQ1037" s="20">
        <v>591.64</v>
      </c>
      <c r="GR1037" s="20"/>
      <c r="GS1037" s="20">
        <v>591.64</v>
      </c>
      <c r="GT1037" s="20"/>
      <c r="GU1037" s="20"/>
      <c r="GV1037" s="20"/>
      <c r="GW1037" s="20"/>
      <c r="GX1037" s="20"/>
      <c r="GY1037" s="20"/>
      <c r="GZ1037" s="20"/>
      <c r="HA1037" s="20"/>
      <c r="HB1037" s="20">
        <v>591.64</v>
      </c>
      <c r="HC1037" s="20"/>
      <c r="HD1037" s="20"/>
      <c r="HE1037" s="20"/>
      <c r="HF1037" s="20">
        <v>591.64</v>
      </c>
      <c r="HG1037" s="20"/>
      <c r="HH1037" s="20"/>
      <c r="HI1037" s="20"/>
      <c r="HJ1037" s="20"/>
      <c r="HK1037" s="20"/>
      <c r="HL1037" s="20">
        <v>591.64</v>
      </c>
      <c r="HM1037" s="20"/>
      <c r="HN1037" s="20">
        <v>591.64</v>
      </c>
      <c r="HO1037" s="20"/>
      <c r="HP1037" s="20"/>
      <c r="HQ1037" s="20"/>
      <c r="HR1037" s="20"/>
      <c r="HS1037" s="20"/>
      <c r="HT1037" s="20"/>
      <c r="HU1037" s="20"/>
      <c r="HV1037" s="20"/>
      <c r="HW1037" s="20"/>
      <c r="HX1037" s="20"/>
      <c r="HY1037" s="20">
        <v>591.64</v>
      </c>
      <c r="HZ1037" s="20"/>
      <c r="IA1037" s="20"/>
      <c r="IB1037" s="20"/>
      <c r="IC1037" s="20"/>
      <c r="ID1037" s="20"/>
      <c r="IE1037" s="20"/>
      <c r="IF1037" s="20"/>
      <c r="IG1037" s="20"/>
      <c r="IH1037" s="20"/>
      <c r="II1037" s="20"/>
      <c r="IJ1037" s="20"/>
      <c r="IK1037" s="20"/>
      <c r="IL1037" s="20"/>
      <c r="IM1037" s="20"/>
      <c r="IN1037" s="20"/>
      <c r="IO1037" s="20"/>
      <c r="IP1037" s="20"/>
      <c r="IQ1037" s="20"/>
      <c r="IR1037" s="20"/>
      <c r="IS1037" s="20"/>
      <c r="IT1037" s="20"/>
      <c r="IU1037" s="20"/>
    </row>
    <row r="1038" spans="1:255" x14ac:dyDescent="0.2">
      <c r="A1038" s="58"/>
      <c r="B1038" s="101" t="s">
        <v>690</v>
      </c>
      <c r="C1038" s="101" t="s">
        <v>723</v>
      </c>
      <c r="D1038" s="57"/>
      <c r="E1038" s="57"/>
      <c r="F1038" s="57"/>
      <c r="G1038" s="57"/>
      <c r="H1038" s="57"/>
      <c r="I1038" s="57"/>
      <c r="J1038" s="57"/>
      <c r="K1038" s="59"/>
    </row>
    <row r="1039" spans="1:255" ht="24" x14ac:dyDescent="0.2">
      <c r="A1039" s="102" t="s">
        <v>364</v>
      </c>
      <c r="B1039" s="108" t="s">
        <v>35</v>
      </c>
      <c r="C1039" s="103" t="s">
        <v>365</v>
      </c>
      <c r="D1039" s="104" t="s">
        <v>105</v>
      </c>
      <c r="E1039" s="105">
        <v>46.9</v>
      </c>
      <c r="F1039" s="100">
        <v>1324.61</v>
      </c>
      <c r="G1039" s="96"/>
      <c r="H1039" s="100">
        <v>1324.61</v>
      </c>
      <c r="I1039" s="106">
        <v>6819.34</v>
      </c>
      <c r="J1039" s="97">
        <v>9.11</v>
      </c>
      <c r="K1039" s="107">
        <v>62124.21</v>
      </c>
      <c r="L1039" s="20"/>
      <c r="M1039" s="20"/>
      <c r="N1039" s="20"/>
      <c r="O1039" s="20"/>
      <c r="P1039" s="20"/>
      <c r="Q1039" s="20"/>
      <c r="R1039" s="20"/>
      <c r="S1039" s="20"/>
      <c r="T1039" s="20">
        <v>6819.34</v>
      </c>
      <c r="U1039" s="20">
        <v>62124.21</v>
      </c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>
        <v>1</v>
      </c>
      <c r="CW1039" s="20"/>
      <c r="CX1039" s="20"/>
      <c r="CY1039" s="20"/>
      <c r="CZ1039" s="20"/>
      <c r="DA1039" s="20"/>
      <c r="DB1039" s="20"/>
      <c r="DC1039" s="20"/>
      <c r="DD1039" s="20"/>
      <c r="DE1039" s="20">
        <v>62124.21</v>
      </c>
      <c r="DF1039" s="20"/>
      <c r="DG1039" s="20"/>
      <c r="DH1039" s="20"/>
      <c r="DI1039" s="20"/>
      <c r="DJ1039" s="20"/>
      <c r="DK1039" s="20">
        <v>6819.34</v>
      </c>
      <c r="DL1039" s="20"/>
      <c r="DM1039" s="20">
        <v>62124.21</v>
      </c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  <c r="FQ1039" s="20"/>
      <c r="FR1039" s="20"/>
      <c r="FS1039" s="20"/>
      <c r="FT1039" s="20"/>
      <c r="FU1039" s="20"/>
      <c r="FV1039" s="20"/>
      <c r="FW1039" s="20"/>
      <c r="FX1039" s="20"/>
      <c r="FY1039" s="20"/>
      <c r="FZ1039" s="20"/>
      <c r="GA1039" s="20"/>
      <c r="GB1039" s="20"/>
      <c r="GC1039" s="20"/>
      <c r="GD1039" s="20"/>
      <c r="GE1039" s="20"/>
      <c r="GF1039" s="20"/>
      <c r="GG1039" s="20"/>
      <c r="GH1039" s="20"/>
      <c r="GI1039" s="20"/>
      <c r="GJ1039" s="20">
        <v>6819.34</v>
      </c>
      <c r="GK1039" s="20"/>
      <c r="GL1039" s="20"/>
      <c r="GM1039" s="20"/>
      <c r="GN1039" s="20">
        <v>6819.34</v>
      </c>
      <c r="GO1039" s="20"/>
      <c r="GP1039" s="20">
        <v>6819.34</v>
      </c>
      <c r="GQ1039" s="20">
        <v>6819.34</v>
      </c>
      <c r="GR1039" s="20"/>
      <c r="GS1039" s="20">
        <v>6819.34</v>
      </c>
      <c r="GT1039" s="20"/>
      <c r="GU1039" s="20"/>
      <c r="GV1039" s="20"/>
      <c r="GW1039" s="20"/>
      <c r="GX1039" s="20"/>
      <c r="GY1039" s="20"/>
      <c r="GZ1039" s="20"/>
      <c r="HA1039" s="20"/>
      <c r="HB1039" s="20">
        <v>6819.34</v>
      </c>
      <c r="HC1039" s="20"/>
      <c r="HD1039" s="20"/>
      <c r="HE1039" s="20"/>
      <c r="HF1039" s="20">
        <v>6819.34</v>
      </c>
      <c r="HG1039" s="20"/>
      <c r="HH1039" s="20"/>
      <c r="HI1039" s="20"/>
      <c r="HJ1039" s="20"/>
      <c r="HK1039" s="20"/>
      <c r="HL1039" s="20">
        <v>6819.34</v>
      </c>
      <c r="HM1039" s="20"/>
      <c r="HN1039" s="20">
        <v>6819.34</v>
      </c>
      <c r="HO1039" s="20"/>
      <c r="HP1039" s="20"/>
      <c r="HQ1039" s="20"/>
      <c r="HR1039" s="20"/>
      <c r="HS1039" s="20"/>
      <c r="HT1039" s="20"/>
      <c r="HU1039" s="20"/>
      <c r="HV1039" s="20"/>
      <c r="HW1039" s="20"/>
      <c r="HX1039" s="20"/>
      <c r="HY1039" s="20">
        <v>6819.34</v>
      </c>
      <c r="HZ1039" s="20"/>
      <c r="IA1039" s="20"/>
      <c r="IB1039" s="20"/>
      <c r="IC1039" s="20"/>
      <c r="ID1039" s="20"/>
      <c r="IE1039" s="20"/>
      <c r="IF1039" s="20"/>
      <c r="IG1039" s="20"/>
      <c r="IH1039" s="20"/>
      <c r="II1039" s="20"/>
      <c r="IJ1039" s="20"/>
      <c r="IK1039" s="20"/>
      <c r="IL1039" s="20"/>
      <c r="IM1039" s="20"/>
      <c r="IN1039" s="20"/>
      <c r="IO1039" s="20"/>
      <c r="IP1039" s="20"/>
      <c r="IQ1039" s="20"/>
      <c r="IR1039" s="20"/>
      <c r="IS1039" s="20"/>
      <c r="IT1039" s="20"/>
      <c r="IU1039" s="20"/>
    </row>
    <row r="1040" spans="1:255" x14ac:dyDescent="0.2">
      <c r="A1040" s="58"/>
      <c r="B1040" s="101" t="s">
        <v>690</v>
      </c>
      <c r="C1040" s="101" t="s">
        <v>810</v>
      </c>
      <c r="D1040" s="57"/>
      <c r="E1040" s="57"/>
      <c r="F1040" s="57"/>
      <c r="G1040" s="57"/>
      <c r="H1040" s="57"/>
      <c r="I1040" s="57"/>
      <c r="J1040" s="57"/>
      <c r="K1040" s="59"/>
    </row>
    <row r="1041" spans="1:255" ht="24" x14ac:dyDescent="0.2">
      <c r="A1041" s="102" t="s">
        <v>367</v>
      </c>
      <c r="B1041" s="108" t="s">
        <v>153</v>
      </c>
      <c r="C1041" s="103" t="s">
        <v>154</v>
      </c>
      <c r="D1041" s="104" t="s">
        <v>105</v>
      </c>
      <c r="E1041" s="105">
        <v>1.01</v>
      </c>
      <c r="F1041" s="106">
        <v>34.200000000000003</v>
      </c>
      <c r="G1041" s="96"/>
      <c r="H1041" s="106">
        <v>34.200000000000003</v>
      </c>
      <c r="I1041" s="106">
        <v>34.54</v>
      </c>
      <c r="J1041" s="97">
        <v>9.11</v>
      </c>
      <c r="K1041" s="107">
        <v>314.68</v>
      </c>
      <c r="L1041" s="20"/>
      <c r="M1041" s="20"/>
      <c r="N1041" s="20"/>
      <c r="O1041" s="20"/>
      <c r="P1041" s="20"/>
      <c r="Q1041" s="20"/>
      <c r="R1041" s="20"/>
      <c r="S1041" s="20"/>
      <c r="T1041" s="20">
        <v>34.54</v>
      </c>
      <c r="U1041" s="20">
        <v>314.68</v>
      </c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>
        <v>1</v>
      </c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>
        <v>34.54</v>
      </c>
      <c r="DL1041" s="20"/>
      <c r="DM1041" s="20">
        <v>314.68</v>
      </c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/>
      <c r="FS1041" s="20"/>
      <c r="FT1041" s="20"/>
      <c r="FU1041" s="20"/>
      <c r="FV1041" s="20"/>
      <c r="FW1041" s="20"/>
      <c r="FX1041" s="20"/>
      <c r="FY1041" s="20"/>
      <c r="FZ1041" s="20"/>
      <c r="GA1041" s="20"/>
      <c r="GB1041" s="20"/>
      <c r="GC1041" s="20"/>
      <c r="GD1041" s="20"/>
      <c r="GE1041" s="20"/>
      <c r="GF1041" s="20"/>
      <c r="GG1041" s="20"/>
      <c r="GH1041" s="20"/>
      <c r="GI1041" s="20"/>
      <c r="GJ1041" s="20">
        <v>34.54</v>
      </c>
      <c r="GK1041" s="20"/>
      <c r="GL1041" s="20"/>
      <c r="GM1041" s="20"/>
      <c r="GN1041" s="20">
        <v>34.54</v>
      </c>
      <c r="GO1041" s="20"/>
      <c r="GP1041" s="20">
        <v>34.54</v>
      </c>
      <c r="GQ1041" s="20">
        <v>34.54</v>
      </c>
      <c r="GR1041" s="20"/>
      <c r="GS1041" s="20">
        <v>34.54</v>
      </c>
      <c r="GT1041" s="20"/>
      <c r="GU1041" s="20"/>
      <c r="GV1041" s="20"/>
      <c r="GW1041" s="20"/>
      <c r="GX1041" s="20"/>
      <c r="GY1041" s="20"/>
      <c r="GZ1041" s="20"/>
      <c r="HA1041" s="20"/>
      <c r="HB1041" s="20">
        <v>34.54</v>
      </c>
      <c r="HC1041" s="20"/>
      <c r="HD1041" s="20"/>
      <c r="HE1041" s="20"/>
      <c r="HF1041" s="20">
        <v>34.54</v>
      </c>
      <c r="HG1041" s="20"/>
      <c r="HH1041" s="20"/>
      <c r="HI1041" s="20"/>
      <c r="HJ1041" s="20"/>
      <c r="HK1041" s="20"/>
      <c r="HL1041" s="20">
        <v>34.54</v>
      </c>
      <c r="HM1041" s="20"/>
      <c r="HN1041" s="20">
        <v>34.54</v>
      </c>
      <c r="HO1041" s="20"/>
      <c r="HP1041" s="20"/>
      <c r="HQ1041" s="20"/>
      <c r="HR1041" s="20"/>
      <c r="HS1041" s="20"/>
      <c r="HT1041" s="20"/>
      <c r="HU1041" s="20"/>
      <c r="HV1041" s="20"/>
      <c r="HW1041" s="20"/>
      <c r="HX1041" s="20"/>
      <c r="HY1041" s="20"/>
      <c r="HZ1041" s="20"/>
      <c r="IA1041" s="20"/>
      <c r="IB1041" s="20"/>
      <c r="IC1041" s="20"/>
      <c r="ID1041" s="20"/>
      <c r="IE1041" s="20"/>
      <c r="IF1041" s="20"/>
      <c r="IG1041" s="20"/>
      <c r="IH1041" s="20"/>
      <c r="II1041" s="20"/>
      <c r="IJ1041" s="20"/>
      <c r="IK1041" s="20"/>
      <c r="IL1041" s="20"/>
      <c r="IM1041" s="20"/>
      <c r="IN1041" s="20"/>
      <c r="IO1041" s="20"/>
      <c r="IP1041" s="20"/>
      <c r="IQ1041" s="20"/>
      <c r="IR1041" s="20"/>
      <c r="IS1041" s="20"/>
      <c r="IT1041" s="20"/>
      <c r="IU1041" s="20"/>
    </row>
    <row r="1042" spans="1:255" ht="13.5" thickBot="1" x14ac:dyDescent="0.25">
      <c r="A1042" s="135"/>
      <c r="B1042" s="136"/>
      <c r="C1042" s="136" t="s">
        <v>696</v>
      </c>
      <c r="D1042" s="136"/>
      <c r="E1042" s="136"/>
      <c r="F1042" s="136"/>
      <c r="G1042" s="136"/>
      <c r="H1042" s="188">
        <v>7670.89</v>
      </c>
      <c r="I1042" s="189"/>
      <c r="J1042" s="188">
        <v>69881.819999999992</v>
      </c>
      <c r="K1042" s="190"/>
      <c r="L1042" s="109"/>
      <c r="M1042" s="109"/>
      <c r="N1042" s="109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  <c r="FQ1042" s="20"/>
      <c r="FR1042" s="20"/>
      <c r="FS1042" s="20"/>
      <c r="FT1042" s="20"/>
      <c r="FU1042" s="20"/>
      <c r="FV1042" s="20"/>
      <c r="FW1042" s="20"/>
      <c r="FX1042" s="20"/>
      <c r="FY1042" s="20"/>
      <c r="FZ1042" s="20"/>
      <c r="GA1042" s="20"/>
      <c r="GB1042" s="20"/>
      <c r="GC1042" s="20"/>
      <c r="GD1042" s="20"/>
      <c r="GE1042" s="20"/>
      <c r="GF1042" s="20"/>
      <c r="GG1042" s="20"/>
      <c r="GH1042" s="20"/>
      <c r="GI1042" s="20"/>
      <c r="GJ1042" s="20"/>
      <c r="GK1042" s="20"/>
      <c r="GL1042" s="20"/>
      <c r="GM1042" s="20"/>
      <c r="GN1042" s="20"/>
      <c r="GO1042" s="20"/>
      <c r="GP1042" s="20"/>
      <c r="GQ1042" s="20"/>
      <c r="GR1042" s="20"/>
      <c r="GS1042" s="20"/>
      <c r="GT1042" s="20"/>
      <c r="GU1042" s="20"/>
      <c r="GV1042" s="20"/>
      <c r="GW1042" s="20"/>
      <c r="GX1042" s="20"/>
      <c r="GY1042" s="20"/>
      <c r="GZ1042" s="20"/>
      <c r="HA1042" s="20"/>
      <c r="HB1042" s="20"/>
      <c r="HC1042" s="20"/>
      <c r="HD1042" s="20"/>
      <c r="HE1042" s="20"/>
      <c r="HF1042" s="20"/>
      <c r="HG1042" s="20"/>
      <c r="HH1042" s="20"/>
      <c r="HI1042" s="20"/>
      <c r="HJ1042" s="20"/>
      <c r="HK1042" s="20"/>
      <c r="HL1042" s="20"/>
      <c r="HM1042" s="20"/>
      <c r="HN1042" s="20"/>
      <c r="HO1042" s="20"/>
      <c r="HP1042" s="20"/>
      <c r="HQ1042" s="20"/>
      <c r="HR1042" s="20"/>
      <c r="HS1042" s="20"/>
      <c r="HT1042" s="20"/>
      <c r="HU1042" s="20"/>
      <c r="HV1042" s="20"/>
      <c r="HW1042" s="20"/>
      <c r="HX1042" s="20"/>
      <c r="HY1042" s="20"/>
      <c r="HZ1042" s="20"/>
      <c r="IA1042" s="20"/>
      <c r="IB1042" s="20"/>
      <c r="IC1042" s="20"/>
      <c r="ID1042" s="20"/>
      <c r="IE1042" s="20"/>
      <c r="IF1042" s="20"/>
      <c r="IG1042" s="20"/>
      <c r="IH1042" s="20"/>
      <c r="II1042" s="20"/>
      <c r="IJ1042" s="20"/>
      <c r="IK1042" s="20"/>
      <c r="IL1042" s="20"/>
      <c r="IM1042" s="20"/>
      <c r="IN1042" s="20"/>
      <c r="IO1042" s="20"/>
      <c r="IP1042" s="20"/>
      <c r="IQ1042" s="20"/>
      <c r="IR1042" s="20"/>
      <c r="IS1042" s="20"/>
      <c r="IT1042" s="20"/>
      <c r="IU1042" s="20"/>
    </row>
    <row r="1043" spans="1:255" x14ac:dyDescent="0.2">
      <c r="A1043" s="123"/>
      <c r="B1043" s="122"/>
      <c r="C1043" s="122" t="s">
        <v>698</v>
      </c>
      <c r="D1043" s="122"/>
      <c r="E1043" s="122"/>
      <c r="F1043" s="122"/>
      <c r="G1043" s="122"/>
      <c r="H1043" s="191">
        <v>9702.19</v>
      </c>
      <c r="I1043" s="192"/>
      <c r="J1043" s="191">
        <v>136672.26</v>
      </c>
      <c r="K1043" s="193"/>
      <c r="O1043" s="20"/>
      <c r="P1043" s="20"/>
      <c r="Q1043" s="20"/>
      <c r="R1043" s="20">
        <v>9702.19</v>
      </c>
      <c r="S1043" s="20">
        <v>136672.26</v>
      </c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  <c r="FQ1043" s="20"/>
      <c r="FR1043" s="20"/>
      <c r="FS1043" s="20"/>
      <c r="FT1043" s="20"/>
      <c r="FU1043" s="20"/>
      <c r="FV1043" s="20"/>
      <c r="FW1043" s="20"/>
      <c r="FX1043" s="20"/>
      <c r="FY1043" s="20"/>
      <c r="FZ1043" s="20"/>
      <c r="GA1043" s="20"/>
      <c r="GB1043" s="20"/>
      <c r="GC1043" s="20"/>
      <c r="GD1043" s="20"/>
      <c r="GE1043" s="20"/>
      <c r="GF1043" s="20"/>
      <c r="GG1043" s="20"/>
      <c r="GH1043" s="20"/>
      <c r="GI1043" s="20"/>
      <c r="GJ1043" s="20"/>
      <c r="GK1043" s="20"/>
      <c r="GL1043" s="20"/>
      <c r="GM1043" s="20"/>
      <c r="GN1043" s="20"/>
      <c r="GO1043" s="20"/>
      <c r="GP1043" s="20"/>
      <c r="GQ1043" s="20"/>
      <c r="GR1043" s="20"/>
      <c r="GS1043" s="20"/>
      <c r="GT1043" s="20"/>
      <c r="GU1043" s="20"/>
      <c r="GV1043" s="20"/>
      <c r="GW1043" s="20"/>
      <c r="GX1043" s="20"/>
      <c r="GY1043" s="20"/>
      <c r="GZ1043" s="20"/>
      <c r="HA1043" s="20">
        <v>9702.19</v>
      </c>
      <c r="HB1043" s="20"/>
      <c r="HC1043" s="20"/>
      <c r="HD1043" s="20"/>
      <c r="HE1043" s="20"/>
      <c r="HF1043" s="20"/>
      <c r="HG1043" s="20"/>
      <c r="HH1043" s="20"/>
      <c r="HI1043" s="20"/>
      <c r="HJ1043" s="20"/>
      <c r="HK1043" s="20"/>
      <c r="HL1043" s="20"/>
      <c r="HM1043" s="20"/>
      <c r="HN1043" s="20"/>
      <c r="HO1043" s="20"/>
      <c r="HP1043" s="20"/>
      <c r="HQ1043" s="20"/>
      <c r="HR1043" s="20"/>
      <c r="HS1043" s="20"/>
      <c r="HT1043" s="20"/>
      <c r="HU1043" s="20"/>
      <c r="HV1043" s="20"/>
      <c r="HW1043" s="20"/>
      <c r="HX1043" s="20"/>
      <c r="HY1043" s="20"/>
      <c r="HZ1043" s="20"/>
      <c r="IA1043" s="20"/>
      <c r="IB1043" s="20"/>
      <c r="IC1043" s="20"/>
      <c r="ID1043" s="20"/>
      <c r="IE1043" s="20"/>
      <c r="IF1043" s="20"/>
      <c r="IG1043" s="20"/>
      <c r="IH1043" s="20"/>
      <c r="II1043" s="20"/>
      <c r="IJ1043" s="20"/>
      <c r="IK1043" s="20"/>
      <c r="IL1043" s="20"/>
      <c r="IM1043" s="20"/>
      <c r="IN1043" s="20"/>
      <c r="IO1043" s="20"/>
      <c r="IP1043" s="20"/>
      <c r="IQ1043" s="20"/>
      <c r="IR1043" s="20"/>
      <c r="IS1043" s="20"/>
      <c r="IT1043" s="20"/>
      <c r="IU1043" s="20"/>
    </row>
    <row r="1044" spans="1:255" ht="13.5" thickBot="1" x14ac:dyDescent="0.25">
      <c r="A1044" s="70"/>
      <c r="B1044" s="69"/>
      <c r="C1044" s="69"/>
      <c r="D1044" s="69"/>
      <c r="E1044" s="69"/>
      <c r="F1044" s="69"/>
      <c r="G1044" s="69"/>
      <c r="H1044" s="194"/>
      <c r="I1044" s="195"/>
      <c r="J1044" s="194"/>
      <c r="K1044" s="196"/>
    </row>
    <row r="1045" spans="1:255" x14ac:dyDescent="0.2">
      <c r="A1045" s="144"/>
      <c r="B1045" s="144"/>
      <c r="C1045" s="145" t="s">
        <v>726</v>
      </c>
      <c r="D1045" s="145"/>
      <c r="E1045" s="145"/>
      <c r="F1045" s="145"/>
      <c r="G1045" s="145"/>
      <c r="H1045" s="145"/>
      <c r="I1045" s="146">
        <v>57594.28</v>
      </c>
      <c r="J1045" s="145"/>
      <c r="K1045" s="146">
        <v>600293.85</v>
      </c>
      <c r="P1045" s="20">
        <v>57594.28</v>
      </c>
      <c r="Q1045" s="20">
        <v>600293.85</v>
      </c>
      <c r="R1045" s="20"/>
      <c r="S1045" s="20"/>
      <c r="T1045" s="20"/>
      <c r="U1045" s="20"/>
      <c r="V1045" s="20"/>
      <c r="W1045" s="20"/>
    </row>
    <row r="1047" spans="1:255" x14ac:dyDescent="0.2">
      <c r="C1047" s="148" t="s">
        <v>728</v>
      </c>
      <c r="D1047" s="148"/>
      <c r="E1047" s="148"/>
      <c r="F1047" s="148"/>
      <c r="G1047" s="148"/>
      <c r="H1047" s="148"/>
      <c r="I1047" s="148"/>
      <c r="J1047" s="148"/>
      <c r="K1047" s="148"/>
    </row>
    <row r="1048" spans="1:255" x14ac:dyDescent="0.2">
      <c r="C1048" s="11" t="s">
        <v>157</v>
      </c>
      <c r="D1048" s="11"/>
      <c r="E1048" s="11"/>
      <c r="F1048" s="11"/>
      <c r="G1048" s="11"/>
      <c r="H1048" s="11"/>
      <c r="I1048" s="149">
        <v>25141.43</v>
      </c>
      <c r="J1048" s="11"/>
      <c r="K1048" s="149">
        <v>283716.29000000004</v>
      </c>
    </row>
    <row r="1049" spans="1:255" x14ac:dyDescent="0.2">
      <c r="C1049" s="150" t="s">
        <v>728</v>
      </c>
      <c r="D1049" s="148"/>
      <c r="E1049" s="148"/>
      <c r="F1049" s="148"/>
      <c r="G1049" s="148"/>
      <c r="H1049" s="148"/>
      <c r="I1049" s="148"/>
      <c r="J1049" s="148"/>
      <c r="K1049" s="148"/>
    </row>
    <row r="1050" spans="1:255" x14ac:dyDescent="0.2">
      <c r="C1050" s="152" t="s">
        <v>729</v>
      </c>
      <c r="D1050" s="151"/>
      <c r="E1050" s="151"/>
      <c r="F1050" s="151"/>
      <c r="G1050" s="151"/>
      <c r="H1050" s="151"/>
      <c r="I1050" s="153">
        <v>2212.63</v>
      </c>
      <c r="J1050" s="151"/>
      <c r="K1050" s="153">
        <v>73879.81</v>
      </c>
    </row>
    <row r="1051" spans="1:255" x14ac:dyDescent="0.2">
      <c r="C1051" s="154" t="s">
        <v>730</v>
      </c>
      <c r="D1051" s="148"/>
      <c r="E1051" s="148"/>
      <c r="F1051" s="148"/>
      <c r="G1051" s="148"/>
      <c r="H1051" s="148"/>
      <c r="I1051" s="148"/>
      <c r="J1051" s="148"/>
      <c r="K1051" s="148"/>
    </row>
    <row r="1052" spans="1:255" hidden="1" x14ac:dyDescent="0.2">
      <c r="C1052" s="155" t="s">
        <v>731</v>
      </c>
      <c r="D1052" s="151"/>
      <c r="E1052" s="151"/>
      <c r="F1052" s="151"/>
      <c r="G1052" s="151"/>
      <c r="H1052" s="151"/>
      <c r="I1052" s="153">
        <v>0</v>
      </c>
      <c r="J1052" s="151"/>
      <c r="K1052" s="153">
        <v>0</v>
      </c>
    </row>
    <row r="1053" spans="1:255" hidden="1" x14ac:dyDescent="0.2">
      <c r="C1053" s="155" t="s">
        <v>732</v>
      </c>
      <c r="D1053" s="151"/>
      <c r="E1053" s="151"/>
      <c r="F1053" s="151"/>
      <c r="G1053" s="151"/>
      <c r="H1053" s="151"/>
      <c r="I1053" s="153">
        <v>0</v>
      </c>
      <c r="J1053" s="151"/>
      <c r="K1053" s="153">
        <v>0</v>
      </c>
    </row>
    <row r="1054" spans="1:255" hidden="1" x14ac:dyDescent="0.2">
      <c r="C1054" s="155" t="s">
        <v>733</v>
      </c>
      <c r="D1054" s="151"/>
      <c r="E1054" s="151"/>
      <c r="F1054" s="151"/>
      <c r="G1054" s="151"/>
      <c r="H1054" s="151"/>
      <c r="I1054" s="153">
        <v>0</v>
      </c>
      <c r="J1054" s="151"/>
      <c r="K1054" s="153">
        <v>0</v>
      </c>
    </row>
    <row r="1055" spans="1:255" hidden="1" x14ac:dyDescent="0.2">
      <c r="C1055" s="155" t="s">
        <v>734</v>
      </c>
      <c r="D1055" s="151"/>
      <c r="E1055" s="151"/>
      <c r="F1055" s="151"/>
      <c r="G1055" s="151"/>
      <c r="H1055" s="151"/>
      <c r="I1055" s="153">
        <v>0</v>
      </c>
      <c r="J1055" s="151"/>
      <c r="K1055" s="153">
        <v>0</v>
      </c>
    </row>
    <row r="1056" spans="1:255" hidden="1" x14ac:dyDescent="0.2">
      <c r="C1056" s="155" t="s">
        <v>735</v>
      </c>
      <c r="D1056" s="151"/>
      <c r="E1056" s="151"/>
      <c r="F1056" s="151"/>
      <c r="G1056" s="151"/>
      <c r="H1056" s="151"/>
      <c r="I1056" s="153">
        <v>0</v>
      </c>
      <c r="J1056" s="151"/>
      <c r="K1056" s="153">
        <v>0</v>
      </c>
    </row>
    <row r="1057" spans="3:11" hidden="1" x14ac:dyDescent="0.2">
      <c r="C1057" s="155" t="s">
        <v>736</v>
      </c>
      <c r="D1057" s="151"/>
      <c r="E1057" s="151"/>
      <c r="F1057" s="151"/>
      <c r="G1057" s="151"/>
      <c r="H1057" s="151"/>
      <c r="I1057" s="153">
        <v>0</v>
      </c>
      <c r="J1057" s="151"/>
      <c r="K1057" s="153">
        <v>0</v>
      </c>
    </row>
    <row r="1058" spans="3:11" hidden="1" x14ac:dyDescent="0.2">
      <c r="C1058" s="155" t="s">
        <v>737</v>
      </c>
      <c r="D1058" s="151"/>
      <c r="E1058" s="151"/>
      <c r="F1058" s="151"/>
      <c r="G1058" s="151"/>
      <c r="H1058" s="151"/>
      <c r="I1058" s="153">
        <v>0</v>
      </c>
      <c r="J1058" s="151"/>
      <c r="K1058" s="153">
        <v>0</v>
      </c>
    </row>
    <row r="1059" spans="3:11" hidden="1" x14ac:dyDescent="0.2">
      <c r="C1059" s="155" t="s">
        <v>738</v>
      </c>
      <c r="D1059" s="151"/>
      <c r="E1059" s="151"/>
      <c r="F1059" s="151"/>
      <c r="G1059" s="151"/>
      <c r="H1059" s="151"/>
      <c r="I1059" s="153">
        <v>0</v>
      </c>
      <c r="J1059" s="151"/>
      <c r="K1059" s="153">
        <v>0</v>
      </c>
    </row>
    <row r="1060" spans="3:11" hidden="1" x14ac:dyDescent="0.2">
      <c r="C1060" s="155" t="s">
        <v>739</v>
      </c>
      <c r="D1060" s="151"/>
      <c r="E1060" s="151"/>
      <c r="F1060" s="151"/>
      <c r="G1060" s="151"/>
      <c r="H1060" s="151"/>
      <c r="I1060" s="153">
        <v>0</v>
      </c>
      <c r="J1060" s="151"/>
      <c r="K1060" s="153">
        <v>0</v>
      </c>
    </row>
    <row r="1061" spans="3:11" hidden="1" x14ac:dyDescent="0.2">
      <c r="C1061" s="155" t="s">
        <v>740</v>
      </c>
      <c r="D1061" s="151"/>
      <c r="E1061" s="151"/>
      <c r="F1061" s="151"/>
      <c r="G1061" s="151"/>
      <c r="H1061" s="151"/>
      <c r="I1061" s="153">
        <v>0</v>
      </c>
      <c r="J1061" s="151"/>
      <c r="K1061" s="153">
        <v>0</v>
      </c>
    </row>
    <row r="1062" spans="3:11" hidden="1" x14ac:dyDescent="0.2">
      <c r="C1062" s="155" t="s">
        <v>741</v>
      </c>
      <c r="D1062" s="151"/>
      <c r="E1062" s="151"/>
      <c r="F1062" s="151"/>
      <c r="G1062" s="151"/>
      <c r="H1062" s="151"/>
      <c r="I1062" s="153">
        <v>0</v>
      </c>
      <c r="J1062" s="151"/>
      <c r="K1062" s="153">
        <v>0</v>
      </c>
    </row>
    <row r="1063" spans="3:11" hidden="1" x14ac:dyDescent="0.2">
      <c r="C1063" s="155" t="s">
        <v>742</v>
      </c>
      <c r="D1063" s="151"/>
      <c r="E1063" s="151"/>
      <c r="F1063" s="151"/>
      <c r="G1063" s="151"/>
      <c r="H1063" s="151"/>
      <c r="I1063" s="153">
        <v>0</v>
      </c>
      <c r="J1063" s="151"/>
      <c r="K1063" s="153">
        <v>0</v>
      </c>
    </row>
    <row r="1064" spans="3:11" hidden="1" x14ac:dyDescent="0.2">
      <c r="C1064" s="155" t="s">
        <v>743</v>
      </c>
      <c r="D1064" s="151"/>
      <c r="E1064" s="151"/>
      <c r="F1064" s="151"/>
      <c r="G1064" s="151"/>
      <c r="H1064" s="151"/>
      <c r="I1064" s="153">
        <v>0</v>
      </c>
      <c r="J1064" s="151"/>
      <c r="K1064" s="153">
        <v>0</v>
      </c>
    </row>
    <row r="1065" spans="3:11" hidden="1" x14ac:dyDescent="0.2">
      <c r="C1065" s="155" t="s">
        <v>744</v>
      </c>
      <c r="D1065" s="151"/>
      <c r="E1065" s="151"/>
      <c r="F1065" s="151"/>
      <c r="G1065" s="151"/>
      <c r="H1065" s="151"/>
      <c r="I1065" s="153">
        <v>0</v>
      </c>
      <c r="J1065" s="151"/>
      <c r="K1065" s="153">
        <v>0</v>
      </c>
    </row>
    <row r="1066" spans="3:11" hidden="1" x14ac:dyDescent="0.2">
      <c r="C1066" s="155" t="s">
        <v>745</v>
      </c>
      <c r="D1066" s="151"/>
      <c r="E1066" s="151"/>
      <c r="F1066" s="151"/>
      <c r="G1066" s="151"/>
      <c r="H1066" s="151"/>
      <c r="I1066" s="153">
        <v>0</v>
      </c>
      <c r="J1066" s="151"/>
      <c r="K1066" s="153">
        <v>0</v>
      </c>
    </row>
    <row r="1067" spans="3:11" x14ac:dyDescent="0.2">
      <c r="C1067" s="155" t="s">
        <v>746</v>
      </c>
      <c r="D1067" s="151"/>
      <c r="E1067" s="151"/>
      <c r="F1067" s="151"/>
      <c r="G1067" s="151"/>
      <c r="H1067" s="151"/>
      <c r="I1067" s="153">
        <v>2212.63</v>
      </c>
      <c r="J1067" s="151"/>
      <c r="K1067" s="153">
        <v>73879.81</v>
      </c>
    </row>
    <row r="1068" spans="3:11" x14ac:dyDescent="0.2">
      <c r="C1068" s="157" t="s">
        <v>747</v>
      </c>
      <c r="D1068" s="156"/>
      <c r="E1068" s="156"/>
      <c r="F1068" s="156"/>
      <c r="G1068" s="156"/>
      <c r="H1068" s="156"/>
      <c r="I1068" s="158">
        <v>230.10000000000002</v>
      </c>
      <c r="J1068" s="156"/>
      <c r="K1068" s="158">
        <v>3051.22</v>
      </c>
    </row>
    <row r="1069" spans="3:11" hidden="1" x14ac:dyDescent="0.2">
      <c r="C1069" s="154" t="s">
        <v>728</v>
      </c>
      <c r="D1069" s="148"/>
      <c r="E1069" s="148"/>
      <c r="F1069" s="148"/>
      <c r="G1069" s="148"/>
      <c r="H1069" s="148"/>
      <c r="I1069" s="148"/>
      <c r="J1069" s="148"/>
      <c r="K1069" s="148"/>
    </row>
    <row r="1070" spans="3:11" hidden="1" x14ac:dyDescent="0.2">
      <c r="C1070" s="159" t="s">
        <v>748</v>
      </c>
      <c r="D1070" s="156"/>
      <c r="E1070" s="156"/>
      <c r="F1070" s="156"/>
      <c r="G1070" s="156"/>
      <c r="H1070" s="156"/>
      <c r="I1070" s="158">
        <v>23.400000000000002</v>
      </c>
      <c r="J1070" s="156"/>
      <c r="K1070" s="158">
        <v>781.35</v>
      </c>
    </row>
    <row r="1071" spans="3:11" hidden="1" x14ac:dyDescent="0.2">
      <c r="C1071" s="160" t="s">
        <v>749</v>
      </c>
      <c r="D1071" s="109"/>
      <c r="E1071" s="109"/>
      <c r="F1071" s="109"/>
      <c r="G1071" s="109"/>
      <c r="H1071" s="109"/>
      <c r="I1071" s="161">
        <v>22698.7</v>
      </c>
      <c r="J1071" s="109"/>
      <c r="K1071" s="161">
        <v>206785.26</v>
      </c>
    </row>
    <row r="1072" spans="3:11" hidden="1" x14ac:dyDescent="0.2">
      <c r="C1072" s="162" t="s">
        <v>728</v>
      </c>
      <c r="D1072" s="109"/>
      <c r="E1072" s="109"/>
      <c r="F1072" s="109"/>
      <c r="G1072" s="109"/>
      <c r="H1072" s="109"/>
      <c r="I1072" s="161"/>
      <c r="J1072" s="109"/>
      <c r="K1072" s="161"/>
    </row>
    <row r="1073" spans="1:11" hidden="1" x14ac:dyDescent="0.2">
      <c r="C1073" s="163" t="s">
        <v>750</v>
      </c>
      <c r="D1073" s="109"/>
      <c r="E1073" s="109"/>
      <c r="F1073" s="109"/>
      <c r="G1073" s="109"/>
      <c r="H1073" s="109"/>
      <c r="I1073" s="161">
        <v>22698.7</v>
      </c>
      <c r="J1073" s="109"/>
      <c r="K1073" s="161">
        <v>206785.26</v>
      </c>
    </row>
    <row r="1074" spans="1:11" hidden="1" x14ac:dyDescent="0.2">
      <c r="C1074" s="164" t="s">
        <v>751</v>
      </c>
      <c r="D1074" s="109"/>
      <c r="E1074" s="109"/>
      <c r="F1074" s="109"/>
      <c r="G1074" s="109"/>
      <c r="H1074" s="109"/>
      <c r="I1074" s="161">
        <v>0</v>
      </c>
      <c r="J1074" s="109"/>
      <c r="K1074" s="161">
        <v>0</v>
      </c>
    </row>
    <row r="1075" spans="1:11" hidden="1" x14ac:dyDescent="0.2">
      <c r="C1075" s="164" t="s">
        <v>752</v>
      </c>
      <c r="D1075" s="109"/>
      <c r="E1075" s="109"/>
      <c r="F1075" s="109"/>
      <c r="G1075" s="109"/>
      <c r="H1075" s="109"/>
      <c r="I1075" s="161">
        <v>22698.7</v>
      </c>
      <c r="J1075" s="109"/>
      <c r="K1075" s="161">
        <v>206785.26</v>
      </c>
    </row>
    <row r="1076" spans="1:11" hidden="1" x14ac:dyDescent="0.2">
      <c r="C1076" s="163" t="s">
        <v>753</v>
      </c>
      <c r="D1076" s="109"/>
      <c r="E1076" s="109"/>
      <c r="F1076" s="109"/>
      <c r="G1076" s="109"/>
      <c r="H1076" s="109"/>
      <c r="I1076" s="161">
        <v>0</v>
      </c>
      <c r="J1076" s="109"/>
      <c r="K1076" s="161">
        <v>0</v>
      </c>
    </row>
    <row r="1077" spans="1:11" hidden="1" x14ac:dyDescent="0.2">
      <c r="C1077" s="165" t="s">
        <v>754</v>
      </c>
      <c r="D1077" s="147"/>
      <c r="E1077" s="147"/>
      <c r="F1077" s="147"/>
      <c r="G1077" s="147"/>
      <c r="H1077" s="147"/>
      <c r="I1077" s="166">
        <v>0</v>
      </c>
      <c r="J1077" s="147"/>
      <c r="K1077" s="166">
        <v>0</v>
      </c>
    </row>
    <row r="1079" spans="1:11" hidden="1" x14ac:dyDescent="0.2">
      <c r="C1079" s="151" t="s">
        <v>755</v>
      </c>
      <c r="D1079" s="151"/>
      <c r="E1079" s="151"/>
      <c r="F1079" s="151"/>
      <c r="G1079" s="151"/>
      <c r="H1079" s="151"/>
      <c r="I1079" s="153">
        <v>2236.0300000000002</v>
      </c>
      <c r="J1079" s="151"/>
      <c r="K1079" s="153">
        <v>74661.16</v>
      </c>
    </row>
    <row r="1081" spans="1:11" x14ac:dyDescent="0.2">
      <c r="A1081" s="167"/>
      <c r="B1081" s="167"/>
      <c r="C1081" s="167" t="s">
        <v>756</v>
      </c>
      <c r="D1081" s="167"/>
      <c r="E1081" s="167"/>
      <c r="F1081" s="167"/>
      <c r="G1081" s="167"/>
      <c r="H1081" s="167"/>
      <c r="I1081" s="168">
        <v>2705.6</v>
      </c>
      <c r="J1081" s="167"/>
      <c r="K1081" s="168">
        <v>90340</v>
      </c>
    </row>
    <row r="1082" spans="1:11" x14ac:dyDescent="0.2">
      <c r="A1082" s="167"/>
      <c r="B1082" s="167"/>
      <c r="C1082" s="167" t="s">
        <v>757</v>
      </c>
      <c r="D1082" s="167"/>
      <c r="E1082" s="167"/>
      <c r="F1082" s="167"/>
      <c r="G1082" s="167"/>
      <c r="H1082" s="167"/>
      <c r="I1082" s="168">
        <v>1609.96</v>
      </c>
      <c r="J1082" s="167"/>
      <c r="K1082" s="168">
        <v>53756.03</v>
      </c>
    </row>
    <row r="1084" spans="1:11" hidden="1" x14ac:dyDescent="0.2">
      <c r="C1084" s="119" t="s">
        <v>758</v>
      </c>
      <c r="D1084" s="119"/>
      <c r="E1084" s="119"/>
      <c r="F1084" s="119"/>
      <c r="G1084" s="119"/>
      <c r="H1084" s="119"/>
      <c r="I1084" s="169">
        <v>28137.29</v>
      </c>
      <c r="J1084" s="119"/>
      <c r="K1084" s="169">
        <v>172481.53</v>
      </c>
    </row>
    <row r="1085" spans="1:11" hidden="1" x14ac:dyDescent="0.2">
      <c r="C1085" s="170" t="s">
        <v>728</v>
      </c>
      <c r="D1085" s="171"/>
      <c r="E1085" s="171"/>
      <c r="F1085" s="171"/>
      <c r="G1085" s="171"/>
      <c r="H1085" s="171"/>
      <c r="I1085" s="171"/>
      <c r="J1085" s="171"/>
      <c r="K1085" s="171"/>
    </row>
    <row r="1086" spans="1:11" hidden="1" x14ac:dyDescent="0.2">
      <c r="C1086" s="172" t="s">
        <v>759</v>
      </c>
      <c r="D1086" s="119"/>
      <c r="E1086" s="119"/>
      <c r="F1086" s="119"/>
      <c r="G1086" s="119"/>
      <c r="H1086" s="119"/>
      <c r="I1086" s="169">
        <v>28137.29</v>
      </c>
      <c r="J1086" s="119"/>
      <c r="K1086" s="169">
        <v>172481.53</v>
      </c>
    </row>
    <row r="1087" spans="1:11" hidden="1" x14ac:dyDescent="0.2">
      <c r="C1087" s="173" t="s">
        <v>760</v>
      </c>
      <c r="D1087" s="119"/>
      <c r="E1087" s="119"/>
      <c r="F1087" s="119"/>
      <c r="G1087" s="119"/>
      <c r="H1087" s="119"/>
      <c r="I1087" s="169">
        <v>0</v>
      </c>
      <c r="J1087" s="119"/>
      <c r="K1087" s="169">
        <v>0</v>
      </c>
    </row>
    <row r="1088" spans="1:11" hidden="1" x14ac:dyDescent="0.2">
      <c r="C1088" s="173" t="s">
        <v>761</v>
      </c>
      <c r="D1088" s="119"/>
      <c r="E1088" s="119"/>
      <c r="F1088" s="119"/>
      <c r="G1088" s="119"/>
      <c r="H1088" s="119"/>
      <c r="I1088" s="169">
        <v>28137.29</v>
      </c>
      <c r="J1088" s="119"/>
      <c r="K1088" s="169">
        <v>172481.53</v>
      </c>
    </row>
    <row r="1089" spans="3:11" hidden="1" x14ac:dyDescent="0.2">
      <c r="C1089" s="172" t="s">
        <v>762</v>
      </c>
      <c r="D1089" s="119"/>
      <c r="E1089" s="119"/>
      <c r="F1089" s="119"/>
      <c r="G1089" s="119"/>
      <c r="H1089" s="119"/>
      <c r="I1089" s="169">
        <v>0</v>
      </c>
      <c r="J1089" s="119"/>
      <c r="K1089" s="169">
        <v>0</v>
      </c>
    </row>
    <row r="1091" spans="3:11" hidden="1" x14ac:dyDescent="0.2">
      <c r="C1091" s="11" t="s">
        <v>763</v>
      </c>
      <c r="D1091" s="11"/>
      <c r="E1091" s="11"/>
      <c r="F1091" s="11"/>
      <c r="G1091" s="11"/>
      <c r="H1091" s="11"/>
      <c r="I1091" s="149">
        <v>57594.28</v>
      </c>
      <c r="J1091" s="11"/>
      <c r="K1091" s="149">
        <v>600293.85</v>
      </c>
    </row>
    <row r="1092" spans="3:11" hidden="1" x14ac:dyDescent="0.2">
      <c r="C1092" s="150" t="s">
        <v>764</v>
      </c>
      <c r="D1092" s="148"/>
      <c r="E1092" s="148"/>
      <c r="F1092" s="148"/>
      <c r="G1092" s="148"/>
      <c r="H1092" s="148"/>
      <c r="I1092" s="148"/>
      <c r="J1092" s="148"/>
      <c r="K1092" s="148"/>
    </row>
    <row r="1093" spans="3:11" hidden="1" x14ac:dyDescent="0.2">
      <c r="C1093" s="174" t="s">
        <v>765</v>
      </c>
      <c r="D1093" s="11"/>
      <c r="E1093" s="11"/>
      <c r="F1093" s="11"/>
      <c r="G1093" s="11"/>
      <c r="H1093" s="11"/>
      <c r="I1093" s="149">
        <v>29456.989999999994</v>
      </c>
      <c r="J1093" s="11"/>
      <c r="K1093" s="149">
        <v>427812.32</v>
      </c>
    </row>
    <row r="1094" spans="3:11" hidden="1" x14ac:dyDescent="0.2">
      <c r="C1094" s="174" t="s">
        <v>766</v>
      </c>
      <c r="D1094" s="11"/>
      <c r="E1094" s="11"/>
      <c r="F1094" s="11"/>
      <c r="G1094" s="11"/>
      <c r="H1094" s="11"/>
      <c r="I1094" s="149">
        <v>0</v>
      </c>
      <c r="J1094" s="11"/>
      <c r="K1094" s="149">
        <v>0</v>
      </c>
    </row>
    <row r="1095" spans="3:11" hidden="1" x14ac:dyDescent="0.2">
      <c r="C1095" s="172" t="s">
        <v>767</v>
      </c>
      <c r="D1095" s="119"/>
      <c r="E1095" s="119"/>
      <c r="F1095" s="119"/>
      <c r="G1095" s="119"/>
      <c r="H1095" s="119"/>
      <c r="I1095" s="169">
        <v>28137.29</v>
      </c>
      <c r="J1095" s="119"/>
      <c r="K1095" s="169">
        <v>172481.53</v>
      </c>
    </row>
    <row r="1096" spans="3:11" hidden="1" x14ac:dyDescent="0.2">
      <c r="C1096" s="174" t="s">
        <v>190</v>
      </c>
      <c r="D1096" s="11"/>
      <c r="E1096" s="11"/>
      <c r="F1096" s="11"/>
      <c r="G1096" s="11"/>
      <c r="H1096" s="11"/>
      <c r="I1096" s="149">
        <v>0</v>
      </c>
      <c r="J1096" s="11"/>
      <c r="K1096" s="149">
        <v>0</v>
      </c>
    </row>
    <row r="1097" spans="3:11" hidden="1" x14ac:dyDescent="0.2"/>
    <row r="1098" spans="3:11" hidden="1" x14ac:dyDescent="0.2">
      <c r="C1098" s="11" t="s">
        <v>768</v>
      </c>
      <c r="D1098" s="11"/>
      <c r="E1098" s="11"/>
      <c r="F1098" s="11"/>
      <c r="G1098" s="11"/>
      <c r="H1098" s="11"/>
      <c r="I1098" s="149">
        <v>29456.989999999994</v>
      </c>
      <c r="J1098" s="11"/>
      <c r="K1098" s="149">
        <v>427812.32</v>
      </c>
    </row>
    <row r="1100" spans="3:11" hidden="1" x14ac:dyDescent="0.2">
      <c r="C1100" s="22" t="s">
        <v>208</v>
      </c>
      <c r="D1100" s="22"/>
      <c r="E1100" s="22"/>
      <c r="F1100" s="22"/>
      <c r="G1100" s="22"/>
      <c r="H1100" s="22"/>
      <c r="I1100" s="175">
        <v>57594.28</v>
      </c>
      <c r="J1100" s="22"/>
      <c r="K1100" s="175">
        <v>600293.85</v>
      </c>
    </row>
    <row r="1102" spans="3:11" hidden="1" x14ac:dyDescent="0.2">
      <c r="C1102" s="148" t="s">
        <v>769</v>
      </c>
      <c r="D1102" s="148"/>
      <c r="E1102" s="148"/>
      <c r="F1102" s="148"/>
      <c r="G1102" s="148"/>
      <c r="H1102" s="148"/>
      <c r="I1102" s="148"/>
      <c r="J1102" s="148"/>
      <c r="K1102" s="148"/>
    </row>
    <row r="1103" spans="3:11" hidden="1" x14ac:dyDescent="0.2">
      <c r="C1103" s="176" t="s">
        <v>770</v>
      </c>
      <c r="D1103" s="11"/>
      <c r="E1103" s="11"/>
      <c r="F1103" s="11"/>
      <c r="G1103" s="11"/>
      <c r="H1103" s="11"/>
      <c r="I1103" s="149">
        <v>50835.990000000013</v>
      </c>
      <c r="J1103" s="11"/>
      <c r="K1103" s="149">
        <v>379266.79</v>
      </c>
    </row>
    <row r="1104" spans="3:11" hidden="1" x14ac:dyDescent="0.2">
      <c r="C1104" s="150" t="s">
        <v>728</v>
      </c>
      <c r="D1104" s="148"/>
      <c r="E1104" s="148"/>
      <c r="F1104" s="148"/>
      <c r="G1104" s="148"/>
      <c r="H1104" s="148"/>
      <c r="I1104" s="148"/>
      <c r="J1104" s="148"/>
      <c r="K1104" s="148"/>
    </row>
    <row r="1105" spans="1:255" hidden="1" x14ac:dyDescent="0.2">
      <c r="C1105" s="174" t="s">
        <v>771</v>
      </c>
      <c r="D1105" s="11"/>
      <c r="E1105" s="11"/>
      <c r="F1105" s="11"/>
      <c r="G1105" s="11"/>
      <c r="H1105" s="11"/>
      <c r="I1105" s="149">
        <v>0</v>
      </c>
      <c r="J1105" s="11"/>
      <c r="K1105" s="149">
        <v>0</v>
      </c>
    </row>
    <row r="1106" spans="1:255" hidden="1" x14ac:dyDescent="0.2">
      <c r="C1106" s="174" t="s">
        <v>772</v>
      </c>
      <c r="D1106" s="11"/>
      <c r="E1106" s="11"/>
      <c r="F1106" s="11"/>
      <c r="G1106" s="11"/>
      <c r="H1106" s="11"/>
      <c r="I1106" s="149">
        <v>50835.990000000013</v>
      </c>
      <c r="J1106" s="11"/>
      <c r="K1106" s="149">
        <v>379266.79</v>
      </c>
    </row>
    <row r="1107" spans="1:255" hidden="1" x14ac:dyDescent="0.2">
      <c r="C1107" s="160" t="s">
        <v>773</v>
      </c>
      <c r="D1107" s="109"/>
      <c r="E1107" s="109"/>
      <c r="F1107" s="109"/>
      <c r="G1107" s="109"/>
      <c r="H1107" s="109"/>
      <c r="I1107" s="161">
        <v>21506.21</v>
      </c>
      <c r="J1107" s="109"/>
      <c r="K1107" s="161">
        <v>195921.62</v>
      </c>
    </row>
    <row r="1108" spans="1:255" hidden="1" x14ac:dyDescent="0.2">
      <c r="C1108" s="172" t="s">
        <v>774</v>
      </c>
      <c r="D1108" s="119"/>
      <c r="E1108" s="119"/>
      <c r="F1108" s="119"/>
      <c r="G1108" s="119"/>
      <c r="H1108" s="119"/>
      <c r="I1108" s="169">
        <v>28137.29</v>
      </c>
      <c r="J1108" s="119"/>
      <c r="K1108" s="169">
        <v>172481.53</v>
      </c>
    </row>
    <row r="1109" spans="1:255" hidden="1" x14ac:dyDescent="0.2">
      <c r="C1109" s="176" t="s">
        <v>775</v>
      </c>
      <c r="D1109" s="11"/>
      <c r="E1109" s="11"/>
      <c r="F1109" s="11"/>
      <c r="G1109" s="11"/>
      <c r="H1109" s="149">
        <v>251.18709000000004</v>
      </c>
      <c r="I1109" s="11"/>
      <c r="J1109" s="11"/>
      <c r="K1109" s="11"/>
    </row>
    <row r="1110" spans="1:255" hidden="1" x14ac:dyDescent="0.2">
      <c r="C1110" s="176" t="s">
        <v>199</v>
      </c>
      <c r="D1110" s="11"/>
      <c r="E1110" s="11"/>
      <c r="F1110" s="11"/>
      <c r="G1110" s="11"/>
      <c r="H1110" s="149">
        <v>1.8954390000000001</v>
      </c>
      <c r="I1110" s="11"/>
      <c r="J1110" s="11"/>
      <c r="K1110" s="11"/>
    </row>
    <row r="1111" spans="1:255" ht="13.5" thickBot="1" x14ac:dyDescent="0.25"/>
    <row r="1112" spans="1:255" x14ac:dyDescent="0.2">
      <c r="A1112" s="45"/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</row>
    <row r="1113" spans="1:255" x14ac:dyDescent="0.2">
      <c r="A1113" s="200" t="s">
        <v>675</v>
      </c>
      <c r="B1113" s="200"/>
      <c r="C1113" s="201" t="s">
        <v>812</v>
      </c>
      <c r="D1113" s="201"/>
      <c r="E1113" s="201"/>
      <c r="F1113" s="201"/>
      <c r="G1113" s="201"/>
      <c r="H1113" s="201"/>
      <c r="I1113" s="201"/>
      <c r="J1113" s="201"/>
      <c r="K1113" s="201"/>
      <c r="BX1113" s="46" t="s">
        <v>812</v>
      </c>
      <c r="IU1113" s="20"/>
    </row>
    <row r="1114" spans="1:255" ht="13.5" thickBot="1" x14ac:dyDescent="0.25"/>
    <row r="1115" spans="1:255" ht="24" x14ac:dyDescent="0.2">
      <c r="A1115" s="47">
        <v>42</v>
      </c>
      <c r="B1115" s="55" t="s">
        <v>21</v>
      </c>
      <c r="C1115" s="48" t="s">
        <v>679</v>
      </c>
      <c r="D1115" s="49" t="s">
        <v>23</v>
      </c>
      <c r="E1115" s="50">
        <v>1</v>
      </c>
      <c r="F1115" s="51">
        <v>43.76</v>
      </c>
      <c r="G1115" s="56" t="s">
        <v>6</v>
      </c>
      <c r="H1115" s="51"/>
      <c r="I1115" s="52">
        <v>116.2</v>
      </c>
      <c r="J1115" s="53"/>
      <c r="K1115" s="54">
        <v>3739.8599999999997</v>
      </c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  <c r="FQ1115" s="20"/>
      <c r="FR1115" s="20"/>
      <c r="FS1115" s="20"/>
      <c r="FT1115" s="20"/>
      <c r="FU1115" s="20"/>
      <c r="FV1115" s="20"/>
      <c r="FW1115" s="20"/>
      <c r="FX1115" s="20"/>
      <c r="FY1115" s="20"/>
      <c r="FZ1115" s="20"/>
      <c r="GA1115" s="20"/>
      <c r="GB1115" s="20"/>
      <c r="GC1115" s="20"/>
      <c r="GD1115" s="20"/>
      <c r="GE1115" s="20"/>
      <c r="GF1115" s="20"/>
      <c r="GG1115" s="20"/>
      <c r="GH1115" s="20"/>
      <c r="GI1115" s="20"/>
      <c r="GJ1115" s="20"/>
      <c r="GK1115" s="20"/>
      <c r="GL1115" s="20"/>
      <c r="GM1115" s="20"/>
      <c r="GN1115" s="20"/>
      <c r="GO1115" s="20"/>
      <c r="GP1115" s="20"/>
      <c r="GQ1115" s="20"/>
      <c r="GR1115" s="20"/>
      <c r="GS1115" s="20"/>
      <c r="GT1115" s="20"/>
      <c r="GU1115" s="20"/>
      <c r="GV1115" s="20"/>
      <c r="GW1115" s="20"/>
      <c r="GX1115" s="20"/>
      <c r="GY1115" s="20"/>
      <c r="GZ1115" s="20"/>
      <c r="HA1115" s="20"/>
      <c r="HB1115" s="20"/>
      <c r="HC1115" s="20"/>
      <c r="HD1115" s="20"/>
      <c r="HE1115" s="20"/>
      <c r="HF1115" s="20"/>
      <c r="HG1115" s="20"/>
      <c r="HH1115" s="20"/>
      <c r="HI1115" s="20"/>
      <c r="HJ1115" s="20"/>
      <c r="HK1115" s="20"/>
      <c r="HL1115" s="20"/>
      <c r="HM1115" s="20"/>
      <c r="HN1115" s="20"/>
      <c r="HO1115" s="20"/>
      <c r="HP1115" s="20"/>
      <c r="HQ1115" s="20"/>
      <c r="HR1115" s="20"/>
      <c r="HS1115" s="20"/>
      <c r="HT1115" s="20"/>
      <c r="HU1115" s="20"/>
      <c r="HV1115" s="20"/>
      <c r="HW1115" s="20"/>
      <c r="HX1115" s="20"/>
      <c r="HY1115" s="20"/>
      <c r="HZ1115" s="20"/>
      <c r="IA1115" s="20"/>
      <c r="IB1115" s="20"/>
      <c r="IC1115" s="20"/>
      <c r="ID1115" s="20"/>
      <c r="IE1115" s="20"/>
      <c r="IF1115" s="20"/>
      <c r="IG1115" s="20"/>
      <c r="IH1115" s="20"/>
      <c r="II1115" s="20"/>
      <c r="IJ1115" s="20"/>
      <c r="IK1115" s="20"/>
      <c r="IL1115" s="20"/>
      <c r="IM1115" s="20"/>
      <c r="IN1115" s="20"/>
      <c r="IO1115" s="20"/>
      <c r="IP1115" s="20"/>
      <c r="IQ1115" s="20"/>
      <c r="IR1115" s="20"/>
      <c r="IS1115" s="20"/>
      <c r="IT1115" s="20"/>
      <c r="IU1115" s="20"/>
    </row>
    <row r="1116" spans="1:255" x14ac:dyDescent="0.2">
      <c r="A1116" s="60"/>
      <c r="B1116" s="61"/>
      <c r="C1116" s="61" t="s">
        <v>680</v>
      </c>
      <c r="D1116" s="62"/>
      <c r="E1116" s="63"/>
      <c r="F1116" s="64">
        <v>35.11</v>
      </c>
      <c r="G1116" s="65" t="s">
        <v>26</v>
      </c>
      <c r="H1116" s="64">
        <v>36.869999999999997</v>
      </c>
      <c r="I1116" s="64">
        <v>36.869999999999997</v>
      </c>
      <c r="J1116" s="66">
        <v>33.39</v>
      </c>
      <c r="K1116" s="67">
        <v>1231.0899999999999</v>
      </c>
      <c r="O1116" s="20"/>
      <c r="P1116" s="20"/>
      <c r="Q1116" s="20"/>
      <c r="R1116" s="20"/>
      <c r="S1116" s="20"/>
      <c r="T1116" s="20">
        <v>36.869999999999997</v>
      </c>
      <c r="U1116" s="20">
        <v>1231.0899999999999</v>
      </c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>
        <v>1</v>
      </c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>
        <v>1231.0899999999999</v>
      </c>
      <c r="DH1116" s="20">
        <v>1</v>
      </c>
      <c r="DI1116" s="20"/>
      <c r="DJ1116" s="20"/>
      <c r="DK1116" s="20"/>
      <c r="DL1116" s="20"/>
      <c r="DM1116" s="20"/>
      <c r="DN1116" s="20"/>
      <c r="DO1116" s="20"/>
      <c r="DP1116" s="20"/>
      <c r="DQ1116" s="20">
        <v>36.869999999999997</v>
      </c>
      <c r="DR1116" s="20"/>
      <c r="DS1116" s="20">
        <v>1231.0899999999999</v>
      </c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  <c r="FQ1116" s="20"/>
      <c r="FR1116" s="20"/>
      <c r="FS1116" s="20"/>
      <c r="FT1116" s="20"/>
      <c r="FU1116" s="20"/>
      <c r="FV1116" s="20"/>
      <c r="FW1116" s="20"/>
      <c r="FX1116" s="20"/>
      <c r="FY1116" s="20"/>
      <c r="FZ1116" s="20"/>
      <c r="GA1116" s="20"/>
      <c r="GB1116" s="20"/>
      <c r="GC1116" s="20"/>
      <c r="GD1116" s="20"/>
      <c r="GE1116" s="20"/>
      <c r="GF1116" s="20"/>
      <c r="GG1116" s="20"/>
      <c r="GH1116" s="20"/>
      <c r="GI1116" s="20"/>
      <c r="GJ1116" s="20">
        <v>36.869999999999997</v>
      </c>
      <c r="GK1116" s="20">
        <v>36.869999999999997</v>
      </c>
      <c r="GL1116" s="20"/>
      <c r="GM1116" s="20"/>
      <c r="GN1116" s="20"/>
      <c r="GO1116" s="20"/>
      <c r="GP1116" s="20"/>
      <c r="GQ1116" s="20"/>
      <c r="GR1116" s="20"/>
      <c r="GS1116" s="20"/>
      <c r="GT1116" s="20"/>
      <c r="GU1116" s="20"/>
      <c r="GV1116" s="20"/>
      <c r="GW1116" s="20"/>
      <c r="GX1116" s="20"/>
      <c r="GY1116" s="20"/>
      <c r="GZ1116" s="20"/>
      <c r="HA1116" s="20"/>
      <c r="HB1116" s="20">
        <v>36.869999999999997</v>
      </c>
      <c r="HC1116" s="20"/>
      <c r="HD1116" s="20"/>
      <c r="HE1116" s="20"/>
      <c r="HF1116" s="20">
        <v>36.869999999999997</v>
      </c>
      <c r="HG1116" s="20"/>
      <c r="HH1116" s="20"/>
      <c r="HI1116" s="20"/>
      <c r="HJ1116" s="20"/>
      <c r="HK1116" s="20"/>
      <c r="HL1116" s="20">
        <v>36.869999999999997</v>
      </c>
      <c r="HM1116" s="20"/>
      <c r="HN1116" s="20">
        <v>36.869999999999997</v>
      </c>
      <c r="HO1116" s="20"/>
      <c r="HP1116" s="20"/>
      <c r="HQ1116" s="20"/>
      <c r="HR1116" s="20"/>
      <c r="HS1116" s="20"/>
      <c r="HT1116" s="20"/>
      <c r="HU1116" s="20"/>
      <c r="HV1116" s="20"/>
      <c r="HW1116" s="20"/>
      <c r="HX1116" s="20">
        <v>36.869999999999997</v>
      </c>
      <c r="HY1116" s="20"/>
      <c r="HZ1116" s="20"/>
      <c r="IA1116" s="20"/>
      <c r="IB1116" s="20"/>
      <c r="IC1116" s="20"/>
      <c r="ID1116" s="20"/>
      <c r="IE1116" s="20"/>
      <c r="IF1116" s="20"/>
      <c r="IG1116" s="20"/>
      <c r="IH1116" s="20"/>
      <c r="II1116" s="20"/>
      <c r="IJ1116" s="20"/>
      <c r="IK1116" s="20"/>
      <c r="IL1116" s="20"/>
      <c r="IM1116" s="20"/>
      <c r="IN1116" s="20"/>
      <c r="IO1116" s="20"/>
      <c r="IP1116" s="20"/>
      <c r="IQ1116" s="20"/>
      <c r="IR1116" s="20"/>
      <c r="IS1116" s="20"/>
      <c r="IT1116" s="20"/>
      <c r="IU1116" s="20"/>
    </row>
    <row r="1117" spans="1:255" x14ac:dyDescent="0.2">
      <c r="A1117" s="71"/>
      <c r="B1117" s="72"/>
      <c r="C1117" s="72" t="s">
        <v>681</v>
      </c>
      <c r="D1117" s="73"/>
      <c r="E1117" s="74"/>
      <c r="F1117" s="75">
        <v>6.62</v>
      </c>
      <c r="G1117" s="76" t="s">
        <v>26</v>
      </c>
      <c r="H1117" s="75">
        <v>6.95</v>
      </c>
      <c r="I1117" s="75">
        <v>6.95</v>
      </c>
      <c r="J1117" s="77">
        <v>13.26</v>
      </c>
      <c r="K1117" s="78">
        <v>92.16</v>
      </c>
      <c r="O1117" s="20"/>
      <c r="P1117" s="20"/>
      <c r="Q1117" s="20"/>
      <c r="R1117" s="20"/>
      <c r="S1117" s="20"/>
      <c r="T1117" s="20">
        <v>6.95</v>
      </c>
      <c r="U1117" s="20">
        <v>92.16</v>
      </c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>
        <v>1</v>
      </c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>
        <v>6.95</v>
      </c>
      <c r="DR1117" s="20"/>
      <c r="DS1117" s="20">
        <v>92.16</v>
      </c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  <c r="FQ1117" s="20"/>
      <c r="FR1117" s="20"/>
      <c r="FS1117" s="20"/>
      <c r="FT1117" s="20"/>
      <c r="FU1117" s="20"/>
      <c r="FV1117" s="20"/>
      <c r="FW1117" s="20"/>
      <c r="FX1117" s="20"/>
      <c r="FY1117" s="20"/>
      <c r="FZ1117" s="20"/>
      <c r="GA1117" s="20"/>
      <c r="GB1117" s="20"/>
      <c r="GC1117" s="20"/>
      <c r="GD1117" s="20"/>
      <c r="GE1117" s="20"/>
      <c r="GF1117" s="20"/>
      <c r="GG1117" s="20"/>
      <c r="GH1117" s="20"/>
      <c r="GI1117" s="20"/>
      <c r="GJ1117" s="20">
        <v>6.95</v>
      </c>
      <c r="GK1117" s="20"/>
      <c r="GL1117" s="20">
        <v>6.95</v>
      </c>
      <c r="GM1117" s="20"/>
      <c r="GN1117" s="20"/>
      <c r="GO1117" s="20"/>
      <c r="GP1117" s="20"/>
      <c r="GQ1117" s="20"/>
      <c r="GR1117" s="20"/>
      <c r="GS1117" s="20"/>
      <c r="GT1117" s="20"/>
      <c r="GU1117" s="20"/>
      <c r="GV1117" s="20"/>
      <c r="GW1117" s="20"/>
      <c r="GX1117" s="20"/>
      <c r="GY1117" s="20"/>
      <c r="GZ1117" s="20"/>
      <c r="HA1117" s="20"/>
      <c r="HB1117" s="20">
        <v>6.95</v>
      </c>
      <c r="HC1117" s="20"/>
      <c r="HD1117" s="20"/>
      <c r="HE1117" s="20"/>
      <c r="HF1117" s="20">
        <v>6.95</v>
      </c>
      <c r="HG1117" s="20"/>
      <c r="HH1117" s="20"/>
      <c r="HI1117" s="20"/>
      <c r="HJ1117" s="20"/>
      <c r="HK1117" s="20"/>
      <c r="HL1117" s="20">
        <v>6.95</v>
      </c>
      <c r="HM1117" s="20"/>
      <c r="HN1117" s="20">
        <v>6.95</v>
      </c>
      <c r="HO1117" s="20"/>
      <c r="HP1117" s="20"/>
      <c r="HQ1117" s="20"/>
      <c r="HR1117" s="20"/>
      <c r="HS1117" s="20"/>
      <c r="HT1117" s="20"/>
      <c r="HU1117" s="20"/>
      <c r="HV1117" s="20"/>
      <c r="HW1117" s="20"/>
      <c r="HX1117" s="20"/>
      <c r="HY1117" s="20"/>
      <c r="HZ1117" s="20"/>
      <c r="IA1117" s="20"/>
      <c r="IB1117" s="20"/>
      <c r="IC1117" s="20"/>
      <c r="ID1117" s="20"/>
      <c r="IE1117" s="20"/>
      <c r="IF1117" s="20"/>
      <c r="IG1117" s="20"/>
      <c r="IH1117" s="20"/>
      <c r="II1117" s="20"/>
      <c r="IJ1117" s="20"/>
      <c r="IK1117" s="20"/>
      <c r="IL1117" s="20"/>
      <c r="IM1117" s="20"/>
      <c r="IN1117" s="20"/>
      <c r="IO1117" s="20"/>
      <c r="IP1117" s="20"/>
      <c r="IQ1117" s="20"/>
      <c r="IR1117" s="20"/>
      <c r="IS1117" s="20"/>
      <c r="IT1117" s="20"/>
      <c r="IU1117" s="20"/>
    </row>
    <row r="1118" spans="1:255" x14ac:dyDescent="0.2">
      <c r="A1118" s="71"/>
      <c r="B1118" s="72"/>
      <c r="C1118" s="72" t="s">
        <v>682</v>
      </c>
      <c r="D1118" s="73"/>
      <c r="E1118" s="74"/>
      <c r="F1118" s="75">
        <v>0.6</v>
      </c>
      <c r="G1118" s="76" t="s">
        <v>26</v>
      </c>
      <c r="H1118" s="75">
        <v>0.63</v>
      </c>
      <c r="I1118" s="75">
        <v>0.63</v>
      </c>
      <c r="J1118" s="77">
        <v>33.39</v>
      </c>
      <c r="K1118" s="78">
        <v>21.04</v>
      </c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  <c r="FQ1118" s="20"/>
      <c r="FR1118" s="20"/>
      <c r="FS1118" s="20"/>
      <c r="FT1118" s="20"/>
      <c r="FU1118" s="20"/>
      <c r="FV1118" s="20"/>
      <c r="FW1118" s="20"/>
      <c r="FX1118" s="20"/>
      <c r="FY1118" s="20"/>
      <c r="FZ1118" s="20"/>
      <c r="GA1118" s="20"/>
      <c r="GB1118" s="20"/>
      <c r="GC1118" s="20"/>
      <c r="GD1118" s="20"/>
      <c r="GE1118" s="20"/>
      <c r="GF1118" s="20"/>
      <c r="GG1118" s="20"/>
      <c r="GH1118" s="20"/>
      <c r="GI1118" s="20"/>
      <c r="GJ1118" s="20"/>
      <c r="GK1118" s="20"/>
      <c r="GL1118" s="20"/>
      <c r="GM1118" s="20">
        <v>0.63</v>
      </c>
      <c r="GN1118" s="20"/>
      <c r="GO1118" s="20"/>
      <c r="GP1118" s="20"/>
      <c r="GQ1118" s="20"/>
      <c r="GR1118" s="20"/>
      <c r="GS1118" s="20"/>
      <c r="GT1118" s="20"/>
      <c r="GU1118" s="20"/>
      <c r="GV1118" s="20"/>
      <c r="GW1118" s="20"/>
      <c r="GX1118" s="20"/>
      <c r="GY1118" s="20"/>
      <c r="GZ1118" s="20"/>
      <c r="HA1118" s="20"/>
      <c r="HB1118" s="20"/>
      <c r="HC1118" s="20"/>
      <c r="HD1118" s="20"/>
      <c r="HE1118" s="20"/>
      <c r="HF1118" s="20"/>
      <c r="HG1118" s="20"/>
      <c r="HH1118" s="20"/>
      <c r="HI1118" s="20"/>
      <c r="HJ1118" s="20"/>
      <c r="HK1118" s="20"/>
      <c r="HL1118" s="20"/>
      <c r="HM1118" s="20"/>
      <c r="HN1118" s="20"/>
      <c r="HO1118" s="20"/>
      <c r="HP1118" s="20"/>
      <c r="HQ1118" s="20"/>
      <c r="HR1118" s="20"/>
      <c r="HS1118" s="20"/>
      <c r="HT1118" s="20"/>
      <c r="HU1118" s="20"/>
      <c r="HV1118" s="20"/>
      <c r="HW1118" s="20"/>
      <c r="HX1118" s="20">
        <v>0.63</v>
      </c>
      <c r="HY1118" s="20"/>
      <c r="HZ1118" s="20"/>
      <c r="IA1118" s="20"/>
      <c r="IB1118" s="20"/>
      <c r="IC1118" s="20"/>
      <c r="ID1118" s="20"/>
      <c r="IE1118" s="20"/>
      <c r="IF1118" s="20"/>
      <c r="IG1118" s="20"/>
      <c r="IH1118" s="20"/>
      <c r="II1118" s="20"/>
      <c r="IJ1118" s="20"/>
      <c r="IK1118" s="20"/>
      <c r="IL1118" s="20"/>
      <c r="IM1118" s="20"/>
      <c r="IN1118" s="20"/>
      <c r="IO1118" s="20"/>
      <c r="IP1118" s="20"/>
      <c r="IQ1118" s="20"/>
      <c r="IR1118" s="20"/>
      <c r="IS1118" s="20"/>
      <c r="IT1118" s="20"/>
      <c r="IU1118" s="20"/>
    </row>
    <row r="1119" spans="1:255" x14ac:dyDescent="0.2">
      <c r="A1119" s="71"/>
      <c r="B1119" s="72"/>
      <c r="C1119" s="72" t="s">
        <v>683</v>
      </c>
      <c r="D1119" s="73"/>
      <c r="E1119" s="74"/>
      <c r="F1119" s="75">
        <v>2.0299999999999998</v>
      </c>
      <c r="G1119" s="76"/>
      <c r="H1119" s="75">
        <v>2.0299999999999998</v>
      </c>
      <c r="I1119" s="75">
        <v>2.0299999999999998</v>
      </c>
      <c r="J1119" s="77">
        <v>9.11</v>
      </c>
      <c r="K1119" s="78">
        <v>18.489999999999998</v>
      </c>
      <c r="O1119" s="20"/>
      <c r="P1119" s="20"/>
      <c r="Q1119" s="20"/>
      <c r="R1119" s="20"/>
      <c r="S1119" s="20"/>
      <c r="T1119" s="20">
        <v>2.0299999999999998</v>
      </c>
      <c r="U1119" s="20">
        <v>18.489999999999998</v>
      </c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>
        <v>1</v>
      </c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>
        <v>2.0299999999999998</v>
      </c>
      <c r="DL1119" s="20"/>
      <c r="DM1119" s="20">
        <v>18.489999999999998</v>
      </c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  <c r="FW1119" s="20"/>
      <c r="FX1119" s="20"/>
      <c r="FY1119" s="20"/>
      <c r="FZ1119" s="20"/>
      <c r="GA1119" s="20"/>
      <c r="GB1119" s="20"/>
      <c r="GC1119" s="20"/>
      <c r="GD1119" s="20"/>
      <c r="GE1119" s="20"/>
      <c r="GF1119" s="20"/>
      <c r="GG1119" s="20"/>
      <c r="GH1119" s="20"/>
      <c r="GI1119" s="20"/>
      <c r="GJ1119" s="20">
        <v>2.0299999999999998</v>
      </c>
      <c r="GK1119" s="20"/>
      <c r="GL1119" s="20"/>
      <c r="GM1119" s="20"/>
      <c r="GN1119" s="20">
        <v>2.0299999999999998</v>
      </c>
      <c r="GO1119" s="20"/>
      <c r="GP1119" s="20">
        <v>2.0299999999999998</v>
      </c>
      <c r="GQ1119" s="20">
        <v>2.0299999999999998</v>
      </c>
      <c r="GR1119" s="20"/>
      <c r="GS1119" s="20">
        <v>2.0299999999999998</v>
      </c>
      <c r="GT1119" s="20"/>
      <c r="GU1119" s="20"/>
      <c r="GV1119" s="20"/>
      <c r="GW1119" s="20">
        <v>0</v>
      </c>
      <c r="GX1119" s="20">
        <v>0</v>
      </c>
      <c r="GY1119" s="20"/>
      <c r="GZ1119" s="20"/>
      <c r="HA1119" s="20"/>
      <c r="HB1119" s="20">
        <v>2.0299999999999998</v>
      </c>
      <c r="HC1119" s="20"/>
      <c r="HD1119" s="20"/>
      <c r="HE1119" s="20"/>
      <c r="HF1119" s="20">
        <v>2.0299999999999998</v>
      </c>
      <c r="HG1119" s="20"/>
      <c r="HH1119" s="20"/>
      <c r="HI1119" s="20"/>
      <c r="HJ1119" s="20"/>
      <c r="HK1119" s="20"/>
      <c r="HL1119" s="20">
        <v>2.0299999999999998</v>
      </c>
      <c r="HM1119" s="20"/>
      <c r="HN1119" s="20">
        <v>2.0299999999999998</v>
      </c>
      <c r="HO1119" s="20"/>
      <c r="HP1119" s="20"/>
      <c r="HQ1119" s="20"/>
      <c r="HR1119" s="20"/>
      <c r="HS1119" s="20"/>
      <c r="HT1119" s="20"/>
      <c r="HU1119" s="20"/>
      <c r="HV1119" s="20"/>
      <c r="HW1119" s="20"/>
      <c r="HX1119" s="20"/>
      <c r="HY1119" s="20"/>
      <c r="HZ1119" s="20"/>
      <c r="IA1119" s="20"/>
      <c r="IB1119" s="20"/>
      <c r="IC1119" s="20"/>
      <c r="ID1119" s="20"/>
      <c r="IE1119" s="20"/>
      <c r="IF1119" s="20"/>
      <c r="IG1119" s="20"/>
      <c r="IH1119" s="20"/>
      <c r="II1119" s="20"/>
      <c r="IJ1119" s="20"/>
      <c r="IK1119" s="20"/>
      <c r="IL1119" s="20"/>
      <c r="IM1119" s="20"/>
      <c r="IN1119" s="20"/>
      <c r="IO1119" s="20"/>
      <c r="IP1119" s="20"/>
      <c r="IQ1119" s="20"/>
      <c r="IR1119" s="20"/>
      <c r="IS1119" s="20"/>
      <c r="IT1119" s="20"/>
      <c r="IU1119" s="20"/>
    </row>
    <row r="1120" spans="1:255" x14ac:dyDescent="0.2">
      <c r="A1120" s="79"/>
      <c r="B1120" s="80"/>
      <c r="C1120" s="80" t="s">
        <v>684</v>
      </c>
      <c r="D1120" s="81"/>
      <c r="E1120" s="82">
        <v>121</v>
      </c>
      <c r="F1120" s="83" t="s">
        <v>685</v>
      </c>
      <c r="G1120" s="84"/>
      <c r="H1120" s="85">
        <v>45.38</v>
      </c>
      <c r="I1120" s="85">
        <v>45.38</v>
      </c>
      <c r="J1120" s="87">
        <v>1.21</v>
      </c>
      <c r="K1120" s="86">
        <v>1515.08</v>
      </c>
      <c r="O1120" s="20"/>
      <c r="P1120" s="20"/>
      <c r="Q1120" s="20"/>
      <c r="R1120" s="20"/>
      <c r="S1120" s="20"/>
      <c r="T1120" s="20">
        <v>45.38</v>
      </c>
      <c r="U1120" s="20">
        <v>1515.08</v>
      </c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>
        <v>1</v>
      </c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>
        <v>45.38</v>
      </c>
      <c r="DR1120" s="20"/>
      <c r="DS1120" s="20">
        <v>1515.08</v>
      </c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  <c r="FQ1120" s="20"/>
      <c r="FR1120" s="20"/>
      <c r="FS1120" s="20"/>
      <c r="FT1120" s="20"/>
      <c r="FU1120" s="20"/>
      <c r="FV1120" s="20"/>
      <c r="FW1120" s="20"/>
      <c r="FX1120" s="20"/>
      <c r="FY1120" s="20"/>
      <c r="FZ1120" s="20"/>
      <c r="GA1120" s="20"/>
      <c r="GB1120" s="20"/>
      <c r="GC1120" s="20"/>
      <c r="GD1120" s="20"/>
      <c r="GE1120" s="20"/>
      <c r="GF1120" s="20"/>
      <c r="GG1120" s="20"/>
      <c r="GH1120" s="20"/>
      <c r="GI1120" s="20"/>
      <c r="GJ1120" s="20"/>
      <c r="GK1120" s="20"/>
      <c r="GL1120" s="20"/>
      <c r="GM1120" s="20"/>
      <c r="GN1120" s="20"/>
      <c r="GO1120" s="20"/>
      <c r="GP1120" s="20"/>
      <c r="GQ1120" s="20"/>
      <c r="GR1120" s="20"/>
      <c r="GS1120" s="20"/>
      <c r="GT1120" s="20"/>
      <c r="GU1120" s="20"/>
      <c r="GV1120" s="20"/>
      <c r="GW1120" s="20"/>
      <c r="GX1120" s="20"/>
      <c r="GY1120" s="20">
        <v>45.38</v>
      </c>
      <c r="GZ1120" s="20"/>
      <c r="HA1120" s="20"/>
      <c r="HB1120" s="20">
        <v>45.38</v>
      </c>
      <c r="HC1120" s="20"/>
      <c r="HD1120" s="20"/>
      <c r="HE1120" s="20"/>
      <c r="HF1120" s="20">
        <v>45.38</v>
      </c>
      <c r="HG1120" s="20"/>
      <c r="HH1120" s="20"/>
      <c r="HI1120" s="20"/>
      <c r="HJ1120" s="20"/>
      <c r="HK1120" s="20"/>
      <c r="HL1120" s="20">
        <v>45.38</v>
      </c>
      <c r="HM1120" s="20"/>
      <c r="HN1120" s="20">
        <v>45.38</v>
      </c>
      <c r="HO1120" s="20"/>
      <c r="HP1120" s="20"/>
      <c r="HQ1120" s="20"/>
      <c r="HR1120" s="20"/>
      <c r="HS1120" s="20"/>
      <c r="HT1120" s="20"/>
      <c r="HU1120" s="20"/>
      <c r="HV1120" s="20"/>
      <c r="HW1120" s="20"/>
      <c r="HX1120" s="20"/>
      <c r="HY1120" s="20"/>
      <c r="HZ1120" s="20"/>
      <c r="IA1120" s="20"/>
      <c r="IB1120" s="20"/>
      <c r="IC1120" s="20"/>
      <c r="ID1120" s="20"/>
      <c r="IE1120" s="20"/>
      <c r="IF1120" s="20"/>
      <c r="IG1120" s="20"/>
      <c r="IH1120" s="20"/>
      <c r="II1120" s="20"/>
      <c r="IJ1120" s="20"/>
      <c r="IK1120" s="20"/>
      <c r="IL1120" s="20"/>
      <c r="IM1120" s="20"/>
      <c r="IN1120" s="20"/>
      <c r="IO1120" s="20"/>
      <c r="IP1120" s="20"/>
      <c r="IQ1120" s="20"/>
      <c r="IR1120" s="20"/>
      <c r="IS1120" s="20"/>
      <c r="IT1120" s="20"/>
      <c r="IU1120" s="20"/>
    </row>
    <row r="1121" spans="1:255" x14ac:dyDescent="0.2">
      <c r="A1121" s="79"/>
      <c r="B1121" s="80"/>
      <c r="C1121" s="80" t="s">
        <v>686</v>
      </c>
      <c r="D1121" s="81"/>
      <c r="E1121" s="82">
        <v>72</v>
      </c>
      <c r="F1121" s="83" t="s">
        <v>685</v>
      </c>
      <c r="G1121" s="84"/>
      <c r="H1121" s="85">
        <v>27</v>
      </c>
      <c r="I1121" s="85">
        <v>27</v>
      </c>
      <c r="J1121" s="87">
        <v>0.72</v>
      </c>
      <c r="K1121" s="86">
        <v>901.53</v>
      </c>
      <c r="O1121" s="20"/>
      <c r="P1121" s="20"/>
      <c r="Q1121" s="20"/>
      <c r="R1121" s="20"/>
      <c r="S1121" s="20"/>
      <c r="T1121" s="20">
        <v>27</v>
      </c>
      <c r="U1121" s="20">
        <v>901.53</v>
      </c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>
        <v>1</v>
      </c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>
        <v>27</v>
      </c>
      <c r="DR1121" s="20"/>
      <c r="DS1121" s="20">
        <v>901.53</v>
      </c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  <c r="FQ1121" s="20"/>
      <c r="FR1121" s="20"/>
      <c r="FS1121" s="20"/>
      <c r="FT1121" s="20"/>
      <c r="FU1121" s="20"/>
      <c r="FV1121" s="20"/>
      <c r="FW1121" s="20"/>
      <c r="FX1121" s="20"/>
      <c r="FY1121" s="20"/>
      <c r="FZ1121" s="20"/>
      <c r="GA1121" s="20"/>
      <c r="GB1121" s="20"/>
      <c r="GC1121" s="20"/>
      <c r="GD1121" s="20"/>
      <c r="GE1121" s="20"/>
      <c r="GF1121" s="20"/>
      <c r="GG1121" s="20"/>
      <c r="GH1121" s="20"/>
      <c r="GI1121" s="20"/>
      <c r="GJ1121" s="20"/>
      <c r="GK1121" s="20"/>
      <c r="GL1121" s="20"/>
      <c r="GM1121" s="20"/>
      <c r="GN1121" s="20"/>
      <c r="GO1121" s="20"/>
      <c r="GP1121" s="20"/>
      <c r="GQ1121" s="20"/>
      <c r="GR1121" s="20"/>
      <c r="GS1121" s="20"/>
      <c r="GT1121" s="20"/>
      <c r="GU1121" s="20"/>
      <c r="GV1121" s="20"/>
      <c r="GW1121" s="20"/>
      <c r="GX1121" s="20"/>
      <c r="GY1121" s="20"/>
      <c r="GZ1121" s="20">
        <v>27</v>
      </c>
      <c r="HA1121" s="20"/>
      <c r="HB1121" s="20">
        <v>27</v>
      </c>
      <c r="HC1121" s="20"/>
      <c r="HD1121" s="20"/>
      <c r="HE1121" s="20"/>
      <c r="HF1121" s="20">
        <v>27</v>
      </c>
      <c r="HG1121" s="20"/>
      <c r="HH1121" s="20"/>
      <c r="HI1121" s="20"/>
      <c r="HJ1121" s="20"/>
      <c r="HK1121" s="20"/>
      <c r="HL1121" s="20">
        <v>27</v>
      </c>
      <c r="HM1121" s="20"/>
      <c r="HN1121" s="20">
        <v>27</v>
      </c>
      <c r="HO1121" s="20"/>
      <c r="HP1121" s="20"/>
      <c r="HQ1121" s="20"/>
      <c r="HR1121" s="20"/>
      <c r="HS1121" s="20"/>
      <c r="HT1121" s="20"/>
      <c r="HU1121" s="20"/>
      <c r="HV1121" s="20"/>
      <c r="HW1121" s="20"/>
      <c r="HX1121" s="20"/>
      <c r="HY1121" s="20"/>
      <c r="HZ1121" s="20"/>
      <c r="IA1121" s="20"/>
      <c r="IB1121" s="20"/>
      <c r="IC1121" s="20"/>
      <c r="ID1121" s="20"/>
      <c r="IE1121" s="20"/>
      <c r="IF1121" s="20"/>
      <c r="IG1121" s="20"/>
      <c r="IH1121" s="20"/>
      <c r="II1121" s="20"/>
      <c r="IJ1121" s="20"/>
      <c r="IK1121" s="20"/>
      <c r="IL1121" s="20"/>
      <c r="IM1121" s="20"/>
      <c r="IN1121" s="20"/>
      <c r="IO1121" s="20"/>
      <c r="IP1121" s="20"/>
      <c r="IQ1121" s="20"/>
      <c r="IR1121" s="20"/>
      <c r="IS1121" s="20"/>
      <c r="IT1121" s="20"/>
      <c r="IU1121" s="20"/>
    </row>
    <row r="1122" spans="1:255" x14ac:dyDescent="0.2">
      <c r="A1122" s="71"/>
      <c r="B1122" s="72"/>
      <c r="C1122" s="72" t="s">
        <v>687</v>
      </c>
      <c r="D1122" s="73" t="s">
        <v>688</v>
      </c>
      <c r="E1122" s="74">
        <v>3.65</v>
      </c>
      <c r="F1122" s="75"/>
      <c r="G1122" s="76" t="s">
        <v>26</v>
      </c>
      <c r="H1122" s="75">
        <v>3.83</v>
      </c>
      <c r="I1122" s="88">
        <v>3.8325</v>
      </c>
      <c r="J1122" s="77"/>
      <c r="K1122" s="78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  <c r="FQ1122" s="20"/>
      <c r="FR1122" s="20"/>
      <c r="FS1122" s="20"/>
      <c r="FT1122" s="20"/>
      <c r="FU1122" s="20"/>
      <c r="FV1122" s="20"/>
      <c r="FW1122" s="20"/>
      <c r="FX1122" s="20"/>
      <c r="FY1122" s="20"/>
      <c r="FZ1122" s="20"/>
      <c r="GA1122" s="20"/>
      <c r="GB1122" s="20"/>
      <c r="GC1122" s="20"/>
      <c r="GD1122" s="20"/>
      <c r="GE1122" s="20"/>
      <c r="GF1122" s="20"/>
      <c r="GG1122" s="20"/>
      <c r="GH1122" s="20"/>
      <c r="GI1122" s="20"/>
      <c r="GJ1122" s="20"/>
      <c r="GK1122" s="20"/>
      <c r="GL1122" s="20"/>
      <c r="GM1122" s="20"/>
      <c r="GN1122" s="20"/>
      <c r="GO1122" s="20"/>
      <c r="GP1122" s="20"/>
      <c r="GQ1122" s="20"/>
      <c r="GR1122" s="20"/>
      <c r="GS1122" s="20"/>
      <c r="GT1122" s="20"/>
      <c r="GU1122" s="20"/>
      <c r="GV1122" s="20"/>
      <c r="GW1122" s="20"/>
      <c r="GX1122" s="20"/>
      <c r="GY1122" s="20"/>
      <c r="GZ1122" s="20"/>
      <c r="HA1122" s="20"/>
      <c r="HB1122" s="20"/>
      <c r="HC1122" s="20"/>
      <c r="HD1122" s="20"/>
      <c r="HE1122" s="20"/>
      <c r="HF1122" s="20"/>
      <c r="HG1122" s="20"/>
      <c r="HH1122" s="20"/>
      <c r="HI1122" s="20"/>
      <c r="HJ1122" s="20"/>
      <c r="HK1122" s="20"/>
      <c r="HL1122" s="20"/>
      <c r="HM1122" s="20"/>
      <c r="HN1122" s="20"/>
      <c r="HO1122" s="20"/>
      <c r="HP1122" s="20"/>
      <c r="HQ1122" s="20"/>
      <c r="HR1122" s="20"/>
      <c r="HS1122" s="20"/>
      <c r="HT1122" s="20"/>
      <c r="HU1122" s="20"/>
      <c r="HV1122" s="20"/>
      <c r="HW1122" s="20"/>
      <c r="HX1122" s="20"/>
      <c r="HY1122" s="20"/>
      <c r="HZ1122" s="20"/>
      <c r="IA1122" s="20"/>
      <c r="IB1122" s="20"/>
      <c r="IC1122" s="20"/>
      <c r="ID1122" s="20"/>
      <c r="IE1122" s="20"/>
      <c r="IF1122" s="20"/>
      <c r="IG1122" s="20"/>
      <c r="IH1122" s="20"/>
      <c r="II1122" s="20"/>
      <c r="IJ1122" s="20"/>
      <c r="IK1122" s="20"/>
      <c r="IL1122" s="20"/>
      <c r="IM1122" s="20"/>
      <c r="IN1122" s="20"/>
      <c r="IO1122" s="20"/>
      <c r="IP1122" s="20"/>
      <c r="IQ1122" s="20"/>
      <c r="IR1122" s="20"/>
      <c r="IS1122" s="20"/>
      <c r="IT1122" s="20"/>
      <c r="IU1122" s="20"/>
    </row>
    <row r="1123" spans="1:255" ht="24" x14ac:dyDescent="0.2">
      <c r="A1123" s="91" t="s">
        <v>370</v>
      </c>
      <c r="B1123" s="99" t="s">
        <v>35</v>
      </c>
      <c r="C1123" s="92" t="s">
        <v>778</v>
      </c>
      <c r="D1123" s="93" t="s">
        <v>37</v>
      </c>
      <c r="E1123" s="94">
        <v>1</v>
      </c>
      <c r="F1123" s="100">
        <v>7045.0199999999995</v>
      </c>
      <c r="G1123" s="96"/>
      <c r="H1123" s="100">
        <v>7045.02</v>
      </c>
      <c r="I1123" s="95">
        <v>1149.27</v>
      </c>
      <c r="J1123" s="97">
        <v>6.13</v>
      </c>
      <c r="K1123" s="98">
        <v>7045.02</v>
      </c>
      <c r="L1123" s="20"/>
      <c r="M1123" s="20"/>
      <c r="N1123" s="20"/>
      <c r="O1123" s="20"/>
      <c r="P1123" s="20"/>
      <c r="Q1123" s="20"/>
      <c r="R1123" s="20"/>
      <c r="S1123" s="20"/>
      <c r="T1123" s="20">
        <v>1149.27</v>
      </c>
      <c r="U1123" s="20">
        <v>7045.02</v>
      </c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>
        <v>3</v>
      </c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>
        <v>7045.02</v>
      </c>
      <c r="DG1123" s="20"/>
      <c r="DH1123" s="20"/>
      <c r="DI1123" s="20"/>
      <c r="DJ1123" s="20"/>
      <c r="DK1123" s="20"/>
      <c r="DL1123" s="20"/>
      <c r="DM1123" s="20"/>
      <c r="DN1123" s="20">
        <v>1149.27</v>
      </c>
      <c r="DO1123" s="20"/>
      <c r="DP1123" s="20">
        <v>7045.02</v>
      </c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  <c r="FQ1123" s="20"/>
      <c r="FR1123" s="20"/>
      <c r="FS1123" s="20"/>
      <c r="FT1123" s="20"/>
      <c r="FU1123" s="20"/>
      <c r="FV1123" s="20"/>
      <c r="FW1123" s="20"/>
      <c r="FX1123" s="20"/>
      <c r="FY1123" s="20"/>
      <c r="FZ1123" s="20"/>
      <c r="GA1123" s="20"/>
      <c r="GB1123" s="20"/>
      <c r="GC1123" s="20"/>
      <c r="GD1123" s="20"/>
      <c r="GE1123" s="20"/>
      <c r="GF1123" s="20"/>
      <c r="GG1123" s="20"/>
      <c r="GH1123" s="20"/>
      <c r="GI1123" s="20"/>
      <c r="GJ1123" s="20"/>
      <c r="GK1123" s="20"/>
      <c r="GL1123" s="20"/>
      <c r="GM1123" s="20"/>
      <c r="GN1123" s="20">
        <v>1149.27</v>
      </c>
      <c r="GO1123" s="20"/>
      <c r="GP1123" s="20">
        <v>1149.27</v>
      </c>
      <c r="GQ1123" s="20"/>
      <c r="GR1123" s="20"/>
      <c r="GS1123" s="20"/>
      <c r="GT1123" s="20">
        <v>1149.27</v>
      </c>
      <c r="GU1123" s="20"/>
      <c r="GV1123" s="20">
        <v>1149.27</v>
      </c>
      <c r="GW1123" s="20"/>
      <c r="GX1123" s="20"/>
      <c r="GY1123" s="20"/>
      <c r="GZ1123" s="20"/>
      <c r="HA1123" s="20"/>
      <c r="HB1123" s="20"/>
      <c r="HC1123" s="20"/>
      <c r="HD1123" s="20">
        <v>1149.27</v>
      </c>
      <c r="HE1123" s="20"/>
      <c r="HF1123" s="20"/>
      <c r="HG1123" s="20"/>
      <c r="HH1123" s="20"/>
      <c r="HI1123" s="20"/>
      <c r="HJ1123" s="20"/>
      <c r="HK1123" s="20"/>
      <c r="HL1123" s="20"/>
      <c r="HM1123" s="20"/>
      <c r="HN1123" s="20"/>
      <c r="HO1123" s="20"/>
      <c r="HP1123" s="20"/>
      <c r="HQ1123" s="20"/>
      <c r="HR1123" s="20">
        <v>1149.27</v>
      </c>
      <c r="HS1123" s="20"/>
      <c r="HT1123" s="20"/>
      <c r="HU1123" s="20"/>
      <c r="HV1123" s="20"/>
      <c r="HW1123" s="20"/>
      <c r="HX1123" s="20"/>
      <c r="HY1123" s="20"/>
      <c r="HZ1123" s="20">
        <v>1149.27</v>
      </c>
      <c r="IA1123" s="20"/>
      <c r="IB1123" s="20"/>
      <c r="IC1123" s="20"/>
      <c r="ID1123" s="20"/>
      <c r="IE1123" s="20"/>
      <c r="IF1123" s="20"/>
      <c r="IG1123" s="20"/>
      <c r="IH1123" s="20"/>
      <c r="II1123" s="20"/>
      <c r="IJ1123" s="20"/>
      <c r="IK1123" s="20"/>
      <c r="IL1123" s="20"/>
      <c r="IM1123" s="20"/>
      <c r="IN1123" s="20"/>
      <c r="IO1123" s="20"/>
      <c r="IP1123" s="20"/>
      <c r="IQ1123" s="20"/>
      <c r="IR1123" s="20"/>
      <c r="IS1123" s="20"/>
      <c r="IT1123" s="20"/>
      <c r="IU1123" s="20"/>
    </row>
    <row r="1124" spans="1:255" x14ac:dyDescent="0.2">
      <c r="A1124" s="58"/>
      <c r="B1124" s="101" t="s">
        <v>690</v>
      </c>
      <c r="C1124" s="101" t="s">
        <v>779</v>
      </c>
      <c r="D1124" s="57"/>
      <c r="E1124" s="57"/>
      <c r="F1124" s="57"/>
      <c r="G1124" s="57"/>
      <c r="H1124" s="57"/>
      <c r="I1124" s="57"/>
      <c r="J1124" s="57"/>
      <c r="K1124" s="59"/>
    </row>
    <row r="1125" spans="1:255" x14ac:dyDescent="0.2">
      <c r="A1125" s="111" t="s">
        <v>371</v>
      </c>
      <c r="B1125" s="112" t="s">
        <v>35</v>
      </c>
      <c r="C1125" s="113" t="s">
        <v>218</v>
      </c>
      <c r="D1125" s="114" t="s">
        <v>23</v>
      </c>
      <c r="E1125" s="115">
        <v>2</v>
      </c>
      <c r="F1125" s="116">
        <v>385.59000000000003</v>
      </c>
      <c r="G1125" s="65"/>
      <c r="H1125" s="116">
        <v>385.59</v>
      </c>
      <c r="I1125" s="117">
        <v>84.65</v>
      </c>
      <c r="J1125" s="66">
        <v>9.11</v>
      </c>
      <c r="K1125" s="118">
        <v>771.18</v>
      </c>
      <c r="L1125" s="20"/>
      <c r="M1125" s="20"/>
      <c r="N1125" s="20"/>
      <c r="O1125" s="20"/>
      <c r="P1125" s="20"/>
      <c r="Q1125" s="20"/>
      <c r="R1125" s="20"/>
      <c r="S1125" s="20"/>
      <c r="T1125" s="20">
        <v>84.65</v>
      </c>
      <c r="U1125" s="20">
        <v>771.18</v>
      </c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>
        <v>1</v>
      </c>
      <c r="CW1125" s="20"/>
      <c r="CX1125" s="20"/>
      <c r="CY1125" s="20"/>
      <c r="CZ1125" s="20"/>
      <c r="DA1125" s="20"/>
      <c r="DB1125" s="20"/>
      <c r="DC1125" s="20"/>
      <c r="DD1125" s="20"/>
      <c r="DE1125" s="20">
        <v>771.18</v>
      </c>
      <c r="DF1125" s="20"/>
      <c r="DG1125" s="20"/>
      <c r="DH1125" s="20"/>
      <c r="DI1125" s="20"/>
      <c r="DJ1125" s="20"/>
      <c r="DK1125" s="20">
        <v>84.65</v>
      </c>
      <c r="DL1125" s="20"/>
      <c r="DM1125" s="20">
        <v>771.18</v>
      </c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  <c r="FQ1125" s="20"/>
      <c r="FR1125" s="20"/>
      <c r="FS1125" s="20"/>
      <c r="FT1125" s="20"/>
      <c r="FU1125" s="20"/>
      <c r="FV1125" s="20"/>
      <c r="FW1125" s="20"/>
      <c r="FX1125" s="20"/>
      <c r="FY1125" s="20"/>
      <c r="FZ1125" s="20"/>
      <c r="GA1125" s="20"/>
      <c r="GB1125" s="20"/>
      <c r="GC1125" s="20"/>
      <c r="GD1125" s="20"/>
      <c r="GE1125" s="20"/>
      <c r="GF1125" s="20"/>
      <c r="GG1125" s="20"/>
      <c r="GH1125" s="20"/>
      <c r="GI1125" s="20"/>
      <c r="GJ1125" s="20">
        <v>84.65</v>
      </c>
      <c r="GK1125" s="20"/>
      <c r="GL1125" s="20"/>
      <c r="GM1125" s="20"/>
      <c r="GN1125" s="20">
        <v>84.65</v>
      </c>
      <c r="GO1125" s="20"/>
      <c r="GP1125" s="20">
        <v>84.65</v>
      </c>
      <c r="GQ1125" s="20">
        <v>84.65</v>
      </c>
      <c r="GR1125" s="20"/>
      <c r="GS1125" s="20">
        <v>84.65</v>
      </c>
      <c r="GT1125" s="20"/>
      <c r="GU1125" s="20"/>
      <c r="GV1125" s="20"/>
      <c r="GW1125" s="20"/>
      <c r="GX1125" s="20"/>
      <c r="GY1125" s="20"/>
      <c r="GZ1125" s="20"/>
      <c r="HA1125" s="20"/>
      <c r="HB1125" s="20">
        <v>84.65</v>
      </c>
      <c r="HC1125" s="20"/>
      <c r="HD1125" s="20"/>
      <c r="HE1125" s="20"/>
      <c r="HF1125" s="20">
        <v>84.65</v>
      </c>
      <c r="HG1125" s="20"/>
      <c r="HH1125" s="20"/>
      <c r="HI1125" s="20"/>
      <c r="HJ1125" s="20"/>
      <c r="HK1125" s="20"/>
      <c r="HL1125" s="20">
        <v>84.65</v>
      </c>
      <c r="HM1125" s="20"/>
      <c r="HN1125" s="20">
        <v>84.65</v>
      </c>
      <c r="HO1125" s="20"/>
      <c r="HP1125" s="20"/>
      <c r="HQ1125" s="20"/>
      <c r="HR1125" s="20"/>
      <c r="HS1125" s="20"/>
      <c r="HT1125" s="20"/>
      <c r="HU1125" s="20"/>
      <c r="HV1125" s="20"/>
      <c r="HW1125" s="20"/>
      <c r="HX1125" s="20"/>
      <c r="HY1125" s="20">
        <v>84.65</v>
      </c>
      <c r="HZ1125" s="20"/>
      <c r="IA1125" s="20"/>
      <c r="IB1125" s="20"/>
      <c r="IC1125" s="20"/>
      <c r="ID1125" s="20"/>
      <c r="IE1125" s="20"/>
      <c r="IF1125" s="20"/>
      <c r="IG1125" s="20"/>
      <c r="IH1125" s="20"/>
      <c r="II1125" s="20"/>
      <c r="IJ1125" s="20"/>
      <c r="IK1125" s="20"/>
      <c r="IL1125" s="20"/>
      <c r="IM1125" s="20"/>
      <c r="IN1125" s="20"/>
      <c r="IO1125" s="20"/>
      <c r="IP1125" s="20"/>
      <c r="IQ1125" s="20"/>
      <c r="IR1125" s="20"/>
      <c r="IS1125" s="20"/>
      <c r="IT1125" s="20"/>
      <c r="IU1125" s="20"/>
    </row>
    <row r="1126" spans="1:255" x14ac:dyDescent="0.2">
      <c r="A1126" s="58"/>
      <c r="B1126" s="101" t="s">
        <v>690</v>
      </c>
      <c r="C1126" s="101" t="s">
        <v>780</v>
      </c>
      <c r="D1126" s="57"/>
      <c r="E1126" s="57"/>
      <c r="F1126" s="57"/>
      <c r="G1126" s="57"/>
      <c r="H1126" s="57"/>
      <c r="I1126" s="57"/>
      <c r="J1126" s="57"/>
      <c r="K1126" s="59"/>
    </row>
    <row r="1127" spans="1:255" x14ac:dyDescent="0.2">
      <c r="A1127" s="120"/>
      <c r="B1127" s="121"/>
      <c r="C1127" s="121" t="s">
        <v>696</v>
      </c>
      <c r="D1127" s="121"/>
      <c r="E1127" s="121"/>
      <c r="F1127" s="121"/>
      <c r="G1127" s="121"/>
      <c r="H1127" s="202">
        <v>86.68</v>
      </c>
      <c r="I1127" s="203"/>
      <c r="J1127" s="202">
        <v>789.67</v>
      </c>
      <c r="K1127" s="204"/>
      <c r="L1127" s="109"/>
      <c r="M1127" s="109"/>
      <c r="N1127" s="109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  <c r="FQ1127" s="20"/>
      <c r="FR1127" s="20"/>
      <c r="FS1127" s="20"/>
      <c r="FT1127" s="20"/>
      <c r="FU1127" s="20"/>
      <c r="FV1127" s="20"/>
      <c r="FW1127" s="20"/>
      <c r="FX1127" s="20"/>
      <c r="FY1127" s="20"/>
      <c r="FZ1127" s="20"/>
      <c r="GA1127" s="20"/>
      <c r="GB1127" s="20"/>
      <c r="GC1127" s="20"/>
      <c r="GD1127" s="20"/>
      <c r="GE1127" s="20"/>
      <c r="GF1127" s="20"/>
      <c r="GG1127" s="20"/>
      <c r="GH1127" s="20"/>
      <c r="GI1127" s="20"/>
      <c r="GJ1127" s="20"/>
      <c r="GK1127" s="20"/>
      <c r="GL1127" s="20"/>
      <c r="GM1127" s="20"/>
      <c r="GN1127" s="20"/>
      <c r="GO1127" s="20"/>
      <c r="GP1127" s="20"/>
      <c r="GQ1127" s="20"/>
      <c r="GR1127" s="20"/>
      <c r="GS1127" s="20"/>
      <c r="GT1127" s="20"/>
      <c r="GU1127" s="20"/>
      <c r="GV1127" s="20"/>
      <c r="GW1127" s="20"/>
      <c r="GX1127" s="20"/>
      <c r="GY1127" s="20"/>
      <c r="GZ1127" s="20"/>
      <c r="HA1127" s="20"/>
      <c r="HB1127" s="20"/>
      <c r="HC1127" s="20"/>
      <c r="HD1127" s="20"/>
      <c r="HE1127" s="20"/>
      <c r="HF1127" s="20"/>
      <c r="HG1127" s="20"/>
      <c r="HH1127" s="20"/>
      <c r="HI1127" s="20"/>
      <c r="HJ1127" s="20"/>
      <c r="HK1127" s="20"/>
      <c r="HL1127" s="20"/>
      <c r="HM1127" s="20"/>
      <c r="HN1127" s="20"/>
      <c r="HO1127" s="20"/>
      <c r="HP1127" s="20"/>
      <c r="HQ1127" s="20"/>
      <c r="HR1127" s="20"/>
      <c r="HS1127" s="20"/>
      <c r="HT1127" s="20"/>
      <c r="HU1127" s="20"/>
      <c r="HV1127" s="20"/>
      <c r="HW1127" s="20"/>
      <c r="HX1127" s="20"/>
      <c r="HY1127" s="20"/>
      <c r="HZ1127" s="20"/>
      <c r="IA1127" s="20"/>
      <c r="IB1127" s="20"/>
      <c r="IC1127" s="20"/>
      <c r="ID1127" s="20"/>
      <c r="IE1127" s="20"/>
      <c r="IF1127" s="20"/>
      <c r="IG1127" s="20"/>
      <c r="IH1127" s="20"/>
      <c r="II1127" s="20"/>
      <c r="IJ1127" s="20"/>
      <c r="IK1127" s="20"/>
      <c r="IL1127" s="20"/>
      <c r="IM1127" s="20"/>
      <c r="IN1127" s="20"/>
      <c r="IO1127" s="20"/>
      <c r="IP1127" s="20"/>
      <c r="IQ1127" s="20"/>
      <c r="IR1127" s="20"/>
      <c r="IS1127" s="20"/>
      <c r="IT1127" s="20"/>
      <c r="IU1127" s="20"/>
    </row>
    <row r="1128" spans="1:255" ht="13.5" thickBot="1" x14ac:dyDescent="0.25">
      <c r="A1128" s="124"/>
      <c r="B1128" s="125"/>
      <c r="C1128" s="125" t="s">
        <v>697</v>
      </c>
      <c r="D1128" s="125"/>
      <c r="E1128" s="125"/>
      <c r="F1128" s="125"/>
      <c r="G1128" s="125"/>
      <c r="H1128" s="197">
        <v>1149.27</v>
      </c>
      <c r="I1128" s="198"/>
      <c r="J1128" s="197">
        <v>7045.02</v>
      </c>
      <c r="K1128" s="199"/>
      <c r="L1128" s="119"/>
      <c r="M1128" s="119"/>
      <c r="N1128" s="119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  <c r="FQ1128" s="20"/>
      <c r="FR1128" s="20"/>
      <c r="FS1128" s="20"/>
      <c r="FT1128" s="20"/>
      <c r="FU1128" s="20"/>
      <c r="FV1128" s="20"/>
      <c r="FW1128" s="20"/>
      <c r="FX1128" s="20"/>
      <c r="FY1128" s="20"/>
      <c r="FZ1128" s="20"/>
      <c r="GA1128" s="20"/>
      <c r="GB1128" s="20"/>
      <c r="GC1128" s="20"/>
      <c r="GD1128" s="20"/>
      <c r="GE1128" s="20"/>
      <c r="GF1128" s="20"/>
      <c r="GG1128" s="20"/>
      <c r="GH1128" s="20"/>
      <c r="GI1128" s="20"/>
      <c r="GJ1128" s="20"/>
      <c r="GK1128" s="20"/>
      <c r="GL1128" s="20"/>
      <c r="GM1128" s="20"/>
      <c r="GN1128" s="20"/>
      <c r="GO1128" s="20"/>
      <c r="GP1128" s="20"/>
      <c r="GQ1128" s="20"/>
      <c r="GR1128" s="20"/>
      <c r="GS1128" s="20"/>
      <c r="GT1128" s="20"/>
      <c r="GU1128" s="20"/>
      <c r="GV1128" s="20"/>
      <c r="GW1128" s="20"/>
      <c r="GX1128" s="20"/>
      <c r="GY1128" s="20"/>
      <c r="GZ1128" s="20"/>
      <c r="HA1128" s="20"/>
      <c r="HB1128" s="20"/>
      <c r="HC1128" s="20"/>
      <c r="HD1128" s="20"/>
      <c r="HE1128" s="20"/>
      <c r="HF1128" s="20"/>
      <c r="HG1128" s="20"/>
      <c r="HH1128" s="20"/>
      <c r="HI1128" s="20"/>
      <c r="HJ1128" s="20"/>
      <c r="HK1128" s="20"/>
      <c r="HL1128" s="20"/>
      <c r="HM1128" s="20"/>
      <c r="HN1128" s="20"/>
      <c r="HO1128" s="20"/>
      <c r="HP1128" s="20"/>
      <c r="HQ1128" s="20"/>
      <c r="HR1128" s="20"/>
      <c r="HS1128" s="20"/>
      <c r="HT1128" s="20"/>
      <c r="HU1128" s="20"/>
      <c r="HV1128" s="20"/>
      <c r="HW1128" s="20"/>
      <c r="HX1128" s="20"/>
      <c r="HY1128" s="20"/>
      <c r="HZ1128" s="20"/>
      <c r="IA1128" s="20"/>
      <c r="IB1128" s="20"/>
      <c r="IC1128" s="20"/>
      <c r="ID1128" s="20"/>
      <c r="IE1128" s="20"/>
      <c r="IF1128" s="20"/>
      <c r="IG1128" s="20"/>
      <c r="IH1128" s="20"/>
      <c r="II1128" s="20"/>
      <c r="IJ1128" s="20"/>
      <c r="IK1128" s="20"/>
      <c r="IL1128" s="20"/>
      <c r="IM1128" s="20"/>
      <c r="IN1128" s="20"/>
      <c r="IO1128" s="20"/>
      <c r="IP1128" s="20"/>
      <c r="IQ1128" s="20"/>
      <c r="IR1128" s="20"/>
      <c r="IS1128" s="20"/>
      <c r="IT1128" s="20"/>
      <c r="IU1128" s="20"/>
    </row>
    <row r="1129" spans="1:255" x14ac:dyDescent="0.2">
      <c r="A1129" s="123"/>
      <c r="B1129" s="122"/>
      <c r="C1129" s="122" t="s">
        <v>698</v>
      </c>
      <c r="D1129" s="122"/>
      <c r="E1129" s="122"/>
      <c r="F1129" s="122"/>
      <c r="G1129" s="122"/>
      <c r="H1129" s="191">
        <v>1352.15</v>
      </c>
      <c r="I1129" s="192"/>
      <c r="J1129" s="191">
        <v>11574.55</v>
      </c>
      <c r="K1129" s="193"/>
      <c r="O1129" s="20"/>
      <c r="P1129" s="20"/>
      <c r="Q1129" s="20"/>
      <c r="R1129" s="20">
        <v>1352.15</v>
      </c>
      <c r="S1129" s="20">
        <v>11574.55</v>
      </c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/>
      <c r="FS1129" s="20"/>
      <c r="FT1129" s="20"/>
      <c r="FU1129" s="20"/>
      <c r="FV1129" s="20"/>
      <c r="FW1129" s="20"/>
      <c r="FX1129" s="20"/>
      <c r="FY1129" s="20"/>
      <c r="FZ1129" s="20"/>
      <c r="GA1129" s="20"/>
      <c r="GB1129" s="20"/>
      <c r="GC1129" s="20"/>
      <c r="GD1129" s="20"/>
      <c r="GE1129" s="20"/>
      <c r="GF1129" s="20"/>
      <c r="GG1129" s="20"/>
      <c r="GH1129" s="20"/>
      <c r="GI1129" s="20"/>
      <c r="GJ1129" s="20"/>
      <c r="GK1129" s="20"/>
      <c r="GL1129" s="20"/>
      <c r="GM1129" s="20"/>
      <c r="GN1129" s="20"/>
      <c r="GO1129" s="20"/>
      <c r="GP1129" s="20"/>
      <c r="GQ1129" s="20"/>
      <c r="GR1129" s="20"/>
      <c r="GS1129" s="20"/>
      <c r="GT1129" s="20"/>
      <c r="GU1129" s="20"/>
      <c r="GV1129" s="20"/>
      <c r="GW1129" s="20"/>
      <c r="GX1129" s="20"/>
      <c r="GY1129" s="20"/>
      <c r="GZ1129" s="20"/>
      <c r="HA1129" s="20">
        <v>1352.15</v>
      </c>
      <c r="HB1129" s="20"/>
      <c r="HC1129" s="20"/>
      <c r="HD1129" s="20"/>
      <c r="HE1129" s="20"/>
      <c r="HF1129" s="20"/>
      <c r="HG1129" s="20"/>
      <c r="HH1129" s="20"/>
      <c r="HI1129" s="20"/>
      <c r="HJ1129" s="20"/>
      <c r="HK1129" s="20"/>
      <c r="HL1129" s="20"/>
      <c r="HM1129" s="20"/>
      <c r="HN1129" s="20"/>
      <c r="HO1129" s="20"/>
      <c r="HP1129" s="20"/>
      <c r="HQ1129" s="20"/>
      <c r="HR1129" s="20"/>
      <c r="HS1129" s="20"/>
      <c r="HT1129" s="20"/>
      <c r="HU1129" s="20"/>
      <c r="HV1129" s="20"/>
      <c r="HW1129" s="20"/>
      <c r="HX1129" s="20"/>
      <c r="HY1129" s="20"/>
      <c r="HZ1129" s="20"/>
      <c r="IA1129" s="20"/>
      <c r="IB1129" s="20"/>
      <c r="IC1129" s="20"/>
      <c r="ID1129" s="20"/>
      <c r="IE1129" s="20"/>
      <c r="IF1129" s="20"/>
      <c r="IG1129" s="20"/>
      <c r="IH1129" s="20"/>
      <c r="II1129" s="20"/>
      <c r="IJ1129" s="20"/>
      <c r="IK1129" s="20"/>
      <c r="IL1129" s="20"/>
      <c r="IM1129" s="20"/>
      <c r="IN1129" s="20"/>
      <c r="IO1129" s="20"/>
      <c r="IP1129" s="20"/>
      <c r="IQ1129" s="20"/>
      <c r="IR1129" s="20"/>
      <c r="IS1129" s="20"/>
      <c r="IT1129" s="20"/>
      <c r="IU1129" s="20"/>
    </row>
    <row r="1130" spans="1:255" x14ac:dyDescent="0.2">
      <c r="A1130" s="70"/>
      <c r="B1130" s="69"/>
      <c r="C1130" s="69"/>
      <c r="D1130" s="69"/>
      <c r="E1130" s="69"/>
      <c r="F1130" s="69"/>
      <c r="G1130" s="69"/>
      <c r="H1130" s="194"/>
      <c r="I1130" s="195"/>
      <c r="J1130" s="194"/>
      <c r="K1130" s="196"/>
    </row>
    <row r="1131" spans="1:255" ht="24" x14ac:dyDescent="0.2">
      <c r="A1131" s="126">
        <v>43</v>
      </c>
      <c r="B1131" s="133" t="s">
        <v>60</v>
      </c>
      <c r="C1131" s="127" t="s">
        <v>699</v>
      </c>
      <c r="D1131" s="128" t="s">
        <v>23</v>
      </c>
      <c r="E1131" s="129">
        <v>1</v>
      </c>
      <c r="F1131" s="130">
        <v>18.090000000000003</v>
      </c>
      <c r="G1131" s="134" t="s">
        <v>6</v>
      </c>
      <c r="H1131" s="130"/>
      <c r="I1131" s="131">
        <v>29.9</v>
      </c>
      <c r="J1131" s="97"/>
      <c r="K1131" s="132">
        <v>967.15000000000009</v>
      </c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  <c r="FQ1131" s="20"/>
      <c r="FR1131" s="20"/>
      <c r="FS1131" s="20"/>
      <c r="FT1131" s="20"/>
      <c r="FU1131" s="20"/>
      <c r="FV1131" s="20"/>
      <c r="FW1131" s="20"/>
      <c r="FX1131" s="20"/>
      <c r="FY1131" s="20"/>
      <c r="FZ1131" s="20"/>
      <c r="GA1131" s="20"/>
      <c r="GB1131" s="20"/>
      <c r="GC1131" s="20"/>
      <c r="GD1131" s="20"/>
      <c r="GE1131" s="20"/>
      <c r="GF1131" s="20"/>
      <c r="GG1131" s="20"/>
      <c r="GH1131" s="20"/>
      <c r="GI1131" s="20"/>
      <c r="GJ1131" s="20"/>
      <c r="GK1131" s="20"/>
      <c r="GL1131" s="20"/>
      <c r="GM1131" s="20"/>
      <c r="GN1131" s="20"/>
      <c r="GO1131" s="20"/>
      <c r="GP1131" s="20"/>
      <c r="GQ1131" s="20"/>
      <c r="GR1131" s="20"/>
      <c r="GS1131" s="20"/>
      <c r="GT1131" s="20"/>
      <c r="GU1131" s="20"/>
      <c r="GV1131" s="20"/>
      <c r="GW1131" s="20"/>
      <c r="GX1131" s="20"/>
      <c r="GY1131" s="20"/>
      <c r="GZ1131" s="20"/>
      <c r="HA1131" s="20"/>
      <c r="HB1131" s="20"/>
      <c r="HC1131" s="20"/>
      <c r="HD1131" s="20"/>
      <c r="HE1131" s="20"/>
      <c r="HF1131" s="20"/>
      <c r="HG1131" s="20"/>
      <c r="HH1131" s="20"/>
      <c r="HI1131" s="20"/>
      <c r="HJ1131" s="20"/>
      <c r="HK1131" s="20"/>
      <c r="HL1131" s="20"/>
      <c r="HM1131" s="20"/>
      <c r="HN1131" s="20"/>
      <c r="HO1131" s="20"/>
      <c r="HP1131" s="20"/>
      <c r="HQ1131" s="20"/>
      <c r="HR1131" s="20"/>
      <c r="HS1131" s="20"/>
      <c r="HT1131" s="20"/>
      <c r="HU1131" s="20"/>
      <c r="HV1131" s="20"/>
      <c r="HW1131" s="20"/>
      <c r="HX1131" s="20"/>
      <c r="HY1131" s="20"/>
      <c r="HZ1131" s="20"/>
      <c r="IA1131" s="20"/>
      <c r="IB1131" s="20"/>
      <c r="IC1131" s="20"/>
      <c r="ID1131" s="20"/>
      <c r="IE1131" s="20"/>
      <c r="IF1131" s="20"/>
      <c r="IG1131" s="20"/>
      <c r="IH1131" s="20"/>
      <c r="II1131" s="20"/>
      <c r="IJ1131" s="20"/>
      <c r="IK1131" s="20"/>
      <c r="IL1131" s="20"/>
      <c r="IM1131" s="20"/>
      <c r="IN1131" s="20"/>
      <c r="IO1131" s="20"/>
      <c r="IP1131" s="20"/>
      <c r="IQ1131" s="20"/>
      <c r="IR1131" s="20"/>
      <c r="IS1131" s="20"/>
      <c r="IT1131" s="20"/>
      <c r="IU1131" s="20"/>
    </row>
    <row r="1132" spans="1:255" x14ac:dyDescent="0.2">
      <c r="A1132" s="60"/>
      <c r="B1132" s="61"/>
      <c r="C1132" s="61" t="s">
        <v>680</v>
      </c>
      <c r="D1132" s="62"/>
      <c r="E1132" s="63"/>
      <c r="F1132" s="64">
        <v>9.1300000000000008</v>
      </c>
      <c r="G1132" s="65" t="s">
        <v>26</v>
      </c>
      <c r="H1132" s="64">
        <v>9.59</v>
      </c>
      <c r="I1132" s="64">
        <v>9.59</v>
      </c>
      <c r="J1132" s="66">
        <v>33.39</v>
      </c>
      <c r="K1132" s="67">
        <v>320.20999999999998</v>
      </c>
      <c r="O1132" s="20"/>
      <c r="P1132" s="20"/>
      <c r="Q1132" s="20"/>
      <c r="R1132" s="20"/>
      <c r="S1132" s="20"/>
      <c r="T1132" s="20">
        <v>9.59</v>
      </c>
      <c r="U1132" s="20">
        <v>320.20999999999998</v>
      </c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>
        <v>1</v>
      </c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>
        <v>320.20999999999998</v>
      </c>
      <c r="DH1132" s="20">
        <v>1</v>
      </c>
      <c r="DI1132" s="20"/>
      <c r="DJ1132" s="20"/>
      <c r="DK1132" s="20"/>
      <c r="DL1132" s="20"/>
      <c r="DM1132" s="20"/>
      <c r="DN1132" s="20"/>
      <c r="DO1132" s="20"/>
      <c r="DP1132" s="20"/>
      <c r="DQ1132" s="20">
        <v>9.59</v>
      </c>
      <c r="DR1132" s="20"/>
      <c r="DS1132" s="20">
        <v>320.20999999999998</v>
      </c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  <c r="FQ1132" s="20"/>
      <c r="FR1132" s="20"/>
      <c r="FS1132" s="20"/>
      <c r="FT1132" s="20"/>
      <c r="FU1132" s="20"/>
      <c r="FV1132" s="20"/>
      <c r="FW1132" s="20"/>
      <c r="FX1132" s="20"/>
      <c r="FY1132" s="20"/>
      <c r="FZ1132" s="20"/>
      <c r="GA1132" s="20"/>
      <c r="GB1132" s="20"/>
      <c r="GC1132" s="20"/>
      <c r="GD1132" s="20"/>
      <c r="GE1132" s="20"/>
      <c r="GF1132" s="20"/>
      <c r="GG1132" s="20"/>
      <c r="GH1132" s="20"/>
      <c r="GI1132" s="20"/>
      <c r="GJ1132" s="20">
        <v>9.59</v>
      </c>
      <c r="GK1132" s="20">
        <v>9.59</v>
      </c>
      <c r="GL1132" s="20"/>
      <c r="GM1132" s="20"/>
      <c r="GN1132" s="20"/>
      <c r="GO1132" s="20"/>
      <c r="GP1132" s="20"/>
      <c r="GQ1132" s="20"/>
      <c r="GR1132" s="20"/>
      <c r="GS1132" s="20"/>
      <c r="GT1132" s="20"/>
      <c r="GU1132" s="20"/>
      <c r="GV1132" s="20"/>
      <c r="GW1132" s="20"/>
      <c r="GX1132" s="20"/>
      <c r="GY1132" s="20"/>
      <c r="GZ1132" s="20"/>
      <c r="HA1132" s="20"/>
      <c r="HB1132" s="20">
        <v>9.59</v>
      </c>
      <c r="HC1132" s="20"/>
      <c r="HD1132" s="20"/>
      <c r="HE1132" s="20"/>
      <c r="HF1132" s="20">
        <v>9.59</v>
      </c>
      <c r="HG1132" s="20"/>
      <c r="HH1132" s="20"/>
      <c r="HI1132" s="20"/>
      <c r="HJ1132" s="20"/>
      <c r="HK1132" s="20"/>
      <c r="HL1132" s="20">
        <v>9.59</v>
      </c>
      <c r="HM1132" s="20"/>
      <c r="HN1132" s="20">
        <v>9.59</v>
      </c>
      <c r="HO1132" s="20"/>
      <c r="HP1132" s="20"/>
      <c r="HQ1132" s="20"/>
      <c r="HR1132" s="20"/>
      <c r="HS1132" s="20"/>
      <c r="HT1132" s="20"/>
      <c r="HU1132" s="20"/>
      <c r="HV1132" s="20"/>
      <c r="HW1132" s="20"/>
      <c r="HX1132" s="20">
        <v>9.59</v>
      </c>
      <c r="HY1132" s="20"/>
      <c r="HZ1132" s="20"/>
      <c r="IA1132" s="20"/>
      <c r="IB1132" s="20"/>
      <c r="IC1132" s="20"/>
      <c r="ID1132" s="20"/>
      <c r="IE1132" s="20"/>
      <c r="IF1132" s="20"/>
      <c r="IG1132" s="20"/>
      <c r="IH1132" s="20"/>
      <c r="II1132" s="20"/>
      <c r="IJ1132" s="20"/>
      <c r="IK1132" s="20"/>
      <c r="IL1132" s="20"/>
      <c r="IM1132" s="20"/>
      <c r="IN1132" s="20"/>
      <c r="IO1132" s="20"/>
      <c r="IP1132" s="20"/>
      <c r="IQ1132" s="20"/>
      <c r="IR1132" s="20"/>
      <c r="IS1132" s="20"/>
      <c r="IT1132" s="20"/>
      <c r="IU1132" s="20"/>
    </row>
    <row r="1133" spans="1:255" x14ac:dyDescent="0.2">
      <c r="A1133" s="71"/>
      <c r="B1133" s="72"/>
      <c r="C1133" s="72" t="s">
        <v>681</v>
      </c>
      <c r="D1133" s="73"/>
      <c r="E1133" s="74"/>
      <c r="F1133" s="75">
        <v>1.47</v>
      </c>
      <c r="G1133" s="76" t="s">
        <v>26</v>
      </c>
      <c r="H1133" s="75">
        <v>1.55</v>
      </c>
      <c r="I1133" s="75">
        <v>1.55</v>
      </c>
      <c r="J1133" s="77">
        <v>13.26</v>
      </c>
      <c r="K1133" s="78">
        <v>20.55</v>
      </c>
      <c r="O1133" s="20"/>
      <c r="P1133" s="20"/>
      <c r="Q1133" s="20"/>
      <c r="R1133" s="20"/>
      <c r="S1133" s="20"/>
      <c r="T1133" s="20">
        <v>1.55</v>
      </c>
      <c r="U1133" s="20">
        <v>20.55</v>
      </c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>
        <v>1</v>
      </c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>
        <v>1.55</v>
      </c>
      <c r="DR1133" s="20"/>
      <c r="DS1133" s="20">
        <v>20.55</v>
      </c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  <c r="FQ1133" s="20"/>
      <c r="FR1133" s="20"/>
      <c r="FS1133" s="20"/>
      <c r="FT1133" s="20"/>
      <c r="FU1133" s="20"/>
      <c r="FV1133" s="20"/>
      <c r="FW1133" s="20"/>
      <c r="FX1133" s="20"/>
      <c r="FY1133" s="20"/>
      <c r="FZ1133" s="20"/>
      <c r="GA1133" s="20"/>
      <c r="GB1133" s="20"/>
      <c r="GC1133" s="20"/>
      <c r="GD1133" s="20"/>
      <c r="GE1133" s="20"/>
      <c r="GF1133" s="20"/>
      <c r="GG1133" s="20"/>
      <c r="GH1133" s="20"/>
      <c r="GI1133" s="20"/>
      <c r="GJ1133" s="20">
        <v>1.55</v>
      </c>
      <c r="GK1133" s="20"/>
      <c r="GL1133" s="20">
        <v>1.55</v>
      </c>
      <c r="GM1133" s="20"/>
      <c r="GN1133" s="20"/>
      <c r="GO1133" s="20"/>
      <c r="GP1133" s="20"/>
      <c r="GQ1133" s="20"/>
      <c r="GR1133" s="20"/>
      <c r="GS1133" s="20"/>
      <c r="GT1133" s="20"/>
      <c r="GU1133" s="20"/>
      <c r="GV1133" s="20"/>
      <c r="GW1133" s="20"/>
      <c r="GX1133" s="20"/>
      <c r="GY1133" s="20"/>
      <c r="GZ1133" s="20"/>
      <c r="HA1133" s="20"/>
      <c r="HB1133" s="20">
        <v>1.55</v>
      </c>
      <c r="HC1133" s="20"/>
      <c r="HD1133" s="20"/>
      <c r="HE1133" s="20"/>
      <c r="HF1133" s="20">
        <v>1.55</v>
      </c>
      <c r="HG1133" s="20"/>
      <c r="HH1133" s="20"/>
      <c r="HI1133" s="20"/>
      <c r="HJ1133" s="20"/>
      <c r="HK1133" s="20"/>
      <c r="HL1133" s="20">
        <v>1.55</v>
      </c>
      <c r="HM1133" s="20"/>
      <c r="HN1133" s="20">
        <v>1.55</v>
      </c>
      <c r="HO1133" s="20"/>
      <c r="HP1133" s="20"/>
      <c r="HQ1133" s="20"/>
      <c r="HR1133" s="20"/>
      <c r="HS1133" s="20"/>
      <c r="HT1133" s="20"/>
      <c r="HU1133" s="20"/>
      <c r="HV1133" s="20"/>
      <c r="HW1133" s="20"/>
      <c r="HX1133" s="20"/>
      <c r="HY1133" s="20"/>
      <c r="HZ1133" s="20"/>
      <c r="IA1133" s="20"/>
      <c r="IB1133" s="20"/>
      <c r="IC1133" s="20"/>
      <c r="ID1133" s="20"/>
      <c r="IE1133" s="20"/>
      <c r="IF1133" s="20"/>
      <c r="IG1133" s="20"/>
      <c r="IH1133" s="20"/>
      <c r="II1133" s="20"/>
      <c r="IJ1133" s="20"/>
      <c r="IK1133" s="20"/>
      <c r="IL1133" s="20"/>
      <c r="IM1133" s="20"/>
      <c r="IN1133" s="20"/>
      <c r="IO1133" s="20"/>
      <c r="IP1133" s="20"/>
      <c r="IQ1133" s="20"/>
      <c r="IR1133" s="20"/>
      <c r="IS1133" s="20"/>
      <c r="IT1133" s="20"/>
      <c r="IU1133" s="20"/>
    </row>
    <row r="1134" spans="1:255" x14ac:dyDescent="0.2">
      <c r="A1134" s="71"/>
      <c r="B1134" s="72"/>
      <c r="C1134" s="72" t="s">
        <v>682</v>
      </c>
      <c r="D1134" s="73"/>
      <c r="E1134" s="74"/>
      <c r="F1134" s="75">
        <v>0.12</v>
      </c>
      <c r="G1134" s="76" t="s">
        <v>26</v>
      </c>
      <c r="H1134" s="75">
        <v>0.13</v>
      </c>
      <c r="I1134" s="75">
        <v>0.13</v>
      </c>
      <c r="J1134" s="77">
        <v>33.39</v>
      </c>
      <c r="K1134" s="78">
        <v>4.34</v>
      </c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  <c r="FQ1134" s="20"/>
      <c r="FR1134" s="20"/>
      <c r="FS1134" s="20"/>
      <c r="FT1134" s="20"/>
      <c r="FU1134" s="20"/>
      <c r="FV1134" s="20"/>
      <c r="FW1134" s="20"/>
      <c r="FX1134" s="20"/>
      <c r="FY1134" s="20"/>
      <c r="FZ1134" s="20"/>
      <c r="GA1134" s="20"/>
      <c r="GB1134" s="20"/>
      <c r="GC1134" s="20"/>
      <c r="GD1134" s="20"/>
      <c r="GE1134" s="20"/>
      <c r="GF1134" s="20"/>
      <c r="GG1134" s="20"/>
      <c r="GH1134" s="20"/>
      <c r="GI1134" s="20"/>
      <c r="GJ1134" s="20"/>
      <c r="GK1134" s="20"/>
      <c r="GL1134" s="20"/>
      <c r="GM1134" s="20">
        <v>0.13</v>
      </c>
      <c r="GN1134" s="20"/>
      <c r="GO1134" s="20"/>
      <c r="GP1134" s="20"/>
      <c r="GQ1134" s="20"/>
      <c r="GR1134" s="20"/>
      <c r="GS1134" s="20"/>
      <c r="GT1134" s="20"/>
      <c r="GU1134" s="20"/>
      <c r="GV1134" s="20"/>
      <c r="GW1134" s="20"/>
      <c r="GX1134" s="20"/>
      <c r="GY1134" s="20"/>
      <c r="GZ1134" s="20"/>
      <c r="HA1134" s="20"/>
      <c r="HB1134" s="20"/>
      <c r="HC1134" s="20"/>
      <c r="HD1134" s="20"/>
      <c r="HE1134" s="20"/>
      <c r="HF1134" s="20"/>
      <c r="HG1134" s="20"/>
      <c r="HH1134" s="20"/>
      <c r="HI1134" s="20"/>
      <c r="HJ1134" s="20"/>
      <c r="HK1134" s="20"/>
      <c r="HL1134" s="20"/>
      <c r="HM1134" s="20"/>
      <c r="HN1134" s="20"/>
      <c r="HO1134" s="20"/>
      <c r="HP1134" s="20"/>
      <c r="HQ1134" s="20"/>
      <c r="HR1134" s="20"/>
      <c r="HS1134" s="20"/>
      <c r="HT1134" s="20"/>
      <c r="HU1134" s="20"/>
      <c r="HV1134" s="20"/>
      <c r="HW1134" s="20"/>
      <c r="HX1134" s="20">
        <v>0.13</v>
      </c>
      <c r="HY1134" s="20"/>
      <c r="HZ1134" s="20"/>
      <c r="IA1134" s="20"/>
      <c r="IB1134" s="20"/>
      <c r="IC1134" s="20"/>
      <c r="ID1134" s="20"/>
      <c r="IE1134" s="20"/>
      <c r="IF1134" s="20"/>
      <c r="IG1134" s="20"/>
      <c r="IH1134" s="20"/>
      <c r="II1134" s="20"/>
      <c r="IJ1134" s="20"/>
      <c r="IK1134" s="20"/>
      <c r="IL1134" s="20"/>
      <c r="IM1134" s="20"/>
      <c r="IN1134" s="20"/>
      <c r="IO1134" s="20"/>
      <c r="IP1134" s="20"/>
      <c r="IQ1134" s="20"/>
      <c r="IR1134" s="20"/>
      <c r="IS1134" s="20"/>
      <c r="IT1134" s="20"/>
      <c r="IU1134" s="20"/>
    </row>
    <row r="1135" spans="1:255" x14ac:dyDescent="0.2">
      <c r="A1135" s="71"/>
      <c r="B1135" s="72"/>
      <c r="C1135" s="72" t="s">
        <v>683</v>
      </c>
      <c r="D1135" s="73"/>
      <c r="E1135" s="74"/>
      <c r="F1135" s="75">
        <v>7.49</v>
      </c>
      <c r="G1135" s="76"/>
      <c r="H1135" s="75">
        <v>7.49</v>
      </c>
      <c r="I1135" s="75">
        <v>7.49</v>
      </c>
      <c r="J1135" s="77">
        <v>9.11</v>
      </c>
      <c r="K1135" s="78">
        <v>68.23</v>
      </c>
      <c r="O1135" s="20"/>
      <c r="P1135" s="20"/>
      <c r="Q1135" s="20"/>
      <c r="R1135" s="20"/>
      <c r="S1135" s="20"/>
      <c r="T1135" s="20">
        <v>7.49</v>
      </c>
      <c r="U1135" s="20">
        <v>68.23</v>
      </c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>
        <v>1</v>
      </c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>
        <v>7.49</v>
      </c>
      <c r="DL1135" s="20"/>
      <c r="DM1135" s="20">
        <v>68.23</v>
      </c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  <c r="FQ1135" s="20"/>
      <c r="FR1135" s="20"/>
      <c r="FS1135" s="20"/>
      <c r="FT1135" s="20"/>
      <c r="FU1135" s="20"/>
      <c r="FV1135" s="20"/>
      <c r="FW1135" s="20"/>
      <c r="FX1135" s="20"/>
      <c r="FY1135" s="20"/>
      <c r="FZ1135" s="20"/>
      <c r="GA1135" s="20"/>
      <c r="GB1135" s="20"/>
      <c r="GC1135" s="20"/>
      <c r="GD1135" s="20"/>
      <c r="GE1135" s="20"/>
      <c r="GF1135" s="20"/>
      <c r="GG1135" s="20"/>
      <c r="GH1135" s="20"/>
      <c r="GI1135" s="20"/>
      <c r="GJ1135" s="20">
        <v>7.49</v>
      </c>
      <c r="GK1135" s="20"/>
      <c r="GL1135" s="20"/>
      <c r="GM1135" s="20"/>
      <c r="GN1135" s="20">
        <v>7.49</v>
      </c>
      <c r="GO1135" s="20"/>
      <c r="GP1135" s="20">
        <v>7.49</v>
      </c>
      <c r="GQ1135" s="20">
        <v>7.49</v>
      </c>
      <c r="GR1135" s="20"/>
      <c r="GS1135" s="20">
        <v>7.49</v>
      </c>
      <c r="GT1135" s="20"/>
      <c r="GU1135" s="20"/>
      <c r="GV1135" s="20"/>
      <c r="GW1135" s="20">
        <v>0</v>
      </c>
      <c r="GX1135" s="20">
        <v>0</v>
      </c>
      <c r="GY1135" s="20"/>
      <c r="GZ1135" s="20"/>
      <c r="HA1135" s="20"/>
      <c r="HB1135" s="20">
        <v>7.49</v>
      </c>
      <c r="HC1135" s="20"/>
      <c r="HD1135" s="20"/>
      <c r="HE1135" s="20"/>
      <c r="HF1135" s="20">
        <v>7.49</v>
      </c>
      <c r="HG1135" s="20"/>
      <c r="HH1135" s="20"/>
      <c r="HI1135" s="20"/>
      <c r="HJ1135" s="20"/>
      <c r="HK1135" s="20"/>
      <c r="HL1135" s="20">
        <v>7.49</v>
      </c>
      <c r="HM1135" s="20"/>
      <c r="HN1135" s="20">
        <v>7.49</v>
      </c>
      <c r="HO1135" s="20"/>
      <c r="HP1135" s="20"/>
      <c r="HQ1135" s="20"/>
      <c r="HR1135" s="20"/>
      <c r="HS1135" s="20"/>
      <c r="HT1135" s="20"/>
      <c r="HU1135" s="20"/>
      <c r="HV1135" s="20"/>
      <c r="HW1135" s="20"/>
      <c r="HX1135" s="20"/>
      <c r="HY1135" s="20"/>
      <c r="HZ1135" s="20"/>
      <c r="IA1135" s="20"/>
      <c r="IB1135" s="20"/>
      <c r="IC1135" s="20"/>
      <c r="ID1135" s="20"/>
      <c r="IE1135" s="20"/>
      <c r="IF1135" s="20"/>
      <c r="IG1135" s="20"/>
      <c r="IH1135" s="20"/>
      <c r="II1135" s="20"/>
      <c r="IJ1135" s="20"/>
      <c r="IK1135" s="20"/>
      <c r="IL1135" s="20"/>
      <c r="IM1135" s="20"/>
      <c r="IN1135" s="20"/>
      <c r="IO1135" s="20"/>
      <c r="IP1135" s="20"/>
      <c r="IQ1135" s="20"/>
      <c r="IR1135" s="20"/>
      <c r="IS1135" s="20"/>
      <c r="IT1135" s="20"/>
      <c r="IU1135" s="20"/>
    </row>
    <row r="1136" spans="1:255" x14ac:dyDescent="0.2">
      <c r="A1136" s="79"/>
      <c r="B1136" s="80"/>
      <c r="C1136" s="80" t="s">
        <v>684</v>
      </c>
      <c r="D1136" s="81"/>
      <c r="E1136" s="82">
        <v>121</v>
      </c>
      <c r="F1136" s="83" t="s">
        <v>685</v>
      </c>
      <c r="G1136" s="84"/>
      <c r="H1136" s="85">
        <v>11.76</v>
      </c>
      <c r="I1136" s="85">
        <v>11.76</v>
      </c>
      <c r="J1136" s="87">
        <v>1.21</v>
      </c>
      <c r="K1136" s="86">
        <v>392.71</v>
      </c>
      <c r="O1136" s="20"/>
      <c r="P1136" s="20"/>
      <c r="Q1136" s="20"/>
      <c r="R1136" s="20"/>
      <c r="S1136" s="20"/>
      <c r="T1136" s="20">
        <v>11.76</v>
      </c>
      <c r="U1136" s="20">
        <v>392.71</v>
      </c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>
        <v>1</v>
      </c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>
        <v>11.76</v>
      </c>
      <c r="DR1136" s="20"/>
      <c r="DS1136" s="20">
        <v>392.71</v>
      </c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  <c r="FQ1136" s="20"/>
      <c r="FR1136" s="20"/>
      <c r="FS1136" s="20"/>
      <c r="FT1136" s="20"/>
      <c r="FU1136" s="20"/>
      <c r="FV1136" s="20"/>
      <c r="FW1136" s="20"/>
      <c r="FX1136" s="20"/>
      <c r="FY1136" s="20"/>
      <c r="FZ1136" s="20"/>
      <c r="GA1136" s="20"/>
      <c r="GB1136" s="20"/>
      <c r="GC1136" s="20"/>
      <c r="GD1136" s="20"/>
      <c r="GE1136" s="20"/>
      <c r="GF1136" s="20"/>
      <c r="GG1136" s="20"/>
      <c r="GH1136" s="20"/>
      <c r="GI1136" s="20"/>
      <c r="GJ1136" s="20"/>
      <c r="GK1136" s="20"/>
      <c r="GL1136" s="20"/>
      <c r="GM1136" s="20"/>
      <c r="GN1136" s="20"/>
      <c r="GO1136" s="20"/>
      <c r="GP1136" s="20"/>
      <c r="GQ1136" s="20"/>
      <c r="GR1136" s="20"/>
      <c r="GS1136" s="20"/>
      <c r="GT1136" s="20"/>
      <c r="GU1136" s="20"/>
      <c r="GV1136" s="20"/>
      <c r="GW1136" s="20"/>
      <c r="GX1136" s="20"/>
      <c r="GY1136" s="20">
        <v>11.76</v>
      </c>
      <c r="GZ1136" s="20"/>
      <c r="HA1136" s="20"/>
      <c r="HB1136" s="20">
        <v>11.76</v>
      </c>
      <c r="HC1136" s="20"/>
      <c r="HD1136" s="20"/>
      <c r="HE1136" s="20"/>
      <c r="HF1136" s="20">
        <v>11.76</v>
      </c>
      <c r="HG1136" s="20"/>
      <c r="HH1136" s="20"/>
      <c r="HI1136" s="20"/>
      <c r="HJ1136" s="20"/>
      <c r="HK1136" s="20"/>
      <c r="HL1136" s="20">
        <v>11.76</v>
      </c>
      <c r="HM1136" s="20"/>
      <c r="HN1136" s="20">
        <v>11.76</v>
      </c>
      <c r="HO1136" s="20"/>
      <c r="HP1136" s="20"/>
      <c r="HQ1136" s="20"/>
      <c r="HR1136" s="20"/>
      <c r="HS1136" s="20"/>
      <c r="HT1136" s="20"/>
      <c r="HU1136" s="20"/>
      <c r="HV1136" s="20"/>
      <c r="HW1136" s="20"/>
      <c r="HX1136" s="20"/>
      <c r="HY1136" s="20"/>
      <c r="HZ1136" s="20"/>
      <c r="IA1136" s="20"/>
      <c r="IB1136" s="20"/>
      <c r="IC1136" s="20"/>
      <c r="ID1136" s="20"/>
      <c r="IE1136" s="20"/>
      <c r="IF1136" s="20"/>
      <c r="IG1136" s="20"/>
      <c r="IH1136" s="20"/>
      <c r="II1136" s="20"/>
      <c r="IJ1136" s="20"/>
      <c r="IK1136" s="20"/>
      <c r="IL1136" s="20"/>
      <c r="IM1136" s="20"/>
      <c r="IN1136" s="20"/>
      <c r="IO1136" s="20"/>
      <c r="IP1136" s="20"/>
      <c r="IQ1136" s="20"/>
      <c r="IR1136" s="20"/>
      <c r="IS1136" s="20"/>
      <c r="IT1136" s="20"/>
      <c r="IU1136" s="20"/>
    </row>
    <row r="1137" spans="1:255" x14ac:dyDescent="0.2">
      <c r="A1137" s="79"/>
      <c r="B1137" s="80"/>
      <c r="C1137" s="80" t="s">
        <v>686</v>
      </c>
      <c r="D1137" s="81"/>
      <c r="E1137" s="82">
        <v>72</v>
      </c>
      <c r="F1137" s="83" t="s">
        <v>685</v>
      </c>
      <c r="G1137" s="84"/>
      <c r="H1137" s="85">
        <v>7</v>
      </c>
      <c r="I1137" s="85">
        <v>7</v>
      </c>
      <c r="J1137" s="87">
        <v>0.72</v>
      </c>
      <c r="K1137" s="86">
        <v>233.68</v>
      </c>
      <c r="O1137" s="20"/>
      <c r="P1137" s="20"/>
      <c r="Q1137" s="20"/>
      <c r="R1137" s="20"/>
      <c r="S1137" s="20"/>
      <c r="T1137" s="20">
        <v>7</v>
      </c>
      <c r="U1137" s="20">
        <v>233.68</v>
      </c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  <c r="CP1137" s="20"/>
      <c r="CQ1137" s="20"/>
      <c r="CR1137" s="20"/>
      <c r="CS1137" s="20"/>
      <c r="CT1137" s="20"/>
      <c r="CU1137" s="20"/>
      <c r="CV1137" s="20">
        <v>1</v>
      </c>
      <c r="CW1137" s="20"/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/>
      <c r="DK1137" s="20"/>
      <c r="DL1137" s="20"/>
      <c r="DM1137" s="20"/>
      <c r="DN1137" s="20"/>
      <c r="DO1137" s="20"/>
      <c r="DP1137" s="20"/>
      <c r="DQ1137" s="20">
        <v>7</v>
      </c>
      <c r="DR1137" s="20"/>
      <c r="DS1137" s="20">
        <v>233.68</v>
      </c>
      <c r="DT1137" s="20"/>
      <c r="DU1137" s="20"/>
      <c r="DV1137" s="20"/>
      <c r="DW1137" s="20"/>
      <c r="DX1137" s="20"/>
      <c r="DY1137" s="20"/>
      <c r="DZ1137" s="20"/>
      <c r="EA1137" s="20"/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/>
      <c r="EO1137" s="20"/>
      <c r="EP1137" s="20"/>
      <c r="EQ1137" s="20"/>
      <c r="ER1137" s="20"/>
      <c r="ES1137" s="20"/>
      <c r="ET1137" s="20"/>
      <c r="EU1137" s="20"/>
      <c r="EV1137" s="20"/>
      <c r="EW1137" s="20"/>
      <c r="EX1137" s="20"/>
      <c r="EY1137" s="20"/>
      <c r="EZ1137" s="20"/>
      <c r="FA1137" s="20"/>
      <c r="FB1137" s="20"/>
      <c r="FC1137" s="20"/>
      <c r="FD1137" s="20"/>
      <c r="FE1137" s="20"/>
      <c r="FF1137" s="20"/>
      <c r="FG1137" s="20"/>
      <c r="FH1137" s="20"/>
      <c r="FI1137" s="20"/>
      <c r="FJ1137" s="20"/>
      <c r="FK1137" s="20"/>
      <c r="FL1137" s="20"/>
      <c r="FM1137" s="20"/>
      <c r="FN1137" s="20"/>
      <c r="FO1137" s="20"/>
      <c r="FP1137" s="20"/>
      <c r="FQ1137" s="20"/>
      <c r="FR1137" s="20"/>
      <c r="FS1137" s="20"/>
      <c r="FT1137" s="20"/>
      <c r="FU1137" s="20"/>
      <c r="FV1137" s="20"/>
      <c r="FW1137" s="20"/>
      <c r="FX1137" s="20"/>
      <c r="FY1137" s="20"/>
      <c r="FZ1137" s="20"/>
      <c r="GA1137" s="20"/>
      <c r="GB1137" s="20"/>
      <c r="GC1137" s="20"/>
      <c r="GD1137" s="20"/>
      <c r="GE1137" s="20"/>
      <c r="GF1137" s="20"/>
      <c r="GG1137" s="20"/>
      <c r="GH1137" s="20"/>
      <c r="GI1137" s="20"/>
      <c r="GJ1137" s="20"/>
      <c r="GK1137" s="20"/>
      <c r="GL1137" s="20"/>
      <c r="GM1137" s="20"/>
      <c r="GN1137" s="20"/>
      <c r="GO1137" s="20"/>
      <c r="GP1137" s="20"/>
      <c r="GQ1137" s="20"/>
      <c r="GR1137" s="20"/>
      <c r="GS1137" s="20"/>
      <c r="GT1137" s="20"/>
      <c r="GU1137" s="20"/>
      <c r="GV1137" s="20"/>
      <c r="GW1137" s="20"/>
      <c r="GX1137" s="20"/>
      <c r="GY1137" s="20"/>
      <c r="GZ1137" s="20">
        <v>7</v>
      </c>
      <c r="HA1137" s="20"/>
      <c r="HB1137" s="20">
        <v>7</v>
      </c>
      <c r="HC1137" s="20"/>
      <c r="HD1137" s="20"/>
      <c r="HE1137" s="20"/>
      <c r="HF1137" s="20">
        <v>7</v>
      </c>
      <c r="HG1137" s="20"/>
      <c r="HH1137" s="20"/>
      <c r="HI1137" s="20"/>
      <c r="HJ1137" s="20"/>
      <c r="HK1137" s="20"/>
      <c r="HL1137" s="20">
        <v>7</v>
      </c>
      <c r="HM1137" s="20"/>
      <c r="HN1137" s="20">
        <v>7</v>
      </c>
      <c r="HO1137" s="20"/>
      <c r="HP1137" s="20"/>
      <c r="HQ1137" s="20"/>
      <c r="HR1137" s="20"/>
      <c r="HS1137" s="20"/>
      <c r="HT1137" s="20"/>
      <c r="HU1137" s="20"/>
      <c r="HV1137" s="20"/>
      <c r="HW1137" s="20"/>
      <c r="HX1137" s="20"/>
      <c r="HY1137" s="20"/>
      <c r="HZ1137" s="20"/>
      <c r="IA1137" s="20"/>
      <c r="IB1137" s="20"/>
      <c r="IC1137" s="20"/>
      <c r="ID1137" s="20"/>
      <c r="IE1137" s="20"/>
      <c r="IF1137" s="20"/>
      <c r="IG1137" s="20"/>
      <c r="IH1137" s="20"/>
      <c r="II1137" s="20"/>
      <c r="IJ1137" s="20"/>
      <c r="IK1137" s="20"/>
      <c r="IL1137" s="20"/>
      <c r="IM1137" s="20"/>
      <c r="IN1137" s="20"/>
      <c r="IO1137" s="20"/>
      <c r="IP1137" s="20"/>
      <c r="IQ1137" s="20"/>
      <c r="IR1137" s="20"/>
      <c r="IS1137" s="20"/>
      <c r="IT1137" s="20"/>
      <c r="IU1137" s="20"/>
    </row>
    <row r="1138" spans="1:255" x14ac:dyDescent="0.2">
      <c r="A1138" s="71"/>
      <c r="B1138" s="72"/>
      <c r="C1138" s="72" t="s">
        <v>687</v>
      </c>
      <c r="D1138" s="73" t="s">
        <v>688</v>
      </c>
      <c r="E1138" s="74">
        <v>1.03</v>
      </c>
      <c r="F1138" s="75"/>
      <c r="G1138" s="76" t="s">
        <v>26</v>
      </c>
      <c r="H1138" s="75">
        <v>1.08</v>
      </c>
      <c r="I1138" s="88">
        <v>1.0814999999999999</v>
      </c>
      <c r="J1138" s="77"/>
      <c r="K1138" s="78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  <c r="FQ1138" s="20"/>
      <c r="FR1138" s="20"/>
      <c r="FS1138" s="20"/>
      <c r="FT1138" s="20"/>
      <c r="FU1138" s="20"/>
      <c r="FV1138" s="20"/>
      <c r="FW1138" s="20"/>
      <c r="FX1138" s="20"/>
      <c r="FY1138" s="20"/>
      <c r="FZ1138" s="20"/>
      <c r="GA1138" s="20"/>
      <c r="GB1138" s="20"/>
      <c r="GC1138" s="20"/>
      <c r="GD1138" s="20"/>
      <c r="GE1138" s="20"/>
      <c r="GF1138" s="20"/>
      <c r="GG1138" s="20"/>
      <c r="GH1138" s="20"/>
      <c r="GI1138" s="20"/>
      <c r="GJ1138" s="20"/>
      <c r="GK1138" s="20"/>
      <c r="GL1138" s="20"/>
      <c r="GM1138" s="20"/>
      <c r="GN1138" s="20"/>
      <c r="GO1138" s="20"/>
      <c r="GP1138" s="20"/>
      <c r="GQ1138" s="20"/>
      <c r="GR1138" s="20"/>
      <c r="GS1138" s="20"/>
      <c r="GT1138" s="20"/>
      <c r="GU1138" s="20"/>
      <c r="GV1138" s="20"/>
      <c r="GW1138" s="20"/>
      <c r="GX1138" s="20"/>
      <c r="GY1138" s="20"/>
      <c r="GZ1138" s="20"/>
      <c r="HA1138" s="20"/>
      <c r="HB1138" s="20"/>
      <c r="HC1138" s="20"/>
      <c r="HD1138" s="20"/>
      <c r="HE1138" s="20"/>
      <c r="HF1138" s="20"/>
      <c r="HG1138" s="20"/>
      <c r="HH1138" s="20"/>
      <c r="HI1138" s="20"/>
      <c r="HJ1138" s="20"/>
      <c r="HK1138" s="20"/>
      <c r="HL1138" s="20"/>
      <c r="HM1138" s="20"/>
      <c r="HN1138" s="20"/>
      <c r="HO1138" s="20"/>
      <c r="HP1138" s="20"/>
      <c r="HQ1138" s="20"/>
      <c r="HR1138" s="20"/>
      <c r="HS1138" s="20"/>
      <c r="HT1138" s="20"/>
      <c r="HU1138" s="20"/>
      <c r="HV1138" s="20"/>
      <c r="HW1138" s="20"/>
      <c r="HX1138" s="20"/>
      <c r="HY1138" s="20"/>
      <c r="HZ1138" s="20"/>
      <c r="IA1138" s="20"/>
      <c r="IB1138" s="20"/>
      <c r="IC1138" s="20"/>
      <c r="ID1138" s="20"/>
      <c r="IE1138" s="20"/>
      <c r="IF1138" s="20"/>
      <c r="IG1138" s="20"/>
      <c r="IH1138" s="20"/>
      <c r="II1138" s="20"/>
      <c r="IJ1138" s="20"/>
      <c r="IK1138" s="20"/>
      <c r="IL1138" s="20"/>
      <c r="IM1138" s="20"/>
      <c r="IN1138" s="20"/>
      <c r="IO1138" s="20"/>
      <c r="IP1138" s="20"/>
      <c r="IQ1138" s="20"/>
      <c r="IR1138" s="20"/>
      <c r="IS1138" s="20"/>
      <c r="IT1138" s="20"/>
      <c r="IU1138" s="20"/>
    </row>
    <row r="1139" spans="1:255" x14ac:dyDescent="0.2">
      <c r="A1139" s="111" t="s">
        <v>373</v>
      </c>
      <c r="B1139" s="112" t="s">
        <v>35</v>
      </c>
      <c r="C1139" s="113" t="s">
        <v>224</v>
      </c>
      <c r="D1139" s="114" t="s">
        <v>23</v>
      </c>
      <c r="E1139" s="115">
        <v>1</v>
      </c>
      <c r="F1139" s="116">
        <v>671.88999999999987</v>
      </c>
      <c r="G1139" s="65"/>
      <c r="H1139" s="116">
        <v>671.89</v>
      </c>
      <c r="I1139" s="117">
        <v>73.75</v>
      </c>
      <c r="J1139" s="66">
        <v>9.11</v>
      </c>
      <c r="K1139" s="118">
        <v>671.89</v>
      </c>
      <c r="L1139" s="20"/>
      <c r="M1139" s="20"/>
      <c r="N1139" s="20"/>
      <c r="O1139" s="20"/>
      <c r="P1139" s="20"/>
      <c r="Q1139" s="20"/>
      <c r="R1139" s="20"/>
      <c r="S1139" s="20"/>
      <c r="T1139" s="20">
        <v>73.75</v>
      </c>
      <c r="U1139" s="20">
        <v>671.89</v>
      </c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>
        <v>1</v>
      </c>
      <c r="CW1139" s="20"/>
      <c r="CX1139" s="20"/>
      <c r="CY1139" s="20"/>
      <c r="CZ1139" s="20"/>
      <c r="DA1139" s="20"/>
      <c r="DB1139" s="20"/>
      <c r="DC1139" s="20"/>
      <c r="DD1139" s="20"/>
      <c r="DE1139" s="20">
        <v>671.89</v>
      </c>
      <c r="DF1139" s="20"/>
      <c r="DG1139" s="20"/>
      <c r="DH1139" s="20"/>
      <c r="DI1139" s="20"/>
      <c r="DJ1139" s="20"/>
      <c r="DK1139" s="20">
        <v>73.75</v>
      </c>
      <c r="DL1139" s="20"/>
      <c r="DM1139" s="20">
        <v>671.89</v>
      </c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  <c r="FW1139" s="20"/>
      <c r="FX1139" s="20"/>
      <c r="FY1139" s="20"/>
      <c r="FZ1139" s="20"/>
      <c r="GA1139" s="20"/>
      <c r="GB1139" s="20"/>
      <c r="GC1139" s="20"/>
      <c r="GD1139" s="20"/>
      <c r="GE1139" s="20"/>
      <c r="GF1139" s="20"/>
      <c r="GG1139" s="20"/>
      <c r="GH1139" s="20"/>
      <c r="GI1139" s="20"/>
      <c r="GJ1139" s="20">
        <v>73.75</v>
      </c>
      <c r="GK1139" s="20"/>
      <c r="GL1139" s="20"/>
      <c r="GM1139" s="20"/>
      <c r="GN1139" s="20">
        <v>73.75</v>
      </c>
      <c r="GO1139" s="20"/>
      <c r="GP1139" s="20">
        <v>73.75</v>
      </c>
      <c r="GQ1139" s="20">
        <v>73.75</v>
      </c>
      <c r="GR1139" s="20"/>
      <c r="GS1139" s="20">
        <v>73.75</v>
      </c>
      <c r="GT1139" s="20"/>
      <c r="GU1139" s="20"/>
      <c r="GV1139" s="20"/>
      <c r="GW1139" s="20"/>
      <c r="GX1139" s="20"/>
      <c r="GY1139" s="20"/>
      <c r="GZ1139" s="20"/>
      <c r="HA1139" s="20"/>
      <c r="HB1139" s="20">
        <v>73.75</v>
      </c>
      <c r="HC1139" s="20"/>
      <c r="HD1139" s="20"/>
      <c r="HE1139" s="20"/>
      <c r="HF1139" s="20">
        <v>73.75</v>
      </c>
      <c r="HG1139" s="20"/>
      <c r="HH1139" s="20"/>
      <c r="HI1139" s="20"/>
      <c r="HJ1139" s="20"/>
      <c r="HK1139" s="20"/>
      <c r="HL1139" s="20">
        <v>73.75</v>
      </c>
      <c r="HM1139" s="20"/>
      <c r="HN1139" s="20">
        <v>73.75</v>
      </c>
      <c r="HO1139" s="20"/>
      <c r="HP1139" s="20"/>
      <c r="HQ1139" s="20"/>
      <c r="HR1139" s="20"/>
      <c r="HS1139" s="20"/>
      <c r="HT1139" s="20"/>
      <c r="HU1139" s="20"/>
      <c r="HV1139" s="20"/>
      <c r="HW1139" s="20"/>
      <c r="HX1139" s="20"/>
      <c r="HY1139" s="20">
        <v>73.75</v>
      </c>
      <c r="HZ1139" s="20"/>
      <c r="IA1139" s="20"/>
      <c r="IB1139" s="20"/>
      <c r="IC1139" s="20"/>
      <c r="ID1139" s="20"/>
      <c r="IE1139" s="20"/>
      <c r="IF1139" s="20"/>
      <c r="IG1139" s="20"/>
      <c r="IH1139" s="20"/>
      <c r="II1139" s="20"/>
      <c r="IJ1139" s="20"/>
      <c r="IK1139" s="20"/>
      <c r="IL1139" s="20"/>
      <c r="IM1139" s="20"/>
      <c r="IN1139" s="20"/>
      <c r="IO1139" s="20"/>
      <c r="IP1139" s="20"/>
      <c r="IQ1139" s="20"/>
      <c r="IR1139" s="20"/>
      <c r="IS1139" s="20"/>
      <c r="IT1139" s="20"/>
      <c r="IU1139" s="20"/>
    </row>
    <row r="1140" spans="1:255" x14ac:dyDescent="0.2">
      <c r="A1140" s="89"/>
      <c r="B1140" s="110" t="s">
        <v>690</v>
      </c>
      <c r="C1140" s="110" t="s">
        <v>781</v>
      </c>
      <c r="D1140" s="29"/>
      <c r="E1140" s="29"/>
      <c r="F1140" s="29"/>
      <c r="G1140" s="29"/>
      <c r="H1140" s="29"/>
      <c r="I1140" s="29"/>
      <c r="J1140" s="29"/>
      <c r="K1140" s="90"/>
    </row>
    <row r="1141" spans="1:255" ht="13.5" thickBot="1" x14ac:dyDescent="0.25">
      <c r="A1141" s="135"/>
      <c r="B1141" s="136"/>
      <c r="C1141" s="136" t="s">
        <v>696</v>
      </c>
      <c r="D1141" s="136"/>
      <c r="E1141" s="136"/>
      <c r="F1141" s="136"/>
      <c r="G1141" s="136"/>
      <c r="H1141" s="188">
        <v>81.239999999999995</v>
      </c>
      <c r="I1141" s="189"/>
      <c r="J1141" s="188">
        <v>740.12</v>
      </c>
      <c r="K1141" s="190"/>
      <c r="L1141" s="109"/>
      <c r="M1141" s="109"/>
      <c r="N1141" s="109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  <c r="FQ1141" s="20"/>
      <c r="FR1141" s="20"/>
      <c r="FS1141" s="20"/>
      <c r="FT1141" s="20"/>
      <c r="FU1141" s="20"/>
      <c r="FV1141" s="20"/>
      <c r="FW1141" s="20"/>
      <c r="FX1141" s="20"/>
      <c r="FY1141" s="20"/>
      <c r="FZ1141" s="20"/>
      <c r="GA1141" s="20"/>
      <c r="GB1141" s="20"/>
      <c r="GC1141" s="20"/>
      <c r="GD1141" s="20"/>
      <c r="GE1141" s="20"/>
      <c r="GF1141" s="20"/>
      <c r="GG1141" s="20"/>
      <c r="GH1141" s="20"/>
      <c r="GI1141" s="20"/>
      <c r="GJ1141" s="20"/>
      <c r="GK1141" s="20"/>
      <c r="GL1141" s="20"/>
      <c r="GM1141" s="20"/>
      <c r="GN1141" s="20"/>
      <c r="GO1141" s="20"/>
      <c r="GP1141" s="20"/>
      <c r="GQ1141" s="20"/>
      <c r="GR1141" s="20"/>
      <c r="GS1141" s="20"/>
      <c r="GT1141" s="20"/>
      <c r="GU1141" s="20"/>
      <c r="GV1141" s="20"/>
      <c r="GW1141" s="20"/>
      <c r="GX1141" s="20"/>
      <c r="GY1141" s="20"/>
      <c r="GZ1141" s="20"/>
      <c r="HA1141" s="20"/>
      <c r="HB1141" s="20"/>
      <c r="HC1141" s="20"/>
      <c r="HD1141" s="20"/>
      <c r="HE1141" s="20"/>
      <c r="HF1141" s="20"/>
      <c r="HG1141" s="20"/>
      <c r="HH1141" s="20"/>
      <c r="HI1141" s="20"/>
      <c r="HJ1141" s="20"/>
      <c r="HK1141" s="20"/>
      <c r="HL1141" s="20"/>
      <c r="HM1141" s="20"/>
      <c r="HN1141" s="20"/>
      <c r="HO1141" s="20"/>
      <c r="HP1141" s="20"/>
      <c r="HQ1141" s="20"/>
      <c r="HR1141" s="20"/>
      <c r="HS1141" s="20"/>
      <c r="HT1141" s="20"/>
      <c r="HU1141" s="20"/>
      <c r="HV1141" s="20"/>
      <c r="HW1141" s="20"/>
      <c r="HX1141" s="20"/>
      <c r="HY1141" s="20"/>
      <c r="HZ1141" s="20"/>
      <c r="IA1141" s="20"/>
      <c r="IB1141" s="20"/>
      <c r="IC1141" s="20"/>
      <c r="ID1141" s="20"/>
      <c r="IE1141" s="20"/>
      <c r="IF1141" s="20"/>
      <c r="IG1141" s="20"/>
      <c r="IH1141" s="20"/>
      <c r="II1141" s="20"/>
      <c r="IJ1141" s="20"/>
      <c r="IK1141" s="20"/>
      <c r="IL1141" s="20"/>
      <c r="IM1141" s="20"/>
      <c r="IN1141" s="20"/>
      <c r="IO1141" s="20"/>
      <c r="IP1141" s="20"/>
      <c r="IQ1141" s="20"/>
      <c r="IR1141" s="20"/>
      <c r="IS1141" s="20"/>
      <c r="IT1141" s="20"/>
      <c r="IU1141" s="20"/>
    </row>
    <row r="1142" spans="1:255" x14ac:dyDescent="0.2">
      <c r="A1142" s="123"/>
      <c r="B1142" s="122"/>
      <c r="C1142" s="122" t="s">
        <v>698</v>
      </c>
      <c r="D1142" s="122"/>
      <c r="E1142" s="122"/>
      <c r="F1142" s="122"/>
      <c r="G1142" s="122"/>
      <c r="H1142" s="191">
        <v>111.14</v>
      </c>
      <c r="I1142" s="192"/>
      <c r="J1142" s="191">
        <v>1707.27</v>
      </c>
      <c r="K1142" s="193"/>
      <c r="O1142" s="20"/>
      <c r="P1142" s="20"/>
      <c r="Q1142" s="20"/>
      <c r="R1142" s="20">
        <v>111.14</v>
      </c>
      <c r="S1142" s="20">
        <v>1707.27</v>
      </c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  <c r="FQ1142" s="20"/>
      <c r="FR1142" s="20"/>
      <c r="FS1142" s="20"/>
      <c r="FT1142" s="20"/>
      <c r="FU1142" s="20"/>
      <c r="FV1142" s="20"/>
      <c r="FW1142" s="20"/>
      <c r="FX1142" s="20"/>
      <c r="FY1142" s="20"/>
      <c r="FZ1142" s="20"/>
      <c r="GA1142" s="20"/>
      <c r="GB1142" s="20"/>
      <c r="GC1142" s="20"/>
      <c r="GD1142" s="20"/>
      <c r="GE1142" s="20"/>
      <c r="GF1142" s="20"/>
      <c r="GG1142" s="20"/>
      <c r="GH1142" s="20"/>
      <c r="GI1142" s="20"/>
      <c r="GJ1142" s="20"/>
      <c r="GK1142" s="20"/>
      <c r="GL1142" s="20"/>
      <c r="GM1142" s="20"/>
      <c r="GN1142" s="20"/>
      <c r="GO1142" s="20"/>
      <c r="GP1142" s="20"/>
      <c r="GQ1142" s="20"/>
      <c r="GR1142" s="20"/>
      <c r="GS1142" s="20"/>
      <c r="GT1142" s="20"/>
      <c r="GU1142" s="20"/>
      <c r="GV1142" s="20"/>
      <c r="GW1142" s="20"/>
      <c r="GX1142" s="20"/>
      <c r="GY1142" s="20"/>
      <c r="GZ1142" s="20"/>
      <c r="HA1142" s="20">
        <v>111.14</v>
      </c>
      <c r="HB1142" s="20"/>
      <c r="HC1142" s="20"/>
      <c r="HD1142" s="20"/>
      <c r="HE1142" s="20"/>
      <c r="HF1142" s="20"/>
      <c r="HG1142" s="20"/>
      <c r="HH1142" s="20"/>
      <c r="HI1142" s="20"/>
      <c r="HJ1142" s="20"/>
      <c r="HK1142" s="20"/>
      <c r="HL1142" s="20"/>
      <c r="HM1142" s="20"/>
      <c r="HN1142" s="20"/>
      <c r="HO1142" s="20"/>
      <c r="HP1142" s="20"/>
      <c r="HQ1142" s="20"/>
      <c r="HR1142" s="20"/>
      <c r="HS1142" s="20"/>
      <c r="HT1142" s="20"/>
      <c r="HU1142" s="20"/>
      <c r="HV1142" s="20"/>
      <c r="HW1142" s="20"/>
      <c r="HX1142" s="20"/>
      <c r="HY1142" s="20"/>
      <c r="HZ1142" s="20"/>
      <c r="IA1142" s="20"/>
      <c r="IB1142" s="20"/>
      <c r="IC1142" s="20"/>
      <c r="ID1142" s="20"/>
      <c r="IE1142" s="20"/>
      <c r="IF1142" s="20"/>
      <c r="IG1142" s="20"/>
      <c r="IH1142" s="20"/>
      <c r="II1142" s="20"/>
      <c r="IJ1142" s="20"/>
      <c r="IK1142" s="20"/>
      <c r="IL1142" s="20"/>
      <c r="IM1142" s="20"/>
      <c r="IN1142" s="20"/>
      <c r="IO1142" s="20"/>
      <c r="IP1142" s="20"/>
      <c r="IQ1142" s="20"/>
      <c r="IR1142" s="20"/>
      <c r="IS1142" s="20"/>
      <c r="IT1142" s="20"/>
      <c r="IU1142" s="20"/>
    </row>
    <row r="1143" spans="1:255" x14ac:dyDescent="0.2">
      <c r="A1143" s="70"/>
      <c r="B1143" s="69"/>
      <c r="C1143" s="69"/>
      <c r="D1143" s="69"/>
      <c r="E1143" s="69"/>
      <c r="F1143" s="69"/>
      <c r="G1143" s="69"/>
      <c r="H1143" s="194"/>
      <c r="I1143" s="195"/>
      <c r="J1143" s="194"/>
      <c r="K1143" s="196"/>
    </row>
    <row r="1144" spans="1:255" ht="47.25" x14ac:dyDescent="0.2">
      <c r="A1144" s="126">
        <v>44</v>
      </c>
      <c r="B1144" s="133" t="s">
        <v>85</v>
      </c>
      <c r="C1144" s="127" t="s">
        <v>706</v>
      </c>
      <c r="D1144" s="128" t="s">
        <v>23</v>
      </c>
      <c r="E1144" s="129">
        <v>2</v>
      </c>
      <c r="F1144" s="130">
        <v>25.75</v>
      </c>
      <c r="G1144" s="134" t="s">
        <v>6</v>
      </c>
      <c r="H1144" s="130"/>
      <c r="I1144" s="131">
        <v>62.199999999999996</v>
      </c>
      <c r="J1144" s="97"/>
      <c r="K1144" s="132">
        <v>2013.34</v>
      </c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  <c r="FQ1144" s="20"/>
      <c r="FR1144" s="20"/>
      <c r="FS1144" s="20"/>
      <c r="FT1144" s="20"/>
      <c r="FU1144" s="20"/>
      <c r="FV1144" s="20"/>
      <c r="FW1144" s="20"/>
      <c r="FX1144" s="20"/>
      <c r="FY1144" s="20"/>
      <c r="FZ1144" s="20"/>
      <c r="GA1144" s="20"/>
      <c r="GB1144" s="20"/>
      <c r="GC1144" s="20"/>
      <c r="GD1144" s="20"/>
      <c r="GE1144" s="20"/>
      <c r="GF1144" s="20"/>
      <c r="GG1144" s="20"/>
      <c r="GH1144" s="20"/>
      <c r="GI1144" s="20"/>
      <c r="GJ1144" s="20"/>
      <c r="GK1144" s="20"/>
      <c r="GL1144" s="20"/>
      <c r="GM1144" s="20"/>
      <c r="GN1144" s="20"/>
      <c r="GO1144" s="20"/>
      <c r="GP1144" s="20"/>
      <c r="GQ1144" s="20"/>
      <c r="GR1144" s="20"/>
      <c r="GS1144" s="20"/>
      <c r="GT1144" s="20"/>
      <c r="GU1144" s="20"/>
      <c r="GV1144" s="20"/>
      <c r="GW1144" s="20"/>
      <c r="GX1144" s="20"/>
      <c r="GY1144" s="20"/>
      <c r="GZ1144" s="20"/>
      <c r="HA1144" s="20"/>
      <c r="HB1144" s="20"/>
      <c r="HC1144" s="20"/>
      <c r="HD1144" s="20"/>
      <c r="HE1144" s="20"/>
      <c r="HF1144" s="20"/>
      <c r="HG1144" s="20"/>
      <c r="HH1144" s="20"/>
      <c r="HI1144" s="20"/>
      <c r="HJ1144" s="20"/>
      <c r="HK1144" s="20"/>
      <c r="HL1144" s="20"/>
      <c r="HM1144" s="20"/>
      <c r="HN1144" s="20"/>
      <c r="HO1144" s="20"/>
      <c r="HP1144" s="20"/>
      <c r="HQ1144" s="20"/>
      <c r="HR1144" s="20"/>
      <c r="HS1144" s="20"/>
      <c r="HT1144" s="20"/>
      <c r="HU1144" s="20"/>
      <c r="HV1144" s="20"/>
      <c r="HW1144" s="20"/>
      <c r="HX1144" s="20"/>
      <c r="HY1144" s="20"/>
      <c r="HZ1144" s="20"/>
      <c r="IA1144" s="20"/>
      <c r="IB1144" s="20"/>
      <c r="IC1144" s="20"/>
      <c r="ID1144" s="20"/>
      <c r="IE1144" s="20"/>
      <c r="IF1144" s="20"/>
      <c r="IG1144" s="20"/>
      <c r="IH1144" s="20"/>
      <c r="II1144" s="20"/>
      <c r="IJ1144" s="20"/>
      <c r="IK1144" s="20"/>
      <c r="IL1144" s="20"/>
      <c r="IM1144" s="20"/>
      <c r="IN1144" s="20"/>
      <c r="IO1144" s="20"/>
      <c r="IP1144" s="20"/>
      <c r="IQ1144" s="20"/>
      <c r="IR1144" s="20"/>
      <c r="IS1144" s="20"/>
      <c r="IT1144" s="20"/>
      <c r="IU1144" s="20"/>
    </row>
    <row r="1145" spans="1:255" x14ac:dyDescent="0.2">
      <c r="A1145" s="60"/>
      <c r="B1145" s="61"/>
      <c r="C1145" s="61" t="s">
        <v>680</v>
      </c>
      <c r="D1145" s="62"/>
      <c r="E1145" s="63"/>
      <c r="F1145" s="64">
        <v>9.51</v>
      </c>
      <c r="G1145" s="65" t="s">
        <v>26</v>
      </c>
      <c r="H1145" s="64">
        <v>9.99</v>
      </c>
      <c r="I1145" s="64">
        <v>19.98</v>
      </c>
      <c r="J1145" s="66">
        <v>33.39</v>
      </c>
      <c r="K1145" s="67">
        <v>667.13</v>
      </c>
      <c r="O1145" s="20"/>
      <c r="P1145" s="20"/>
      <c r="Q1145" s="20"/>
      <c r="R1145" s="20"/>
      <c r="S1145" s="20"/>
      <c r="T1145" s="20">
        <v>19.98</v>
      </c>
      <c r="U1145" s="20">
        <v>667.13</v>
      </c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>
        <v>1</v>
      </c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>
        <v>667.13</v>
      </c>
      <c r="DH1145" s="20">
        <v>1</v>
      </c>
      <c r="DI1145" s="20"/>
      <c r="DJ1145" s="20"/>
      <c r="DK1145" s="20"/>
      <c r="DL1145" s="20"/>
      <c r="DM1145" s="20"/>
      <c r="DN1145" s="20"/>
      <c r="DO1145" s="20"/>
      <c r="DP1145" s="20"/>
      <c r="DQ1145" s="20">
        <v>19.98</v>
      </c>
      <c r="DR1145" s="20"/>
      <c r="DS1145" s="20">
        <v>667.13</v>
      </c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  <c r="FQ1145" s="20"/>
      <c r="FR1145" s="20"/>
      <c r="FS1145" s="20"/>
      <c r="FT1145" s="20"/>
      <c r="FU1145" s="20"/>
      <c r="FV1145" s="20"/>
      <c r="FW1145" s="20"/>
      <c r="FX1145" s="20"/>
      <c r="FY1145" s="20"/>
      <c r="FZ1145" s="20"/>
      <c r="GA1145" s="20"/>
      <c r="GB1145" s="20"/>
      <c r="GC1145" s="20"/>
      <c r="GD1145" s="20"/>
      <c r="GE1145" s="20"/>
      <c r="GF1145" s="20"/>
      <c r="GG1145" s="20"/>
      <c r="GH1145" s="20"/>
      <c r="GI1145" s="20"/>
      <c r="GJ1145" s="20">
        <v>19.98</v>
      </c>
      <c r="GK1145" s="20">
        <v>19.98</v>
      </c>
      <c r="GL1145" s="20"/>
      <c r="GM1145" s="20"/>
      <c r="GN1145" s="20"/>
      <c r="GO1145" s="20"/>
      <c r="GP1145" s="20"/>
      <c r="GQ1145" s="20"/>
      <c r="GR1145" s="20"/>
      <c r="GS1145" s="20"/>
      <c r="GT1145" s="20"/>
      <c r="GU1145" s="20"/>
      <c r="GV1145" s="20"/>
      <c r="GW1145" s="20"/>
      <c r="GX1145" s="20"/>
      <c r="GY1145" s="20"/>
      <c r="GZ1145" s="20"/>
      <c r="HA1145" s="20"/>
      <c r="HB1145" s="20">
        <v>19.98</v>
      </c>
      <c r="HC1145" s="20"/>
      <c r="HD1145" s="20"/>
      <c r="HE1145" s="20"/>
      <c r="HF1145" s="20">
        <v>19.98</v>
      </c>
      <c r="HG1145" s="20"/>
      <c r="HH1145" s="20"/>
      <c r="HI1145" s="20"/>
      <c r="HJ1145" s="20"/>
      <c r="HK1145" s="20"/>
      <c r="HL1145" s="20">
        <v>19.98</v>
      </c>
      <c r="HM1145" s="20"/>
      <c r="HN1145" s="20">
        <v>19.98</v>
      </c>
      <c r="HO1145" s="20"/>
      <c r="HP1145" s="20"/>
      <c r="HQ1145" s="20"/>
      <c r="HR1145" s="20"/>
      <c r="HS1145" s="20"/>
      <c r="HT1145" s="20"/>
      <c r="HU1145" s="20"/>
      <c r="HV1145" s="20"/>
      <c r="HW1145" s="20"/>
      <c r="HX1145" s="20">
        <v>19.98</v>
      </c>
      <c r="HY1145" s="20"/>
      <c r="HZ1145" s="20"/>
      <c r="IA1145" s="20"/>
      <c r="IB1145" s="20"/>
      <c r="IC1145" s="20"/>
      <c r="ID1145" s="20"/>
      <c r="IE1145" s="20"/>
      <c r="IF1145" s="20"/>
      <c r="IG1145" s="20"/>
      <c r="IH1145" s="20"/>
      <c r="II1145" s="20"/>
      <c r="IJ1145" s="20"/>
      <c r="IK1145" s="20"/>
      <c r="IL1145" s="20"/>
      <c r="IM1145" s="20"/>
      <c r="IN1145" s="20"/>
      <c r="IO1145" s="20"/>
      <c r="IP1145" s="20"/>
      <c r="IQ1145" s="20"/>
      <c r="IR1145" s="20"/>
      <c r="IS1145" s="20"/>
      <c r="IT1145" s="20"/>
      <c r="IU1145" s="20"/>
    </row>
    <row r="1146" spans="1:255" x14ac:dyDescent="0.2">
      <c r="A1146" s="71"/>
      <c r="B1146" s="72"/>
      <c r="C1146" s="72" t="s">
        <v>681</v>
      </c>
      <c r="D1146" s="73"/>
      <c r="E1146" s="74"/>
      <c r="F1146" s="75">
        <v>1.5</v>
      </c>
      <c r="G1146" s="76" t="s">
        <v>26</v>
      </c>
      <c r="H1146" s="75">
        <v>1.58</v>
      </c>
      <c r="I1146" s="75">
        <v>3.16</v>
      </c>
      <c r="J1146" s="77">
        <v>13.26</v>
      </c>
      <c r="K1146" s="78">
        <v>41.9</v>
      </c>
      <c r="O1146" s="20"/>
      <c r="P1146" s="20"/>
      <c r="Q1146" s="20"/>
      <c r="R1146" s="20"/>
      <c r="S1146" s="20"/>
      <c r="T1146" s="20">
        <v>3.16</v>
      </c>
      <c r="U1146" s="20">
        <v>41.9</v>
      </c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>
        <v>1</v>
      </c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>
        <v>3.16</v>
      </c>
      <c r="DR1146" s="20"/>
      <c r="DS1146" s="20">
        <v>41.9</v>
      </c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  <c r="FQ1146" s="20"/>
      <c r="FR1146" s="20"/>
      <c r="FS1146" s="20"/>
      <c r="FT1146" s="20"/>
      <c r="FU1146" s="20"/>
      <c r="FV1146" s="20"/>
      <c r="FW1146" s="20"/>
      <c r="FX1146" s="20"/>
      <c r="FY1146" s="20"/>
      <c r="FZ1146" s="20"/>
      <c r="GA1146" s="20"/>
      <c r="GB1146" s="20"/>
      <c r="GC1146" s="20"/>
      <c r="GD1146" s="20"/>
      <c r="GE1146" s="20"/>
      <c r="GF1146" s="20"/>
      <c r="GG1146" s="20"/>
      <c r="GH1146" s="20"/>
      <c r="GI1146" s="20"/>
      <c r="GJ1146" s="20">
        <v>3.16</v>
      </c>
      <c r="GK1146" s="20"/>
      <c r="GL1146" s="20">
        <v>3.16</v>
      </c>
      <c r="GM1146" s="20"/>
      <c r="GN1146" s="20"/>
      <c r="GO1146" s="20"/>
      <c r="GP1146" s="20"/>
      <c r="GQ1146" s="20"/>
      <c r="GR1146" s="20"/>
      <c r="GS1146" s="20"/>
      <c r="GT1146" s="20"/>
      <c r="GU1146" s="20"/>
      <c r="GV1146" s="20"/>
      <c r="GW1146" s="20"/>
      <c r="GX1146" s="20"/>
      <c r="GY1146" s="20"/>
      <c r="GZ1146" s="20"/>
      <c r="HA1146" s="20"/>
      <c r="HB1146" s="20">
        <v>3.16</v>
      </c>
      <c r="HC1146" s="20"/>
      <c r="HD1146" s="20"/>
      <c r="HE1146" s="20"/>
      <c r="HF1146" s="20">
        <v>3.16</v>
      </c>
      <c r="HG1146" s="20"/>
      <c r="HH1146" s="20"/>
      <c r="HI1146" s="20"/>
      <c r="HJ1146" s="20"/>
      <c r="HK1146" s="20"/>
      <c r="HL1146" s="20">
        <v>3.16</v>
      </c>
      <c r="HM1146" s="20"/>
      <c r="HN1146" s="20">
        <v>3.16</v>
      </c>
      <c r="HO1146" s="20"/>
      <c r="HP1146" s="20"/>
      <c r="HQ1146" s="20"/>
      <c r="HR1146" s="20"/>
      <c r="HS1146" s="20"/>
      <c r="HT1146" s="20"/>
      <c r="HU1146" s="20"/>
      <c r="HV1146" s="20"/>
      <c r="HW1146" s="20"/>
      <c r="HX1146" s="20"/>
      <c r="HY1146" s="20"/>
      <c r="HZ1146" s="20"/>
      <c r="IA1146" s="20"/>
      <c r="IB1146" s="20"/>
      <c r="IC1146" s="20"/>
      <c r="ID1146" s="20"/>
      <c r="IE1146" s="20"/>
      <c r="IF1146" s="20"/>
      <c r="IG1146" s="20"/>
      <c r="IH1146" s="20"/>
      <c r="II1146" s="20"/>
      <c r="IJ1146" s="20"/>
      <c r="IK1146" s="20"/>
      <c r="IL1146" s="20"/>
      <c r="IM1146" s="20"/>
      <c r="IN1146" s="20"/>
      <c r="IO1146" s="20"/>
      <c r="IP1146" s="20"/>
      <c r="IQ1146" s="20"/>
      <c r="IR1146" s="20"/>
      <c r="IS1146" s="20"/>
      <c r="IT1146" s="20"/>
      <c r="IU1146" s="20"/>
    </row>
    <row r="1147" spans="1:255" x14ac:dyDescent="0.2">
      <c r="A1147" s="71"/>
      <c r="B1147" s="72"/>
      <c r="C1147" s="72" t="s">
        <v>682</v>
      </c>
      <c r="D1147" s="73"/>
      <c r="E1147" s="74"/>
      <c r="F1147" s="75">
        <v>0.12</v>
      </c>
      <c r="G1147" s="76" t="s">
        <v>26</v>
      </c>
      <c r="H1147" s="75">
        <v>0.13</v>
      </c>
      <c r="I1147" s="75">
        <v>0.26</v>
      </c>
      <c r="J1147" s="77">
        <v>33.39</v>
      </c>
      <c r="K1147" s="78">
        <v>8.68</v>
      </c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  <c r="FQ1147" s="20"/>
      <c r="FR1147" s="20"/>
      <c r="FS1147" s="20"/>
      <c r="FT1147" s="20"/>
      <c r="FU1147" s="20"/>
      <c r="FV1147" s="20"/>
      <c r="FW1147" s="20"/>
      <c r="FX1147" s="20"/>
      <c r="FY1147" s="20"/>
      <c r="FZ1147" s="20"/>
      <c r="GA1147" s="20"/>
      <c r="GB1147" s="20"/>
      <c r="GC1147" s="20"/>
      <c r="GD1147" s="20"/>
      <c r="GE1147" s="20"/>
      <c r="GF1147" s="20"/>
      <c r="GG1147" s="20"/>
      <c r="GH1147" s="20"/>
      <c r="GI1147" s="20"/>
      <c r="GJ1147" s="20"/>
      <c r="GK1147" s="20"/>
      <c r="GL1147" s="20"/>
      <c r="GM1147" s="20">
        <v>0.26</v>
      </c>
      <c r="GN1147" s="20"/>
      <c r="GO1147" s="20"/>
      <c r="GP1147" s="20"/>
      <c r="GQ1147" s="20"/>
      <c r="GR1147" s="20"/>
      <c r="GS1147" s="20"/>
      <c r="GT1147" s="20"/>
      <c r="GU1147" s="20"/>
      <c r="GV1147" s="20"/>
      <c r="GW1147" s="20"/>
      <c r="GX1147" s="20"/>
      <c r="GY1147" s="20"/>
      <c r="GZ1147" s="20"/>
      <c r="HA1147" s="20"/>
      <c r="HB1147" s="20"/>
      <c r="HC1147" s="20"/>
      <c r="HD1147" s="20"/>
      <c r="HE1147" s="20"/>
      <c r="HF1147" s="20"/>
      <c r="HG1147" s="20"/>
      <c r="HH1147" s="20"/>
      <c r="HI1147" s="20"/>
      <c r="HJ1147" s="20"/>
      <c r="HK1147" s="20"/>
      <c r="HL1147" s="20"/>
      <c r="HM1147" s="20"/>
      <c r="HN1147" s="20"/>
      <c r="HO1147" s="20"/>
      <c r="HP1147" s="20"/>
      <c r="HQ1147" s="20"/>
      <c r="HR1147" s="20"/>
      <c r="HS1147" s="20"/>
      <c r="HT1147" s="20"/>
      <c r="HU1147" s="20"/>
      <c r="HV1147" s="20"/>
      <c r="HW1147" s="20"/>
      <c r="HX1147" s="20">
        <v>0.26</v>
      </c>
      <c r="HY1147" s="20"/>
      <c r="HZ1147" s="20"/>
      <c r="IA1147" s="20"/>
      <c r="IB1147" s="20"/>
      <c r="IC1147" s="20"/>
      <c r="ID1147" s="20"/>
      <c r="IE1147" s="20"/>
      <c r="IF1147" s="20"/>
      <c r="IG1147" s="20"/>
      <c r="IH1147" s="20"/>
      <c r="II1147" s="20"/>
      <c r="IJ1147" s="20"/>
      <c r="IK1147" s="20"/>
      <c r="IL1147" s="20"/>
      <c r="IM1147" s="20"/>
      <c r="IN1147" s="20"/>
      <c r="IO1147" s="20"/>
      <c r="IP1147" s="20"/>
      <c r="IQ1147" s="20"/>
      <c r="IR1147" s="20"/>
      <c r="IS1147" s="20"/>
      <c r="IT1147" s="20"/>
      <c r="IU1147" s="20"/>
    </row>
    <row r="1148" spans="1:255" x14ac:dyDescent="0.2">
      <c r="A1148" s="71"/>
      <c r="B1148" s="72"/>
      <c r="C1148" s="72" t="s">
        <v>683</v>
      </c>
      <c r="D1148" s="73"/>
      <c r="E1148" s="74"/>
      <c r="F1148" s="75">
        <v>14.74</v>
      </c>
      <c r="G1148" s="76"/>
      <c r="H1148" s="75">
        <v>14.74</v>
      </c>
      <c r="I1148" s="75">
        <v>29.48</v>
      </c>
      <c r="J1148" s="77">
        <v>9.11</v>
      </c>
      <c r="K1148" s="78">
        <v>268.56</v>
      </c>
      <c r="O1148" s="20"/>
      <c r="P1148" s="20"/>
      <c r="Q1148" s="20"/>
      <c r="R1148" s="20"/>
      <c r="S1148" s="20"/>
      <c r="T1148" s="20">
        <v>29.48</v>
      </c>
      <c r="U1148" s="20">
        <v>268.56</v>
      </c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>
        <v>1</v>
      </c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>
        <v>29.48</v>
      </c>
      <c r="DL1148" s="20"/>
      <c r="DM1148" s="20">
        <v>268.56</v>
      </c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  <c r="FQ1148" s="20"/>
      <c r="FR1148" s="20"/>
      <c r="FS1148" s="20"/>
      <c r="FT1148" s="20"/>
      <c r="FU1148" s="20"/>
      <c r="FV1148" s="20"/>
      <c r="FW1148" s="20"/>
      <c r="FX1148" s="20"/>
      <c r="FY1148" s="20"/>
      <c r="FZ1148" s="20"/>
      <c r="GA1148" s="20"/>
      <c r="GB1148" s="20"/>
      <c r="GC1148" s="20"/>
      <c r="GD1148" s="20"/>
      <c r="GE1148" s="20"/>
      <c r="GF1148" s="20"/>
      <c r="GG1148" s="20"/>
      <c r="GH1148" s="20"/>
      <c r="GI1148" s="20"/>
      <c r="GJ1148" s="20">
        <v>29.48</v>
      </c>
      <c r="GK1148" s="20"/>
      <c r="GL1148" s="20"/>
      <c r="GM1148" s="20"/>
      <c r="GN1148" s="20">
        <v>29.48</v>
      </c>
      <c r="GO1148" s="20"/>
      <c r="GP1148" s="20">
        <v>29.48</v>
      </c>
      <c r="GQ1148" s="20">
        <v>29.48</v>
      </c>
      <c r="GR1148" s="20"/>
      <c r="GS1148" s="20">
        <v>29.48</v>
      </c>
      <c r="GT1148" s="20"/>
      <c r="GU1148" s="20"/>
      <c r="GV1148" s="20"/>
      <c r="GW1148" s="20">
        <v>0</v>
      </c>
      <c r="GX1148" s="20">
        <v>0</v>
      </c>
      <c r="GY1148" s="20"/>
      <c r="GZ1148" s="20"/>
      <c r="HA1148" s="20"/>
      <c r="HB1148" s="20">
        <v>29.48</v>
      </c>
      <c r="HC1148" s="20"/>
      <c r="HD1148" s="20"/>
      <c r="HE1148" s="20"/>
      <c r="HF1148" s="20">
        <v>29.48</v>
      </c>
      <c r="HG1148" s="20"/>
      <c r="HH1148" s="20"/>
      <c r="HI1148" s="20"/>
      <c r="HJ1148" s="20"/>
      <c r="HK1148" s="20"/>
      <c r="HL1148" s="20">
        <v>29.48</v>
      </c>
      <c r="HM1148" s="20"/>
      <c r="HN1148" s="20">
        <v>29.48</v>
      </c>
      <c r="HO1148" s="20"/>
      <c r="HP1148" s="20"/>
      <c r="HQ1148" s="20"/>
      <c r="HR1148" s="20"/>
      <c r="HS1148" s="20"/>
      <c r="HT1148" s="20"/>
      <c r="HU1148" s="20"/>
      <c r="HV1148" s="20"/>
      <c r="HW1148" s="20"/>
      <c r="HX1148" s="20"/>
      <c r="HY1148" s="20"/>
      <c r="HZ1148" s="20"/>
      <c r="IA1148" s="20"/>
      <c r="IB1148" s="20"/>
      <c r="IC1148" s="20"/>
      <c r="ID1148" s="20"/>
      <c r="IE1148" s="20"/>
      <c r="IF1148" s="20"/>
      <c r="IG1148" s="20"/>
      <c r="IH1148" s="20"/>
      <c r="II1148" s="20"/>
      <c r="IJ1148" s="20"/>
      <c r="IK1148" s="20"/>
      <c r="IL1148" s="20"/>
      <c r="IM1148" s="20"/>
      <c r="IN1148" s="20"/>
      <c r="IO1148" s="20"/>
      <c r="IP1148" s="20"/>
      <c r="IQ1148" s="20"/>
      <c r="IR1148" s="20"/>
      <c r="IS1148" s="20"/>
      <c r="IT1148" s="20"/>
      <c r="IU1148" s="20"/>
    </row>
    <row r="1149" spans="1:255" x14ac:dyDescent="0.2">
      <c r="A1149" s="79"/>
      <c r="B1149" s="80"/>
      <c r="C1149" s="80" t="s">
        <v>684</v>
      </c>
      <c r="D1149" s="81"/>
      <c r="E1149" s="82">
        <v>121</v>
      </c>
      <c r="F1149" s="83" t="s">
        <v>685</v>
      </c>
      <c r="G1149" s="84"/>
      <c r="H1149" s="85">
        <v>12.25</v>
      </c>
      <c r="I1149" s="85">
        <v>24.49</v>
      </c>
      <c r="J1149" s="87">
        <v>1.21</v>
      </c>
      <c r="K1149" s="86">
        <v>817.73</v>
      </c>
      <c r="O1149" s="20"/>
      <c r="P1149" s="20"/>
      <c r="Q1149" s="20"/>
      <c r="R1149" s="20"/>
      <c r="S1149" s="20"/>
      <c r="T1149" s="20">
        <v>24.49</v>
      </c>
      <c r="U1149" s="20">
        <v>817.73</v>
      </c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>
        <v>1</v>
      </c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>
        <v>24.49</v>
      </c>
      <c r="DR1149" s="20"/>
      <c r="DS1149" s="20">
        <v>817.73</v>
      </c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  <c r="FQ1149" s="20"/>
      <c r="FR1149" s="20"/>
      <c r="FS1149" s="20"/>
      <c r="FT1149" s="20"/>
      <c r="FU1149" s="20"/>
      <c r="FV1149" s="20"/>
      <c r="FW1149" s="20"/>
      <c r="FX1149" s="20"/>
      <c r="FY1149" s="20"/>
      <c r="FZ1149" s="20"/>
      <c r="GA1149" s="20"/>
      <c r="GB1149" s="20"/>
      <c r="GC1149" s="20"/>
      <c r="GD1149" s="20"/>
      <c r="GE1149" s="20"/>
      <c r="GF1149" s="20"/>
      <c r="GG1149" s="20"/>
      <c r="GH1149" s="20"/>
      <c r="GI1149" s="20"/>
      <c r="GJ1149" s="20"/>
      <c r="GK1149" s="20"/>
      <c r="GL1149" s="20"/>
      <c r="GM1149" s="20"/>
      <c r="GN1149" s="20"/>
      <c r="GO1149" s="20"/>
      <c r="GP1149" s="20"/>
      <c r="GQ1149" s="20"/>
      <c r="GR1149" s="20"/>
      <c r="GS1149" s="20"/>
      <c r="GT1149" s="20"/>
      <c r="GU1149" s="20"/>
      <c r="GV1149" s="20"/>
      <c r="GW1149" s="20"/>
      <c r="GX1149" s="20"/>
      <c r="GY1149" s="20">
        <v>24.49</v>
      </c>
      <c r="GZ1149" s="20"/>
      <c r="HA1149" s="20"/>
      <c r="HB1149" s="20">
        <v>24.49</v>
      </c>
      <c r="HC1149" s="20"/>
      <c r="HD1149" s="20"/>
      <c r="HE1149" s="20"/>
      <c r="HF1149" s="20">
        <v>24.49</v>
      </c>
      <c r="HG1149" s="20"/>
      <c r="HH1149" s="20"/>
      <c r="HI1149" s="20"/>
      <c r="HJ1149" s="20"/>
      <c r="HK1149" s="20"/>
      <c r="HL1149" s="20">
        <v>24.49</v>
      </c>
      <c r="HM1149" s="20"/>
      <c r="HN1149" s="20">
        <v>24.49</v>
      </c>
      <c r="HO1149" s="20"/>
      <c r="HP1149" s="20"/>
      <c r="HQ1149" s="20"/>
      <c r="HR1149" s="20"/>
      <c r="HS1149" s="20"/>
      <c r="HT1149" s="20"/>
      <c r="HU1149" s="20"/>
      <c r="HV1149" s="20"/>
      <c r="HW1149" s="20"/>
      <c r="HX1149" s="20"/>
      <c r="HY1149" s="20"/>
      <c r="HZ1149" s="20"/>
      <c r="IA1149" s="20"/>
      <c r="IB1149" s="20"/>
      <c r="IC1149" s="20"/>
      <c r="ID1149" s="20"/>
      <c r="IE1149" s="20"/>
      <c r="IF1149" s="20"/>
      <c r="IG1149" s="20"/>
      <c r="IH1149" s="20"/>
      <c r="II1149" s="20"/>
      <c r="IJ1149" s="20"/>
      <c r="IK1149" s="20"/>
      <c r="IL1149" s="20"/>
      <c r="IM1149" s="20"/>
      <c r="IN1149" s="20"/>
      <c r="IO1149" s="20"/>
      <c r="IP1149" s="20"/>
      <c r="IQ1149" s="20"/>
      <c r="IR1149" s="20"/>
      <c r="IS1149" s="20"/>
      <c r="IT1149" s="20"/>
      <c r="IU1149" s="20"/>
    </row>
    <row r="1150" spans="1:255" x14ac:dyDescent="0.2">
      <c r="A1150" s="79"/>
      <c r="B1150" s="80"/>
      <c r="C1150" s="80" t="s">
        <v>686</v>
      </c>
      <c r="D1150" s="81"/>
      <c r="E1150" s="82">
        <v>72</v>
      </c>
      <c r="F1150" s="83" t="s">
        <v>685</v>
      </c>
      <c r="G1150" s="84"/>
      <c r="H1150" s="85">
        <v>7.29</v>
      </c>
      <c r="I1150" s="85">
        <v>14.57</v>
      </c>
      <c r="J1150" s="87">
        <v>0.72</v>
      </c>
      <c r="K1150" s="86">
        <v>486.58</v>
      </c>
      <c r="O1150" s="20"/>
      <c r="P1150" s="20"/>
      <c r="Q1150" s="20"/>
      <c r="R1150" s="20"/>
      <c r="S1150" s="20"/>
      <c r="T1150" s="20">
        <v>14.57</v>
      </c>
      <c r="U1150" s="20">
        <v>486.58</v>
      </c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>
        <v>1</v>
      </c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>
        <v>14.57</v>
      </c>
      <c r="DR1150" s="20"/>
      <c r="DS1150" s="20">
        <v>486.58</v>
      </c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  <c r="FQ1150" s="20"/>
      <c r="FR1150" s="20"/>
      <c r="FS1150" s="20"/>
      <c r="FT1150" s="20"/>
      <c r="FU1150" s="20"/>
      <c r="FV1150" s="20"/>
      <c r="FW1150" s="20"/>
      <c r="FX1150" s="20"/>
      <c r="FY1150" s="20"/>
      <c r="FZ1150" s="20"/>
      <c r="GA1150" s="20"/>
      <c r="GB1150" s="20"/>
      <c r="GC1150" s="20"/>
      <c r="GD1150" s="20"/>
      <c r="GE1150" s="20"/>
      <c r="GF1150" s="20"/>
      <c r="GG1150" s="20"/>
      <c r="GH1150" s="20"/>
      <c r="GI1150" s="20"/>
      <c r="GJ1150" s="20"/>
      <c r="GK1150" s="20"/>
      <c r="GL1150" s="20"/>
      <c r="GM1150" s="20"/>
      <c r="GN1150" s="20"/>
      <c r="GO1150" s="20"/>
      <c r="GP1150" s="20"/>
      <c r="GQ1150" s="20"/>
      <c r="GR1150" s="20"/>
      <c r="GS1150" s="20"/>
      <c r="GT1150" s="20"/>
      <c r="GU1150" s="20"/>
      <c r="GV1150" s="20"/>
      <c r="GW1150" s="20"/>
      <c r="GX1150" s="20"/>
      <c r="GY1150" s="20"/>
      <c r="GZ1150" s="20">
        <v>14.57</v>
      </c>
      <c r="HA1150" s="20"/>
      <c r="HB1150" s="20">
        <v>14.57</v>
      </c>
      <c r="HC1150" s="20"/>
      <c r="HD1150" s="20"/>
      <c r="HE1150" s="20"/>
      <c r="HF1150" s="20">
        <v>14.57</v>
      </c>
      <c r="HG1150" s="20"/>
      <c r="HH1150" s="20"/>
      <c r="HI1150" s="20"/>
      <c r="HJ1150" s="20"/>
      <c r="HK1150" s="20"/>
      <c r="HL1150" s="20">
        <v>14.57</v>
      </c>
      <c r="HM1150" s="20"/>
      <c r="HN1150" s="20">
        <v>14.57</v>
      </c>
      <c r="HO1150" s="20"/>
      <c r="HP1150" s="20"/>
      <c r="HQ1150" s="20"/>
      <c r="HR1150" s="20"/>
      <c r="HS1150" s="20"/>
      <c r="HT1150" s="20"/>
      <c r="HU1150" s="20"/>
      <c r="HV1150" s="20"/>
      <c r="HW1150" s="20"/>
      <c r="HX1150" s="20"/>
      <c r="HY1150" s="20"/>
      <c r="HZ1150" s="20"/>
      <c r="IA1150" s="20"/>
      <c r="IB1150" s="20"/>
      <c r="IC1150" s="20"/>
      <c r="ID1150" s="20"/>
      <c r="IE1150" s="20"/>
      <c r="IF1150" s="20"/>
      <c r="IG1150" s="20"/>
      <c r="IH1150" s="20"/>
      <c r="II1150" s="20"/>
      <c r="IJ1150" s="20"/>
      <c r="IK1150" s="20"/>
      <c r="IL1150" s="20"/>
      <c r="IM1150" s="20"/>
      <c r="IN1150" s="20"/>
      <c r="IO1150" s="20"/>
      <c r="IP1150" s="20"/>
      <c r="IQ1150" s="20"/>
      <c r="IR1150" s="20"/>
      <c r="IS1150" s="20"/>
      <c r="IT1150" s="20"/>
      <c r="IU1150" s="20"/>
    </row>
    <row r="1151" spans="1:255" x14ac:dyDescent="0.2">
      <c r="A1151" s="71"/>
      <c r="B1151" s="72"/>
      <c r="C1151" s="72" t="s">
        <v>687</v>
      </c>
      <c r="D1151" s="73" t="s">
        <v>688</v>
      </c>
      <c r="E1151" s="74">
        <v>1.06</v>
      </c>
      <c r="F1151" s="75"/>
      <c r="G1151" s="76" t="s">
        <v>26</v>
      </c>
      <c r="H1151" s="75">
        <v>1.1100000000000001</v>
      </c>
      <c r="I1151" s="88">
        <v>2.226</v>
      </c>
      <c r="J1151" s="77"/>
      <c r="K1151" s="78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/>
      <c r="FS1151" s="20"/>
      <c r="FT1151" s="20"/>
      <c r="FU1151" s="20"/>
      <c r="FV1151" s="20"/>
      <c r="FW1151" s="20"/>
      <c r="FX1151" s="20"/>
      <c r="FY1151" s="20"/>
      <c r="FZ1151" s="20"/>
      <c r="GA1151" s="20"/>
      <c r="GB1151" s="20"/>
      <c r="GC1151" s="20"/>
      <c r="GD1151" s="20"/>
      <c r="GE1151" s="20"/>
      <c r="GF1151" s="20"/>
      <c r="GG1151" s="20"/>
      <c r="GH1151" s="20"/>
      <c r="GI1151" s="20"/>
      <c r="GJ1151" s="20"/>
      <c r="GK1151" s="20"/>
      <c r="GL1151" s="20"/>
      <c r="GM1151" s="20"/>
      <c r="GN1151" s="20"/>
      <c r="GO1151" s="20"/>
      <c r="GP1151" s="20"/>
      <c r="GQ1151" s="20"/>
      <c r="GR1151" s="20"/>
      <c r="GS1151" s="20"/>
      <c r="GT1151" s="20"/>
      <c r="GU1151" s="20"/>
      <c r="GV1151" s="20"/>
      <c r="GW1151" s="20"/>
      <c r="GX1151" s="20"/>
      <c r="GY1151" s="20"/>
      <c r="GZ1151" s="20"/>
      <c r="HA1151" s="20"/>
      <c r="HB1151" s="20"/>
      <c r="HC1151" s="20"/>
      <c r="HD1151" s="20"/>
      <c r="HE1151" s="20"/>
      <c r="HF1151" s="20"/>
      <c r="HG1151" s="20"/>
      <c r="HH1151" s="20"/>
      <c r="HI1151" s="20"/>
      <c r="HJ1151" s="20"/>
      <c r="HK1151" s="20"/>
      <c r="HL1151" s="20"/>
      <c r="HM1151" s="20"/>
      <c r="HN1151" s="20"/>
      <c r="HO1151" s="20"/>
      <c r="HP1151" s="20"/>
      <c r="HQ1151" s="20"/>
      <c r="HR1151" s="20"/>
      <c r="HS1151" s="20"/>
      <c r="HT1151" s="20"/>
      <c r="HU1151" s="20"/>
      <c r="HV1151" s="20"/>
      <c r="HW1151" s="20"/>
      <c r="HX1151" s="20"/>
      <c r="HY1151" s="20"/>
      <c r="HZ1151" s="20"/>
      <c r="IA1151" s="20"/>
      <c r="IB1151" s="20"/>
      <c r="IC1151" s="20"/>
      <c r="ID1151" s="20"/>
      <c r="IE1151" s="20"/>
      <c r="IF1151" s="20"/>
      <c r="IG1151" s="20"/>
      <c r="IH1151" s="20"/>
      <c r="II1151" s="20"/>
      <c r="IJ1151" s="20"/>
      <c r="IK1151" s="20"/>
      <c r="IL1151" s="20"/>
      <c r="IM1151" s="20"/>
      <c r="IN1151" s="20"/>
      <c r="IO1151" s="20"/>
      <c r="IP1151" s="20"/>
      <c r="IQ1151" s="20"/>
      <c r="IR1151" s="20"/>
      <c r="IS1151" s="20"/>
      <c r="IT1151" s="20"/>
      <c r="IU1151" s="20"/>
    </row>
    <row r="1152" spans="1:255" ht="24" x14ac:dyDescent="0.2">
      <c r="A1152" s="91" t="s">
        <v>375</v>
      </c>
      <c r="B1152" s="99" t="s">
        <v>35</v>
      </c>
      <c r="C1152" s="92" t="s">
        <v>786</v>
      </c>
      <c r="D1152" s="93" t="s">
        <v>23</v>
      </c>
      <c r="E1152" s="94">
        <v>1</v>
      </c>
      <c r="F1152" s="100">
        <v>7678.18</v>
      </c>
      <c r="G1152" s="96"/>
      <c r="H1152" s="100">
        <v>7678.18</v>
      </c>
      <c r="I1152" s="95">
        <v>1252.56</v>
      </c>
      <c r="J1152" s="97">
        <v>6.13</v>
      </c>
      <c r="K1152" s="98">
        <v>7678.18</v>
      </c>
      <c r="L1152" s="20"/>
      <c r="M1152" s="20"/>
      <c r="N1152" s="20"/>
      <c r="O1152" s="20"/>
      <c r="P1152" s="20"/>
      <c r="Q1152" s="20"/>
      <c r="R1152" s="20"/>
      <c r="S1152" s="20"/>
      <c r="T1152" s="20">
        <v>1252.56</v>
      </c>
      <c r="U1152" s="20">
        <v>7678.18</v>
      </c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>
        <v>3</v>
      </c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>
        <v>7678.18</v>
      </c>
      <c r="DG1152" s="20"/>
      <c r="DH1152" s="20"/>
      <c r="DI1152" s="20"/>
      <c r="DJ1152" s="20"/>
      <c r="DK1152" s="20"/>
      <c r="DL1152" s="20"/>
      <c r="DM1152" s="20"/>
      <c r="DN1152" s="20">
        <v>1252.56</v>
      </c>
      <c r="DO1152" s="20"/>
      <c r="DP1152" s="20">
        <v>7678.18</v>
      </c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  <c r="FQ1152" s="20"/>
      <c r="FR1152" s="20"/>
      <c r="FS1152" s="20"/>
      <c r="FT1152" s="20"/>
      <c r="FU1152" s="20"/>
      <c r="FV1152" s="20"/>
      <c r="FW1152" s="20"/>
      <c r="FX1152" s="20"/>
      <c r="FY1152" s="20"/>
      <c r="FZ1152" s="20"/>
      <c r="GA1152" s="20"/>
      <c r="GB1152" s="20"/>
      <c r="GC1152" s="20"/>
      <c r="GD1152" s="20"/>
      <c r="GE1152" s="20"/>
      <c r="GF1152" s="20"/>
      <c r="GG1152" s="20"/>
      <c r="GH1152" s="20"/>
      <c r="GI1152" s="20"/>
      <c r="GJ1152" s="20"/>
      <c r="GK1152" s="20"/>
      <c r="GL1152" s="20"/>
      <c r="GM1152" s="20"/>
      <c r="GN1152" s="20">
        <v>1252.56</v>
      </c>
      <c r="GO1152" s="20"/>
      <c r="GP1152" s="20">
        <v>1252.56</v>
      </c>
      <c r="GQ1152" s="20"/>
      <c r="GR1152" s="20"/>
      <c r="GS1152" s="20"/>
      <c r="GT1152" s="20">
        <v>1252.56</v>
      </c>
      <c r="GU1152" s="20"/>
      <c r="GV1152" s="20">
        <v>1252.56</v>
      </c>
      <c r="GW1152" s="20"/>
      <c r="GX1152" s="20"/>
      <c r="GY1152" s="20"/>
      <c r="GZ1152" s="20"/>
      <c r="HA1152" s="20"/>
      <c r="HB1152" s="20"/>
      <c r="HC1152" s="20"/>
      <c r="HD1152" s="20">
        <v>1252.56</v>
      </c>
      <c r="HE1152" s="20"/>
      <c r="HF1152" s="20"/>
      <c r="HG1152" s="20"/>
      <c r="HH1152" s="20"/>
      <c r="HI1152" s="20"/>
      <c r="HJ1152" s="20"/>
      <c r="HK1152" s="20"/>
      <c r="HL1152" s="20"/>
      <c r="HM1152" s="20"/>
      <c r="HN1152" s="20"/>
      <c r="HO1152" s="20"/>
      <c r="HP1152" s="20"/>
      <c r="HQ1152" s="20"/>
      <c r="HR1152" s="20">
        <v>1252.56</v>
      </c>
      <c r="HS1152" s="20"/>
      <c r="HT1152" s="20"/>
      <c r="HU1152" s="20"/>
      <c r="HV1152" s="20"/>
      <c r="HW1152" s="20"/>
      <c r="HX1152" s="20"/>
      <c r="HY1152" s="20"/>
      <c r="HZ1152" s="20">
        <v>1252.56</v>
      </c>
      <c r="IA1152" s="20"/>
      <c r="IB1152" s="20"/>
      <c r="IC1152" s="20"/>
      <c r="ID1152" s="20"/>
      <c r="IE1152" s="20"/>
      <c r="IF1152" s="20"/>
      <c r="IG1152" s="20"/>
      <c r="IH1152" s="20"/>
      <c r="II1152" s="20"/>
      <c r="IJ1152" s="20"/>
      <c r="IK1152" s="20"/>
      <c r="IL1152" s="20"/>
      <c r="IM1152" s="20"/>
      <c r="IN1152" s="20"/>
      <c r="IO1152" s="20"/>
      <c r="IP1152" s="20"/>
      <c r="IQ1152" s="20"/>
      <c r="IR1152" s="20"/>
      <c r="IS1152" s="20"/>
      <c r="IT1152" s="20"/>
      <c r="IU1152" s="20"/>
    </row>
    <row r="1153" spans="1:255" x14ac:dyDescent="0.2">
      <c r="A1153" s="58"/>
      <c r="B1153" s="101" t="s">
        <v>690</v>
      </c>
      <c r="C1153" s="101" t="s">
        <v>787</v>
      </c>
      <c r="D1153" s="57"/>
      <c r="E1153" s="57"/>
      <c r="F1153" s="57"/>
      <c r="G1153" s="57"/>
      <c r="H1153" s="57"/>
      <c r="I1153" s="57"/>
      <c r="J1153" s="57"/>
      <c r="K1153" s="59"/>
    </row>
    <row r="1154" spans="1:255" x14ac:dyDescent="0.2">
      <c r="A1154" s="111" t="s">
        <v>376</v>
      </c>
      <c r="B1154" s="112" t="s">
        <v>35</v>
      </c>
      <c r="C1154" s="113" t="s">
        <v>377</v>
      </c>
      <c r="D1154" s="114" t="s">
        <v>23</v>
      </c>
      <c r="E1154" s="115">
        <v>1</v>
      </c>
      <c r="F1154" s="116">
        <v>1443.35</v>
      </c>
      <c r="G1154" s="65"/>
      <c r="H1154" s="116">
        <v>1443.35</v>
      </c>
      <c r="I1154" s="117">
        <v>158.44</v>
      </c>
      <c r="J1154" s="66">
        <v>9.11</v>
      </c>
      <c r="K1154" s="118">
        <v>1443.35</v>
      </c>
      <c r="L1154" s="20"/>
      <c r="M1154" s="20"/>
      <c r="N1154" s="20"/>
      <c r="O1154" s="20"/>
      <c r="P1154" s="20"/>
      <c r="Q1154" s="20"/>
      <c r="R1154" s="20"/>
      <c r="S1154" s="20"/>
      <c r="T1154" s="20">
        <v>158.44</v>
      </c>
      <c r="U1154" s="20">
        <v>1443.35</v>
      </c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>
        <v>1</v>
      </c>
      <c r="CW1154" s="20"/>
      <c r="CX1154" s="20"/>
      <c r="CY1154" s="20"/>
      <c r="CZ1154" s="20"/>
      <c r="DA1154" s="20"/>
      <c r="DB1154" s="20"/>
      <c r="DC1154" s="20"/>
      <c r="DD1154" s="20"/>
      <c r="DE1154" s="20">
        <v>1443.35</v>
      </c>
      <c r="DF1154" s="20"/>
      <c r="DG1154" s="20"/>
      <c r="DH1154" s="20"/>
      <c r="DI1154" s="20"/>
      <c r="DJ1154" s="20"/>
      <c r="DK1154" s="20">
        <v>158.44</v>
      </c>
      <c r="DL1154" s="20"/>
      <c r="DM1154" s="20">
        <v>1443.35</v>
      </c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  <c r="FQ1154" s="20"/>
      <c r="FR1154" s="20"/>
      <c r="FS1154" s="20"/>
      <c r="FT1154" s="20"/>
      <c r="FU1154" s="20"/>
      <c r="FV1154" s="20"/>
      <c r="FW1154" s="20"/>
      <c r="FX1154" s="20"/>
      <c r="FY1154" s="20"/>
      <c r="FZ1154" s="20"/>
      <c r="GA1154" s="20"/>
      <c r="GB1154" s="20"/>
      <c r="GC1154" s="20"/>
      <c r="GD1154" s="20"/>
      <c r="GE1154" s="20"/>
      <c r="GF1154" s="20"/>
      <c r="GG1154" s="20"/>
      <c r="GH1154" s="20"/>
      <c r="GI1154" s="20"/>
      <c r="GJ1154" s="20">
        <v>158.44</v>
      </c>
      <c r="GK1154" s="20"/>
      <c r="GL1154" s="20"/>
      <c r="GM1154" s="20"/>
      <c r="GN1154" s="20">
        <v>158.44</v>
      </c>
      <c r="GO1154" s="20"/>
      <c r="GP1154" s="20">
        <v>158.44</v>
      </c>
      <c r="GQ1154" s="20">
        <v>158.44</v>
      </c>
      <c r="GR1154" s="20"/>
      <c r="GS1154" s="20">
        <v>158.44</v>
      </c>
      <c r="GT1154" s="20"/>
      <c r="GU1154" s="20"/>
      <c r="GV1154" s="20"/>
      <c r="GW1154" s="20"/>
      <c r="GX1154" s="20"/>
      <c r="GY1154" s="20"/>
      <c r="GZ1154" s="20"/>
      <c r="HA1154" s="20"/>
      <c r="HB1154" s="20">
        <v>158.44</v>
      </c>
      <c r="HC1154" s="20"/>
      <c r="HD1154" s="20"/>
      <c r="HE1154" s="20"/>
      <c r="HF1154" s="20">
        <v>158.44</v>
      </c>
      <c r="HG1154" s="20"/>
      <c r="HH1154" s="20"/>
      <c r="HI1154" s="20"/>
      <c r="HJ1154" s="20"/>
      <c r="HK1154" s="20"/>
      <c r="HL1154" s="20">
        <v>158.44</v>
      </c>
      <c r="HM1154" s="20"/>
      <c r="HN1154" s="20">
        <v>158.44</v>
      </c>
      <c r="HO1154" s="20"/>
      <c r="HP1154" s="20"/>
      <c r="HQ1154" s="20"/>
      <c r="HR1154" s="20"/>
      <c r="HS1154" s="20"/>
      <c r="HT1154" s="20"/>
      <c r="HU1154" s="20"/>
      <c r="HV1154" s="20"/>
      <c r="HW1154" s="20"/>
      <c r="HX1154" s="20"/>
      <c r="HY1154" s="20">
        <v>158.44</v>
      </c>
      <c r="HZ1154" s="20"/>
      <c r="IA1154" s="20"/>
      <c r="IB1154" s="20"/>
      <c r="IC1154" s="20"/>
      <c r="ID1154" s="20"/>
      <c r="IE1154" s="20"/>
      <c r="IF1154" s="20"/>
      <c r="IG1154" s="20"/>
      <c r="IH1154" s="20"/>
      <c r="II1154" s="20"/>
      <c r="IJ1154" s="20"/>
      <c r="IK1154" s="20"/>
      <c r="IL1154" s="20"/>
      <c r="IM1154" s="20"/>
      <c r="IN1154" s="20"/>
      <c r="IO1154" s="20"/>
      <c r="IP1154" s="20"/>
      <c r="IQ1154" s="20"/>
      <c r="IR1154" s="20"/>
      <c r="IS1154" s="20"/>
      <c r="IT1154" s="20"/>
      <c r="IU1154" s="20"/>
    </row>
    <row r="1155" spans="1:255" x14ac:dyDescent="0.2">
      <c r="A1155" s="58"/>
      <c r="B1155" s="101" t="s">
        <v>690</v>
      </c>
      <c r="C1155" s="101" t="s">
        <v>813</v>
      </c>
      <c r="D1155" s="57"/>
      <c r="E1155" s="57"/>
      <c r="F1155" s="57"/>
      <c r="G1155" s="57"/>
      <c r="H1155" s="57"/>
      <c r="I1155" s="57"/>
      <c r="J1155" s="57"/>
      <c r="K1155" s="59"/>
    </row>
    <row r="1156" spans="1:255" x14ac:dyDescent="0.2">
      <c r="A1156" s="120"/>
      <c r="B1156" s="121"/>
      <c r="C1156" s="121" t="s">
        <v>696</v>
      </c>
      <c r="D1156" s="121"/>
      <c r="E1156" s="121"/>
      <c r="F1156" s="121"/>
      <c r="G1156" s="121"/>
      <c r="H1156" s="202">
        <v>187.92</v>
      </c>
      <c r="I1156" s="203"/>
      <c r="J1156" s="202">
        <v>1711.9099999999999</v>
      </c>
      <c r="K1156" s="204"/>
      <c r="L1156" s="109"/>
      <c r="M1156" s="109"/>
      <c r="N1156" s="109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  <c r="FQ1156" s="20"/>
      <c r="FR1156" s="20"/>
      <c r="FS1156" s="20"/>
      <c r="FT1156" s="20"/>
      <c r="FU1156" s="20"/>
      <c r="FV1156" s="20"/>
      <c r="FW1156" s="20"/>
      <c r="FX1156" s="20"/>
      <c r="FY1156" s="20"/>
      <c r="FZ1156" s="20"/>
      <c r="GA1156" s="20"/>
      <c r="GB1156" s="20"/>
      <c r="GC1156" s="20"/>
      <c r="GD1156" s="20"/>
      <c r="GE1156" s="20"/>
      <c r="GF1156" s="20"/>
      <c r="GG1156" s="20"/>
      <c r="GH1156" s="20"/>
      <c r="GI1156" s="20"/>
      <c r="GJ1156" s="20"/>
      <c r="GK1156" s="20"/>
      <c r="GL1156" s="20"/>
      <c r="GM1156" s="20"/>
      <c r="GN1156" s="20"/>
      <c r="GO1156" s="20"/>
      <c r="GP1156" s="20"/>
      <c r="GQ1156" s="20"/>
      <c r="GR1156" s="20"/>
      <c r="GS1156" s="20"/>
      <c r="GT1156" s="20"/>
      <c r="GU1156" s="20"/>
      <c r="GV1156" s="20"/>
      <c r="GW1156" s="20"/>
      <c r="GX1156" s="20"/>
      <c r="GY1156" s="20"/>
      <c r="GZ1156" s="20"/>
      <c r="HA1156" s="20"/>
      <c r="HB1156" s="20"/>
      <c r="HC1156" s="20"/>
      <c r="HD1156" s="20"/>
      <c r="HE1156" s="20"/>
      <c r="HF1156" s="20"/>
      <c r="HG1156" s="20"/>
      <c r="HH1156" s="20"/>
      <c r="HI1156" s="20"/>
      <c r="HJ1156" s="20"/>
      <c r="HK1156" s="20"/>
      <c r="HL1156" s="20"/>
      <c r="HM1156" s="20"/>
      <c r="HN1156" s="20"/>
      <c r="HO1156" s="20"/>
      <c r="HP1156" s="20"/>
      <c r="HQ1156" s="20"/>
      <c r="HR1156" s="20"/>
      <c r="HS1156" s="20"/>
      <c r="HT1156" s="20"/>
      <c r="HU1156" s="20"/>
      <c r="HV1156" s="20"/>
      <c r="HW1156" s="20"/>
      <c r="HX1156" s="20"/>
      <c r="HY1156" s="20"/>
      <c r="HZ1156" s="20"/>
      <c r="IA1156" s="20"/>
      <c r="IB1156" s="20"/>
      <c r="IC1156" s="20"/>
      <c r="ID1156" s="20"/>
      <c r="IE1156" s="20"/>
      <c r="IF1156" s="20"/>
      <c r="IG1156" s="20"/>
      <c r="IH1156" s="20"/>
      <c r="II1156" s="20"/>
      <c r="IJ1156" s="20"/>
      <c r="IK1156" s="20"/>
      <c r="IL1156" s="20"/>
      <c r="IM1156" s="20"/>
      <c r="IN1156" s="20"/>
      <c r="IO1156" s="20"/>
      <c r="IP1156" s="20"/>
      <c r="IQ1156" s="20"/>
      <c r="IR1156" s="20"/>
      <c r="IS1156" s="20"/>
      <c r="IT1156" s="20"/>
      <c r="IU1156" s="20"/>
    </row>
    <row r="1157" spans="1:255" ht="13.5" thickBot="1" x14ac:dyDescent="0.25">
      <c r="A1157" s="124"/>
      <c r="B1157" s="125"/>
      <c r="C1157" s="125" t="s">
        <v>697</v>
      </c>
      <c r="D1157" s="125"/>
      <c r="E1157" s="125"/>
      <c r="F1157" s="125"/>
      <c r="G1157" s="125"/>
      <c r="H1157" s="197">
        <v>1252.56</v>
      </c>
      <c r="I1157" s="198"/>
      <c r="J1157" s="197">
        <v>7678.18</v>
      </c>
      <c r="K1157" s="199"/>
      <c r="L1157" s="119"/>
      <c r="M1157" s="119"/>
      <c r="N1157" s="119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  <c r="FQ1157" s="20"/>
      <c r="FR1157" s="20"/>
      <c r="FS1157" s="20"/>
      <c r="FT1157" s="20"/>
      <c r="FU1157" s="20"/>
      <c r="FV1157" s="20"/>
      <c r="FW1157" s="20"/>
      <c r="FX1157" s="20"/>
      <c r="FY1157" s="20"/>
      <c r="FZ1157" s="20"/>
      <c r="GA1157" s="20"/>
      <c r="GB1157" s="20"/>
      <c r="GC1157" s="20"/>
      <c r="GD1157" s="20"/>
      <c r="GE1157" s="20"/>
      <c r="GF1157" s="20"/>
      <c r="GG1157" s="20"/>
      <c r="GH1157" s="20"/>
      <c r="GI1157" s="20"/>
      <c r="GJ1157" s="20"/>
      <c r="GK1157" s="20"/>
      <c r="GL1157" s="20"/>
      <c r="GM1157" s="20"/>
      <c r="GN1157" s="20"/>
      <c r="GO1157" s="20"/>
      <c r="GP1157" s="20"/>
      <c r="GQ1157" s="20"/>
      <c r="GR1157" s="20"/>
      <c r="GS1157" s="20"/>
      <c r="GT1157" s="20"/>
      <c r="GU1157" s="20"/>
      <c r="GV1157" s="20"/>
      <c r="GW1157" s="20"/>
      <c r="GX1157" s="20"/>
      <c r="GY1157" s="20"/>
      <c r="GZ1157" s="20"/>
      <c r="HA1157" s="20"/>
      <c r="HB1157" s="20"/>
      <c r="HC1157" s="20"/>
      <c r="HD1157" s="20"/>
      <c r="HE1157" s="20"/>
      <c r="HF1157" s="20"/>
      <c r="HG1157" s="20"/>
      <c r="HH1157" s="20"/>
      <c r="HI1157" s="20"/>
      <c r="HJ1157" s="20"/>
      <c r="HK1157" s="20"/>
      <c r="HL1157" s="20"/>
      <c r="HM1157" s="20"/>
      <c r="HN1157" s="20"/>
      <c r="HO1157" s="20"/>
      <c r="HP1157" s="20"/>
      <c r="HQ1157" s="20"/>
      <c r="HR1157" s="20"/>
      <c r="HS1157" s="20"/>
      <c r="HT1157" s="20"/>
      <c r="HU1157" s="20"/>
      <c r="HV1157" s="20"/>
      <c r="HW1157" s="20"/>
      <c r="HX1157" s="20"/>
      <c r="HY1157" s="20"/>
      <c r="HZ1157" s="20"/>
      <c r="IA1157" s="20"/>
      <c r="IB1157" s="20"/>
      <c r="IC1157" s="20"/>
      <c r="ID1157" s="20"/>
      <c r="IE1157" s="20"/>
      <c r="IF1157" s="20"/>
      <c r="IG1157" s="20"/>
      <c r="IH1157" s="20"/>
      <c r="II1157" s="20"/>
      <c r="IJ1157" s="20"/>
      <c r="IK1157" s="20"/>
      <c r="IL1157" s="20"/>
      <c r="IM1157" s="20"/>
      <c r="IN1157" s="20"/>
      <c r="IO1157" s="20"/>
      <c r="IP1157" s="20"/>
      <c r="IQ1157" s="20"/>
      <c r="IR1157" s="20"/>
      <c r="IS1157" s="20"/>
      <c r="IT1157" s="20"/>
      <c r="IU1157" s="20"/>
    </row>
    <row r="1158" spans="1:255" x14ac:dyDescent="0.2">
      <c r="A1158" s="123"/>
      <c r="B1158" s="122"/>
      <c r="C1158" s="122" t="s">
        <v>698</v>
      </c>
      <c r="D1158" s="122"/>
      <c r="E1158" s="122"/>
      <c r="F1158" s="122"/>
      <c r="G1158" s="122"/>
      <c r="H1158" s="191">
        <v>1502.68</v>
      </c>
      <c r="I1158" s="192"/>
      <c r="J1158" s="191">
        <v>11403.43</v>
      </c>
      <c r="K1158" s="193"/>
      <c r="O1158" s="20"/>
      <c r="P1158" s="20"/>
      <c r="Q1158" s="20"/>
      <c r="R1158" s="20">
        <v>1502.68</v>
      </c>
      <c r="S1158" s="20">
        <v>11403.43</v>
      </c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  <c r="FQ1158" s="20"/>
      <c r="FR1158" s="20"/>
      <c r="FS1158" s="20"/>
      <c r="FT1158" s="20"/>
      <c r="FU1158" s="20"/>
      <c r="FV1158" s="20"/>
      <c r="FW1158" s="20"/>
      <c r="FX1158" s="20"/>
      <c r="FY1158" s="20"/>
      <c r="FZ1158" s="20"/>
      <c r="GA1158" s="20"/>
      <c r="GB1158" s="20"/>
      <c r="GC1158" s="20"/>
      <c r="GD1158" s="20"/>
      <c r="GE1158" s="20"/>
      <c r="GF1158" s="20"/>
      <c r="GG1158" s="20"/>
      <c r="GH1158" s="20"/>
      <c r="GI1158" s="20"/>
      <c r="GJ1158" s="20"/>
      <c r="GK1158" s="20"/>
      <c r="GL1158" s="20"/>
      <c r="GM1158" s="20"/>
      <c r="GN1158" s="20"/>
      <c r="GO1158" s="20"/>
      <c r="GP1158" s="20"/>
      <c r="GQ1158" s="20"/>
      <c r="GR1158" s="20"/>
      <c r="GS1158" s="20"/>
      <c r="GT1158" s="20"/>
      <c r="GU1158" s="20"/>
      <c r="GV1158" s="20"/>
      <c r="GW1158" s="20"/>
      <c r="GX1158" s="20"/>
      <c r="GY1158" s="20"/>
      <c r="GZ1158" s="20"/>
      <c r="HA1158" s="20">
        <v>1502.68</v>
      </c>
      <c r="HB1158" s="20"/>
      <c r="HC1158" s="20"/>
      <c r="HD1158" s="20"/>
      <c r="HE1158" s="20"/>
      <c r="HF1158" s="20"/>
      <c r="HG1158" s="20"/>
      <c r="HH1158" s="20"/>
      <c r="HI1158" s="20"/>
      <c r="HJ1158" s="20"/>
      <c r="HK1158" s="20"/>
      <c r="HL1158" s="20"/>
      <c r="HM1158" s="20"/>
      <c r="HN1158" s="20"/>
      <c r="HO1158" s="20"/>
      <c r="HP1158" s="20"/>
      <c r="HQ1158" s="20"/>
      <c r="HR1158" s="20"/>
      <c r="HS1158" s="20"/>
      <c r="HT1158" s="20"/>
      <c r="HU1158" s="20"/>
      <c r="HV1158" s="20"/>
      <c r="HW1158" s="20"/>
      <c r="HX1158" s="20"/>
      <c r="HY1158" s="20"/>
      <c r="HZ1158" s="20"/>
      <c r="IA1158" s="20"/>
      <c r="IB1158" s="20"/>
      <c r="IC1158" s="20"/>
      <c r="ID1158" s="20"/>
      <c r="IE1158" s="20"/>
      <c r="IF1158" s="20"/>
      <c r="IG1158" s="20"/>
      <c r="IH1158" s="20"/>
      <c r="II1158" s="20"/>
      <c r="IJ1158" s="20"/>
      <c r="IK1158" s="20"/>
      <c r="IL1158" s="20"/>
      <c r="IM1158" s="20"/>
      <c r="IN1158" s="20"/>
      <c r="IO1158" s="20"/>
      <c r="IP1158" s="20"/>
      <c r="IQ1158" s="20"/>
      <c r="IR1158" s="20"/>
      <c r="IS1158" s="20"/>
      <c r="IT1158" s="20"/>
      <c r="IU1158" s="20"/>
    </row>
    <row r="1159" spans="1:255" x14ac:dyDescent="0.2">
      <c r="A1159" s="70"/>
      <c r="B1159" s="69"/>
      <c r="C1159" s="69"/>
      <c r="D1159" s="69"/>
      <c r="E1159" s="69"/>
      <c r="F1159" s="69"/>
      <c r="G1159" s="69"/>
      <c r="H1159" s="194"/>
      <c r="I1159" s="195"/>
      <c r="J1159" s="194"/>
      <c r="K1159" s="196"/>
    </row>
    <row r="1160" spans="1:255" ht="35.25" x14ac:dyDescent="0.2">
      <c r="A1160" s="126">
        <v>45</v>
      </c>
      <c r="B1160" s="133" t="s">
        <v>261</v>
      </c>
      <c r="C1160" s="127" t="s">
        <v>789</v>
      </c>
      <c r="D1160" s="128" t="s">
        <v>263</v>
      </c>
      <c r="E1160" s="129">
        <v>0.01</v>
      </c>
      <c r="F1160" s="130">
        <v>524.6</v>
      </c>
      <c r="G1160" s="134" t="s">
        <v>6</v>
      </c>
      <c r="H1160" s="130"/>
      <c r="I1160" s="131">
        <v>6.52</v>
      </c>
      <c r="J1160" s="97"/>
      <c r="K1160" s="132">
        <v>217.67999999999998</v>
      </c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  <c r="FQ1160" s="20"/>
      <c r="FR1160" s="20"/>
      <c r="FS1160" s="20"/>
      <c r="FT1160" s="20"/>
      <c r="FU1160" s="20"/>
      <c r="FV1160" s="20"/>
      <c r="FW1160" s="20"/>
      <c r="FX1160" s="20"/>
      <c r="FY1160" s="20"/>
      <c r="FZ1160" s="20"/>
      <c r="GA1160" s="20"/>
      <c r="GB1160" s="20"/>
      <c r="GC1160" s="20"/>
      <c r="GD1160" s="20"/>
      <c r="GE1160" s="20"/>
      <c r="GF1160" s="20"/>
      <c r="GG1160" s="20"/>
      <c r="GH1160" s="20"/>
      <c r="GI1160" s="20"/>
      <c r="GJ1160" s="20"/>
      <c r="GK1160" s="20"/>
      <c r="GL1160" s="20"/>
      <c r="GM1160" s="20"/>
      <c r="GN1160" s="20"/>
      <c r="GO1160" s="20"/>
      <c r="GP1160" s="20"/>
      <c r="GQ1160" s="20"/>
      <c r="GR1160" s="20"/>
      <c r="GS1160" s="20"/>
      <c r="GT1160" s="20"/>
      <c r="GU1160" s="20"/>
      <c r="GV1160" s="20"/>
      <c r="GW1160" s="20"/>
      <c r="GX1160" s="20"/>
      <c r="GY1160" s="20"/>
      <c r="GZ1160" s="20"/>
      <c r="HA1160" s="20"/>
      <c r="HB1160" s="20"/>
      <c r="HC1160" s="20"/>
      <c r="HD1160" s="20"/>
      <c r="HE1160" s="20"/>
      <c r="HF1160" s="20"/>
      <c r="HG1160" s="20"/>
      <c r="HH1160" s="20"/>
      <c r="HI1160" s="20"/>
      <c r="HJ1160" s="20"/>
      <c r="HK1160" s="20"/>
      <c r="HL1160" s="20"/>
      <c r="HM1160" s="20"/>
      <c r="HN1160" s="20"/>
      <c r="HO1160" s="20"/>
      <c r="HP1160" s="20"/>
      <c r="HQ1160" s="20"/>
      <c r="HR1160" s="20"/>
      <c r="HS1160" s="20"/>
      <c r="HT1160" s="20"/>
      <c r="HU1160" s="20"/>
      <c r="HV1160" s="20"/>
      <c r="HW1160" s="20"/>
      <c r="HX1160" s="20"/>
      <c r="HY1160" s="20"/>
      <c r="HZ1160" s="20"/>
      <c r="IA1160" s="20"/>
      <c r="IB1160" s="20"/>
      <c r="IC1160" s="20"/>
      <c r="ID1160" s="20"/>
      <c r="IE1160" s="20"/>
      <c r="IF1160" s="20"/>
      <c r="IG1160" s="20"/>
      <c r="IH1160" s="20"/>
      <c r="II1160" s="20"/>
      <c r="IJ1160" s="20"/>
      <c r="IK1160" s="20"/>
      <c r="IL1160" s="20"/>
      <c r="IM1160" s="20"/>
      <c r="IN1160" s="20"/>
      <c r="IO1160" s="20"/>
      <c r="IP1160" s="20"/>
      <c r="IQ1160" s="20"/>
      <c r="IR1160" s="20"/>
      <c r="IS1160" s="20"/>
      <c r="IT1160" s="20"/>
      <c r="IU1160" s="20"/>
    </row>
    <row r="1161" spans="1:255" x14ac:dyDescent="0.2">
      <c r="A1161" s="60"/>
      <c r="B1161" s="61"/>
      <c r="C1161" s="61" t="s">
        <v>680</v>
      </c>
      <c r="D1161" s="62"/>
      <c r="E1161" s="63"/>
      <c r="F1161" s="64">
        <v>211.54</v>
      </c>
      <c r="G1161" s="65" t="s">
        <v>26</v>
      </c>
      <c r="H1161" s="64">
        <v>222.12</v>
      </c>
      <c r="I1161" s="64">
        <v>2.2200000000000002</v>
      </c>
      <c r="J1161" s="66">
        <v>33.39</v>
      </c>
      <c r="K1161" s="67">
        <v>74.17</v>
      </c>
      <c r="O1161" s="20"/>
      <c r="P1161" s="20"/>
      <c r="Q1161" s="20"/>
      <c r="R1161" s="20"/>
      <c r="S1161" s="20"/>
      <c r="T1161" s="20">
        <v>2.2200000000000002</v>
      </c>
      <c r="U1161" s="20">
        <v>74.17</v>
      </c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>
        <v>1</v>
      </c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>
        <v>74.17</v>
      </c>
      <c r="DH1161" s="20">
        <v>1</v>
      </c>
      <c r="DI1161" s="20"/>
      <c r="DJ1161" s="20"/>
      <c r="DK1161" s="20"/>
      <c r="DL1161" s="20"/>
      <c r="DM1161" s="20"/>
      <c r="DN1161" s="20"/>
      <c r="DO1161" s="20"/>
      <c r="DP1161" s="20"/>
      <c r="DQ1161" s="20">
        <v>2.2200000000000002</v>
      </c>
      <c r="DR1161" s="20"/>
      <c r="DS1161" s="20">
        <v>74.17</v>
      </c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/>
      <c r="FS1161" s="20"/>
      <c r="FT1161" s="20"/>
      <c r="FU1161" s="20"/>
      <c r="FV1161" s="20"/>
      <c r="FW1161" s="20"/>
      <c r="FX1161" s="20"/>
      <c r="FY1161" s="20"/>
      <c r="FZ1161" s="20"/>
      <c r="GA1161" s="20"/>
      <c r="GB1161" s="20"/>
      <c r="GC1161" s="20"/>
      <c r="GD1161" s="20"/>
      <c r="GE1161" s="20"/>
      <c r="GF1161" s="20"/>
      <c r="GG1161" s="20"/>
      <c r="GH1161" s="20"/>
      <c r="GI1161" s="20"/>
      <c r="GJ1161" s="20">
        <v>2.2200000000000002</v>
      </c>
      <c r="GK1161" s="20">
        <v>2.2200000000000002</v>
      </c>
      <c r="GL1161" s="20"/>
      <c r="GM1161" s="20"/>
      <c r="GN1161" s="20"/>
      <c r="GO1161" s="20"/>
      <c r="GP1161" s="20"/>
      <c r="GQ1161" s="20"/>
      <c r="GR1161" s="20"/>
      <c r="GS1161" s="20"/>
      <c r="GT1161" s="20"/>
      <c r="GU1161" s="20"/>
      <c r="GV1161" s="20"/>
      <c r="GW1161" s="20"/>
      <c r="GX1161" s="20"/>
      <c r="GY1161" s="20"/>
      <c r="GZ1161" s="20"/>
      <c r="HA1161" s="20"/>
      <c r="HB1161" s="20">
        <v>2.2200000000000002</v>
      </c>
      <c r="HC1161" s="20"/>
      <c r="HD1161" s="20"/>
      <c r="HE1161" s="20"/>
      <c r="HF1161" s="20">
        <v>2.2200000000000002</v>
      </c>
      <c r="HG1161" s="20"/>
      <c r="HH1161" s="20"/>
      <c r="HI1161" s="20"/>
      <c r="HJ1161" s="20"/>
      <c r="HK1161" s="20"/>
      <c r="HL1161" s="20">
        <v>2.2200000000000002</v>
      </c>
      <c r="HM1161" s="20"/>
      <c r="HN1161" s="20">
        <v>2.2200000000000002</v>
      </c>
      <c r="HO1161" s="20"/>
      <c r="HP1161" s="20"/>
      <c r="HQ1161" s="20"/>
      <c r="HR1161" s="20"/>
      <c r="HS1161" s="20"/>
      <c r="HT1161" s="20"/>
      <c r="HU1161" s="20"/>
      <c r="HV1161" s="20"/>
      <c r="HW1161" s="20"/>
      <c r="HX1161" s="20">
        <v>2.2200000000000002</v>
      </c>
      <c r="HY1161" s="20"/>
      <c r="HZ1161" s="20"/>
      <c r="IA1161" s="20"/>
      <c r="IB1161" s="20"/>
      <c r="IC1161" s="20"/>
      <c r="ID1161" s="20"/>
      <c r="IE1161" s="20"/>
      <c r="IF1161" s="20"/>
      <c r="IG1161" s="20"/>
      <c r="IH1161" s="20"/>
      <c r="II1161" s="20"/>
      <c r="IJ1161" s="20"/>
      <c r="IK1161" s="20"/>
      <c r="IL1161" s="20"/>
      <c r="IM1161" s="20"/>
      <c r="IN1161" s="20"/>
      <c r="IO1161" s="20"/>
      <c r="IP1161" s="20"/>
      <c r="IQ1161" s="20"/>
      <c r="IR1161" s="20"/>
      <c r="IS1161" s="20"/>
      <c r="IT1161" s="20"/>
      <c r="IU1161" s="20"/>
    </row>
    <row r="1162" spans="1:255" x14ac:dyDescent="0.2">
      <c r="A1162" s="71"/>
      <c r="B1162" s="72"/>
      <c r="C1162" s="72" t="s">
        <v>681</v>
      </c>
      <c r="D1162" s="73"/>
      <c r="E1162" s="74"/>
      <c r="F1162" s="75">
        <v>1.4</v>
      </c>
      <c r="G1162" s="76" t="s">
        <v>26</v>
      </c>
      <c r="H1162" s="75">
        <v>1.47</v>
      </c>
      <c r="I1162" s="75">
        <v>0.01</v>
      </c>
      <c r="J1162" s="77">
        <v>13.26</v>
      </c>
      <c r="K1162" s="78">
        <v>0.19</v>
      </c>
      <c r="O1162" s="20"/>
      <c r="P1162" s="20"/>
      <c r="Q1162" s="20"/>
      <c r="R1162" s="20"/>
      <c r="S1162" s="20"/>
      <c r="T1162" s="20">
        <v>0.01</v>
      </c>
      <c r="U1162" s="20">
        <v>0.19</v>
      </c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>
        <v>1</v>
      </c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>
        <v>0.01</v>
      </c>
      <c r="DR1162" s="20"/>
      <c r="DS1162" s="20">
        <v>0.19</v>
      </c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  <c r="FQ1162" s="20"/>
      <c r="FR1162" s="20"/>
      <c r="FS1162" s="20"/>
      <c r="FT1162" s="20"/>
      <c r="FU1162" s="20"/>
      <c r="FV1162" s="20"/>
      <c r="FW1162" s="20"/>
      <c r="FX1162" s="20"/>
      <c r="FY1162" s="20"/>
      <c r="FZ1162" s="20"/>
      <c r="GA1162" s="20"/>
      <c r="GB1162" s="20"/>
      <c r="GC1162" s="20"/>
      <c r="GD1162" s="20"/>
      <c r="GE1162" s="20"/>
      <c r="GF1162" s="20"/>
      <c r="GG1162" s="20"/>
      <c r="GH1162" s="20"/>
      <c r="GI1162" s="20"/>
      <c r="GJ1162" s="20">
        <v>0.01</v>
      </c>
      <c r="GK1162" s="20"/>
      <c r="GL1162" s="20">
        <v>0.01</v>
      </c>
      <c r="GM1162" s="20"/>
      <c r="GN1162" s="20"/>
      <c r="GO1162" s="20"/>
      <c r="GP1162" s="20"/>
      <c r="GQ1162" s="20"/>
      <c r="GR1162" s="20"/>
      <c r="GS1162" s="20"/>
      <c r="GT1162" s="20"/>
      <c r="GU1162" s="20"/>
      <c r="GV1162" s="20"/>
      <c r="GW1162" s="20"/>
      <c r="GX1162" s="20"/>
      <c r="GY1162" s="20"/>
      <c r="GZ1162" s="20"/>
      <c r="HA1162" s="20"/>
      <c r="HB1162" s="20">
        <v>0.01</v>
      </c>
      <c r="HC1162" s="20"/>
      <c r="HD1162" s="20"/>
      <c r="HE1162" s="20"/>
      <c r="HF1162" s="20">
        <v>0.01</v>
      </c>
      <c r="HG1162" s="20"/>
      <c r="HH1162" s="20"/>
      <c r="HI1162" s="20"/>
      <c r="HJ1162" s="20"/>
      <c r="HK1162" s="20"/>
      <c r="HL1162" s="20">
        <v>0.01</v>
      </c>
      <c r="HM1162" s="20"/>
      <c r="HN1162" s="20">
        <v>0.01</v>
      </c>
      <c r="HO1162" s="20"/>
      <c r="HP1162" s="20"/>
      <c r="HQ1162" s="20"/>
      <c r="HR1162" s="20"/>
      <c r="HS1162" s="20"/>
      <c r="HT1162" s="20"/>
      <c r="HU1162" s="20"/>
      <c r="HV1162" s="20"/>
      <c r="HW1162" s="20"/>
      <c r="HX1162" s="20"/>
      <c r="HY1162" s="20"/>
      <c r="HZ1162" s="20"/>
      <c r="IA1162" s="20"/>
      <c r="IB1162" s="20"/>
      <c r="IC1162" s="20"/>
      <c r="ID1162" s="20"/>
      <c r="IE1162" s="20"/>
      <c r="IF1162" s="20"/>
      <c r="IG1162" s="20"/>
      <c r="IH1162" s="20"/>
      <c r="II1162" s="20"/>
      <c r="IJ1162" s="20"/>
      <c r="IK1162" s="20"/>
      <c r="IL1162" s="20"/>
      <c r="IM1162" s="20"/>
      <c r="IN1162" s="20"/>
      <c r="IO1162" s="20"/>
      <c r="IP1162" s="20"/>
      <c r="IQ1162" s="20"/>
      <c r="IR1162" s="20"/>
      <c r="IS1162" s="20"/>
      <c r="IT1162" s="20"/>
      <c r="IU1162" s="20"/>
    </row>
    <row r="1163" spans="1:255" x14ac:dyDescent="0.2">
      <c r="A1163" s="71"/>
      <c r="B1163" s="72"/>
      <c r="C1163" s="72" t="s">
        <v>682</v>
      </c>
      <c r="D1163" s="73"/>
      <c r="E1163" s="74"/>
      <c r="F1163" s="75">
        <v>0.27</v>
      </c>
      <c r="G1163" s="76" t="s">
        <v>26</v>
      </c>
      <c r="H1163" s="75">
        <v>0.28000000000000003</v>
      </c>
      <c r="I1163" s="75">
        <v>0</v>
      </c>
      <c r="J1163" s="77">
        <v>33.39</v>
      </c>
      <c r="K1163" s="78">
        <v>0.09</v>
      </c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  <c r="FQ1163" s="20"/>
      <c r="FR1163" s="20"/>
      <c r="FS1163" s="20"/>
      <c r="FT1163" s="20"/>
      <c r="FU1163" s="20"/>
      <c r="FV1163" s="20"/>
      <c r="FW1163" s="20"/>
      <c r="FX1163" s="20"/>
      <c r="FY1163" s="20"/>
      <c r="FZ1163" s="20"/>
      <c r="GA1163" s="20"/>
      <c r="GB1163" s="20"/>
      <c r="GC1163" s="20"/>
      <c r="GD1163" s="20"/>
      <c r="GE1163" s="20"/>
      <c r="GF1163" s="20"/>
      <c r="GG1163" s="20"/>
      <c r="GH1163" s="20"/>
      <c r="GI1163" s="20"/>
      <c r="GJ1163" s="20"/>
      <c r="GK1163" s="20"/>
      <c r="GL1163" s="20"/>
      <c r="GM1163" s="20">
        <v>0</v>
      </c>
      <c r="GN1163" s="20"/>
      <c r="GO1163" s="20"/>
      <c r="GP1163" s="20"/>
      <c r="GQ1163" s="20"/>
      <c r="GR1163" s="20"/>
      <c r="GS1163" s="20"/>
      <c r="GT1163" s="20"/>
      <c r="GU1163" s="20"/>
      <c r="GV1163" s="20"/>
      <c r="GW1163" s="20"/>
      <c r="GX1163" s="20"/>
      <c r="GY1163" s="20"/>
      <c r="GZ1163" s="20"/>
      <c r="HA1163" s="20"/>
      <c r="HB1163" s="20"/>
      <c r="HC1163" s="20"/>
      <c r="HD1163" s="20"/>
      <c r="HE1163" s="20"/>
      <c r="HF1163" s="20"/>
      <c r="HG1163" s="20"/>
      <c r="HH1163" s="20"/>
      <c r="HI1163" s="20"/>
      <c r="HJ1163" s="20"/>
      <c r="HK1163" s="20"/>
      <c r="HL1163" s="20"/>
      <c r="HM1163" s="20"/>
      <c r="HN1163" s="20"/>
      <c r="HO1163" s="20"/>
      <c r="HP1163" s="20"/>
      <c r="HQ1163" s="20"/>
      <c r="HR1163" s="20"/>
      <c r="HS1163" s="20"/>
      <c r="HT1163" s="20"/>
      <c r="HU1163" s="20"/>
      <c r="HV1163" s="20"/>
      <c r="HW1163" s="20"/>
      <c r="HX1163" s="20">
        <v>0</v>
      </c>
      <c r="HY1163" s="20"/>
      <c r="HZ1163" s="20"/>
      <c r="IA1163" s="20"/>
      <c r="IB1163" s="20"/>
      <c r="IC1163" s="20"/>
      <c r="ID1163" s="20"/>
      <c r="IE1163" s="20"/>
      <c r="IF1163" s="20"/>
      <c r="IG1163" s="20"/>
      <c r="IH1163" s="20"/>
      <c r="II1163" s="20"/>
      <c r="IJ1163" s="20"/>
      <c r="IK1163" s="20"/>
      <c r="IL1163" s="20"/>
      <c r="IM1163" s="20"/>
      <c r="IN1163" s="20"/>
      <c r="IO1163" s="20"/>
      <c r="IP1163" s="20"/>
      <c r="IQ1163" s="20"/>
      <c r="IR1163" s="20"/>
      <c r="IS1163" s="20"/>
      <c r="IT1163" s="20"/>
      <c r="IU1163" s="20"/>
    </row>
    <row r="1164" spans="1:255" x14ac:dyDescent="0.2">
      <c r="A1164" s="71"/>
      <c r="B1164" s="72"/>
      <c r="C1164" s="72" t="s">
        <v>683</v>
      </c>
      <c r="D1164" s="73"/>
      <c r="E1164" s="74"/>
      <c r="F1164" s="75">
        <v>311.66000000000003</v>
      </c>
      <c r="G1164" s="76"/>
      <c r="H1164" s="75">
        <v>311.66000000000003</v>
      </c>
      <c r="I1164" s="75">
        <v>3.12</v>
      </c>
      <c r="J1164" s="77">
        <v>9.11</v>
      </c>
      <c r="K1164" s="78">
        <v>28.39</v>
      </c>
      <c r="O1164" s="20"/>
      <c r="P1164" s="20"/>
      <c r="Q1164" s="20"/>
      <c r="R1164" s="20"/>
      <c r="S1164" s="20"/>
      <c r="T1164" s="20">
        <v>3.12</v>
      </c>
      <c r="U1164" s="20">
        <v>28.39</v>
      </c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>
        <v>1</v>
      </c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>
        <v>3.12</v>
      </c>
      <c r="DL1164" s="20"/>
      <c r="DM1164" s="20">
        <v>28.39</v>
      </c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  <c r="FQ1164" s="20"/>
      <c r="FR1164" s="20"/>
      <c r="FS1164" s="20"/>
      <c r="FT1164" s="20"/>
      <c r="FU1164" s="20"/>
      <c r="FV1164" s="20"/>
      <c r="FW1164" s="20"/>
      <c r="FX1164" s="20"/>
      <c r="FY1164" s="20"/>
      <c r="FZ1164" s="20"/>
      <c r="GA1164" s="20"/>
      <c r="GB1164" s="20"/>
      <c r="GC1164" s="20"/>
      <c r="GD1164" s="20"/>
      <c r="GE1164" s="20"/>
      <c r="GF1164" s="20"/>
      <c r="GG1164" s="20"/>
      <c r="GH1164" s="20"/>
      <c r="GI1164" s="20"/>
      <c r="GJ1164" s="20">
        <v>3.12</v>
      </c>
      <c r="GK1164" s="20"/>
      <c r="GL1164" s="20"/>
      <c r="GM1164" s="20"/>
      <c r="GN1164" s="20">
        <v>3.12</v>
      </c>
      <c r="GO1164" s="20"/>
      <c r="GP1164" s="20">
        <v>3.12</v>
      </c>
      <c r="GQ1164" s="20">
        <v>3.12</v>
      </c>
      <c r="GR1164" s="20"/>
      <c r="GS1164" s="20">
        <v>3.12</v>
      </c>
      <c r="GT1164" s="20"/>
      <c r="GU1164" s="20"/>
      <c r="GV1164" s="20"/>
      <c r="GW1164" s="20">
        <v>0</v>
      </c>
      <c r="GX1164" s="20">
        <v>0</v>
      </c>
      <c r="GY1164" s="20"/>
      <c r="GZ1164" s="20"/>
      <c r="HA1164" s="20"/>
      <c r="HB1164" s="20">
        <v>3.12</v>
      </c>
      <c r="HC1164" s="20"/>
      <c r="HD1164" s="20"/>
      <c r="HE1164" s="20"/>
      <c r="HF1164" s="20">
        <v>3.12</v>
      </c>
      <c r="HG1164" s="20"/>
      <c r="HH1164" s="20"/>
      <c r="HI1164" s="20"/>
      <c r="HJ1164" s="20"/>
      <c r="HK1164" s="20"/>
      <c r="HL1164" s="20">
        <v>3.12</v>
      </c>
      <c r="HM1164" s="20"/>
      <c r="HN1164" s="20">
        <v>3.12</v>
      </c>
      <c r="HO1164" s="20"/>
      <c r="HP1164" s="20"/>
      <c r="HQ1164" s="20"/>
      <c r="HR1164" s="20"/>
      <c r="HS1164" s="20"/>
      <c r="HT1164" s="20"/>
      <c r="HU1164" s="20"/>
      <c r="HV1164" s="20"/>
      <c r="HW1164" s="20"/>
      <c r="HX1164" s="20"/>
      <c r="HY1164" s="20"/>
      <c r="HZ1164" s="20"/>
      <c r="IA1164" s="20"/>
      <c r="IB1164" s="20"/>
      <c r="IC1164" s="20"/>
      <c r="ID1164" s="20"/>
      <c r="IE1164" s="20"/>
      <c r="IF1164" s="20"/>
      <c r="IG1164" s="20"/>
      <c r="IH1164" s="20"/>
      <c r="II1164" s="20"/>
      <c r="IJ1164" s="20"/>
      <c r="IK1164" s="20"/>
      <c r="IL1164" s="20"/>
      <c r="IM1164" s="20"/>
      <c r="IN1164" s="20"/>
      <c r="IO1164" s="20"/>
      <c r="IP1164" s="20"/>
      <c r="IQ1164" s="20"/>
      <c r="IR1164" s="20"/>
      <c r="IS1164" s="20"/>
      <c r="IT1164" s="20"/>
      <c r="IU1164" s="20"/>
    </row>
    <row r="1165" spans="1:255" x14ac:dyDescent="0.2">
      <c r="A1165" s="79"/>
      <c r="B1165" s="80"/>
      <c r="C1165" s="80" t="s">
        <v>684</v>
      </c>
      <c r="D1165" s="81"/>
      <c r="E1165" s="82">
        <v>121</v>
      </c>
      <c r="F1165" s="83" t="s">
        <v>685</v>
      </c>
      <c r="G1165" s="84"/>
      <c r="H1165" s="85">
        <v>269.10000000000002</v>
      </c>
      <c r="I1165" s="85">
        <v>2.69</v>
      </c>
      <c r="J1165" s="87">
        <v>1.21</v>
      </c>
      <c r="K1165" s="86">
        <v>89.85</v>
      </c>
      <c r="O1165" s="20"/>
      <c r="P1165" s="20"/>
      <c r="Q1165" s="20"/>
      <c r="R1165" s="20"/>
      <c r="S1165" s="20"/>
      <c r="T1165" s="20">
        <v>2.69</v>
      </c>
      <c r="U1165" s="20">
        <v>89.85</v>
      </c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>
        <v>1</v>
      </c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>
        <v>2.69</v>
      </c>
      <c r="DR1165" s="20"/>
      <c r="DS1165" s="20">
        <v>89.85</v>
      </c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  <c r="FQ1165" s="20"/>
      <c r="FR1165" s="20"/>
      <c r="FS1165" s="20"/>
      <c r="FT1165" s="20"/>
      <c r="FU1165" s="20"/>
      <c r="FV1165" s="20"/>
      <c r="FW1165" s="20"/>
      <c r="FX1165" s="20"/>
      <c r="FY1165" s="20"/>
      <c r="FZ1165" s="20"/>
      <c r="GA1165" s="20"/>
      <c r="GB1165" s="20"/>
      <c r="GC1165" s="20"/>
      <c r="GD1165" s="20"/>
      <c r="GE1165" s="20"/>
      <c r="GF1165" s="20"/>
      <c r="GG1165" s="20"/>
      <c r="GH1165" s="20"/>
      <c r="GI1165" s="20"/>
      <c r="GJ1165" s="20"/>
      <c r="GK1165" s="20"/>
      <c r="GL1165" s="20"/>
      <c r="GM1165" s="20"/>
      <c r="GN1165" s="20"/>
      <c r="GO1165" s="20"/>
      <c r="GP1165" s="20"/>
      <c r="GQ1165" s="20"/>
      <c r="GR1165" s="20"/>
      <c r="GS1165" s="20"/>
      <c r="GT1165" s="20"/>
      <c r="GU1165" s="20"/>
      <c r="GV1165" s="20"/>
      <c r="GW1165" s="20"/>
      <c r="GX1165" s="20"/>
      <c r="GY1165" s="20">
        <v>2.69</v>
      </c>
      <c r="GZ1165" s="20"/>
      <c r="HA1165" s="20"/>
      <c r="HB1165" s="20">
        <v>2.69</v>
      </c>
      <c r="HC1165" s="20"/>
      <c r="HD1165" s="20"/>
      <c r="HE1165" s="20"/>
      <c r="HF1165" s="20">
        <v>2.69</v>
      </c>
      <c r="HG1165" s="20"/>
      <c r="HH1165" s="20"/>
      <c r="HI1165" s="20"/>
      <c r="HJ1165" s="20"/>
      <c r="HK1165" s="20"/>
      <c r="HL1165" s="20">
        <v>2.69</v>
      </c>
      <c r="HM1165" s="20"/>
      <c r="HN1165" s="20">
        <v>2.69</v>
      </c>
      <c r="HO1165" s="20"/>
      <c r="HP1165" s="20"/>
      <c r="HQ1165" s="20"/>
      <c r="HR1165" s="20"/>
      <c r="HS1165" s="20"/>
      <c r="HT1165" s="20"/>
      <c r="HU1165" s="20"/>
      <c r="HV1165" s="20"/>
      <c r="HW1165" s="20"/>
      <c r="HX1165" s="20"/>
      <c r="HY1165" s="20"/>
      <c r="HZ1165" s="20"/>
      <c r="IA1165" s="20"/>
      <c r="IB1165" s="20"/>
      <c r="IC1165" s="20"/>
      <c r="ID1165" s="20"/>
      <c r="IE1165" s="20"/>
      <c r="IF1165" s="20"/>
      <c r="IG1165" s="20"/>
      <c r="IH1165" s="20"/>
      <c r="II1165" s="20"/>
      <c r="IJ1165" s="20"/>
      <c r="IK1165" s="20"/>
      <c r="IL1165" s="20"/>
      <c r="IM1165" s="20"/>
      <c r="IN1165" s="20"/>
      <c r="IO1165" s="20"/>
      <c r="IP1165" s="20"/>
      <c r="IQ1165" s="20"/>
      <c r="IR1165" s="20"/>
      <c r="IS1165" s="20"/>
      <c r="IT1165" s="20"/>
      <c r="IU1165" s="20"/>
    </row>
    <row r="1166" spans="1:255" x14ac:dyDescent="0.2">
      <c r="A1166" s="79"/>
      <c r="B1166" s="80"/>
      <c r="C1166" s="80" t="s">
        <v>686</v>
      </c>
      <c r="D1166" s="81"/>
      <c r="E1166" s="82">
        <v>72</v>
      </c>
      <c r="F1166" s="83" t="s">
        <v>685</v>
      </c>
      <c r="G1166" s="84"/>
      <c r="H1166" s="85">
        <v>160.13</v>
      </c>
      <c r="I1166" s="85">
        <v>1.6</v>
      </c>
      <c r="J1166" s="87">
        <v>0.72</v>
      </c>
      <c r="K1166" s="86">
        <v>53.47</v>
      </c>
      <c r="O1166" s="20"/>
      <c r="P1166" s="20"/>
      <c r="Q1166" s="20"/>
      <c r="R1166" s="20"/>
      <c r="S1166" s="20"/>
      <c r="T1166" s="20">
        <v>1.6</v>
      </c>
      <c r="U1166" s="20">
        <v>53.47</v>
      </c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>
        <v>1</v>
      </c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>
        <v>1.6</v>
      </c>
      <c r="DR1166" s="20"/>
      <c r="DS1166" s="20">
        <v>53.47</v>
      </c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  <c r="FQ1166" s="20"/>
      <c r="FR1166" s="20"/>
      <c r="FS1166" s="20"/>
      <c r="FT1166" s="20"/>
      <c r="FU1166" s="20"/>
      <c r="FV1166" s="20"/>
      <c r="FW1166" s="20"/>
      <c r="FX1166" s="20"/>
      <c r="FY1166" s="20"/>
      <c r="FZ1166" s="20"/>
      <c r="GA1166" s="20"/>
      <c r="GB1166" s="20"/>
      <c r="GC1166" s="20"/>
      <c r="GD1166" s="20"/>
      <c r="GE1166" s="20"/>
      <c r="GF1166" s="20"/>
      <c r="GG1166" s="20"/>
      <c r="GH1166" s="20"/>
      <c r="GI1166" s="20"/>
      <c r="GJ1166" s="20"/>
      <c r="GK1166" s="20"/>
      <c r="GL1166" s="20"/>
      <c r="GM1166" s="20"/>
      <c r="GN1166" s="20"/>
      <c r="GO1166" s="20"/>
      <c r="GP1166" s="20"/>
      <c r="GQ1166" s="20"/>
      <c r="GR1166" s="20"/>
      <c r="GS1166" s="20"/>
      <c r="GT1166" s="20"/>
      <c r="GU1166" s="20"/>
      <c r="GV1166" s="20"/>
      <c r="GW1166" s="20"/>
      <c r="GX1166" s="20"/>
      <c r="GY1166" s="20"/>
      <c r="GZ1166" s="20">
        <v>1.6</v>
      </c>
      <c r="HA1166" s="20"/>
      <c r="HB1166" s="20">
        <v>1.6</v>
      </c>
      <c r="HC1166" s="20"/>
      <c r="HD1166" s="20"/>
      <c r="HE1166" s="20"/>
      <c r="HF1166" s="20">
        <v>1.6</v>
      </c>
      <c r="HG1166" s="20"/>
      <c r="HH1166" s="20"/>
      <c r="HI1166" s="20"/>
      <c r="HJ1166" s="20"/>
      <c r="HK1166" s="20"/>
      <c r="HL1166" s="20">
        <v>1.6</v>
      </c>
      <c r="HM1166" s="20"/>
      <c r="HN1166" s="20">
        <v>1.6</v>
      </c>
      <c r="HO1166" s="20"/>
      <c r="HP1166" s="20"/>
      <c r="HQ1166" s="20"/>
      <c r="HR1166" s="20"/>
      <c r="HS1166" s="20"/>
      <c r="HT1166" s="20"/>
      <c r="HU1166" s="20"/>
      <c r="HV1166" s="20"/>
      <c r="HW1166" s="20"/>
      <c r="HX1166" s="20"/>
      <c r="HY1166" s="20"/>
      <c r="HZ1166" s="20"/>
      <c r="IA1166" s="20"/>
      <c r="IB1166" s="20"/>
      <c r="IC1166" s="20"/>
      <c r="ID1166" s="20"/>
      <c r="IE1166" s="20"/>
      <c r="IF1166" s="20"/>
      <c r="IG1166" s="20"/>
      <c r="IH1166" s="20"/>
      <c r="II1166" s="20"/>
      <c r="IJ1166" s="20"/>
      <c r="IK1166" s="20"/>
      <c r="IL1166" s="20"/>
      <c r="IM1166" s="20"/>
      <c r="IN1166" s="20"/>
      <c r="IO1166" s="20"/>
      <c r="IP1166" s="20"/>
      <c r="IQ1166" s="20"/>
      <c r="IR1166" s="20"/>
      <c r="IS1166" s="20"/>
      <c r="IT1166" s="20"/>
      <c r="IU1166" s="20"/>
    </row>
    <row r="1167" spans="1:255" x14ac:dyDescent="0.2">
      <c r="A1167" s="71"/>
      <c r="B1167" s="72"/>
      <c r="C1167" s="72" t="s">
        <v>687</v>
      </c>
      <c r="D1167" s="73" t="s">
        <v>688</v>
      </c>
      <c r="E1167" s="74">
        <v>24.8</v>
      </c>
      <c r="F1167" s="75"/>
      <c r="G1167" s="76" t="s">
        <v>26</v>
      </c>
      <c r="H1167" s="75">
        <v>26.04</v>
      </c>
      <c r="I1167" s="88">
        <v>0.26040000000000002</v>
      </c>
      <c r="J1167" s="77"/>
      <c r="K1167" s="78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  <c r="FQ1167" s="20"/>
      <c r="FR1167" s="20"/>
      <c r="FS1167" s="20"/>
      <c r="FT1167" s="20"/>
      <c r="FU1167" s="20"/>
      <c r="FV1167" s="20"/>
      <c r="FW1167" s="20"/>
      <c r="FX1167" s="20"/>
      <c r="FY1167" s="20"/>
      <c r="FZ1167" s="20"/>
      <c r="GA1167" s="20"/>
      <c r="GB1167" s="20"/>
      <c r="GC1167" s="20"/>
      <c r="GD1167" s="20"/>
      <c r="GE1167" s="20"/>
      <c r="GF1167" s="20"/>
      <c r="GG1167" s="20"/>
      <c r="GH1167" s="20"/>
      <c r="GI1167" s="20"/>
      <c r="GJ1167" s="20"/>
      <c r="GK1167" s="20"/>
      <c r="GL1167" s="20"/>
      <c r="GM1167" s="20"/>
      <c r="GN1167" s="20"/>
      <c r="GO1167" s="20"/>
      <c r="GP1167" s="20"/>
      <c r="GQ1167" s="20"/>
      <c r="GR1167" s="20"/>
      <c r="GS1167" s="20"/>
      <c r="GT1167" s="20"/>
      <c r="GU1167" s="20"/>
      <c r="GV1167" s="20"/>
      <c r="GW1167" s="20"/>
      <c r="GX1167" s="20"/>
      <c r="GY1167" s="20"/>
      <c r="GZ1167" s="20"/>
      <c r="HA1167" s="20"/>
      <c r="HB1167" s="20"/>
      <c r="HC1167" s="20"/>
      <c r="HD1167" s="20"/>
      <c r="HE1167" s="20"/>
      <c r="HF1167" s="20"/>
      <c r="HG1167" s="20"/>
      <c r="HH1167" s="20"/>
      <c r="HI1167" s="20"/>
      <c r="HJ1167" s="20"/>
      <c r="HK1167" s="20"/>
      <c r="HL1167" s="20"/>
      <c r="HM1167" s="20"/>
      <c r="HN1167" s="20"/>
      <c r="HO1167" s="20"/>
      <c r="HP1167" s="20"/>
      <c r="HQ1167" s="20"/>
      <c r="HR1167" s="20"/>
      <c r="HS1167" s="20"/>
      <c r="HT1167" s="20"/>
      <c r="HU1167" s="20"/>
      <c r="HV1167" s="20"/>
      <c r="HW1167" s="20"/>
      <c r="HX1167" s="20"/>
      <c r="HY1167" s="20"/>
      <c r="HZ1167" s="20"/>
      <c r="IA1167" s="20"/>
      <c r="IB1167" s="20"/>
      <c r="IC1167" s="20"/>
      <c r="ID1167" s="20"/>
      <c r="IE1167" s="20"/>
      <c r="IF1167" s="20"/>
      <c r="IG1167" s="20"/>
      <c r="IH1167" s="20"/>
      <c r="II1167" s="20"/>
      <c r="IJ1167" s="20"/>
      <c r="IK1167" s="20"/>
      <c r="IL1167" s="20"/>
      <c r="IM1167" s="20"/>
      <c r="IN1167" s="20"/>
      <c r="IO1167" s="20"/>
      <c r="IP1167" s="20"/>
      <c r="IQ1167" s="20"/>
      <c r="IR1167" s="20"/>
      <c r="IS1167" s="20"/>
      <c r="IT1167" s="20"/>
      <c r="IU1167" s="20"/>
    </row>
    <row r="1168" spans="1:255" x14ac:dyDescent="0.2">
      <c r="A1168" s="111" t="s">
        <v>380</v>
      </c>
      <c r="B1168" s="112" t="s">
        <v>35</v>
      </c>
      <c r="C1168" s="113" t="s">
        <v>381</v>
      </c>
      <c r="D1168" s="114" t="s">
        <v>23</v>
      </c>
      <c r="E1168" s="115">
        <v>1</v>
      </c>
      <c r="F1168" s="116">
        <v>327.76000000000005</v>
      </c>
      <c r="G1168" s="65"/>
      <c r="H1168" s="116">
        <v>327.76</v>
      </c>
      <c r="I1168" s="117">
        <v>35.979999999999997</v>
      </c>
      <c r="J1168" s="66">
        <v>9.11</v>
      </c>
      <c r="K1168" s="118">
        <v>327.76</v>
      </c>
      <c r="L1168" s="20"/>
      <c r="M1168" s="20"/>
      <c r="N1168" s="20"/>
      <c r="O1168" s="20"/>
      <c r="P1168" s="20"/>
      <c r="Q1168" s="20"/>
      <c r="R1168" s="20"/>
      <c r="S1168" s="20"/>
      <c r="T1168" s="20">
        <v>35.979999999999997</v>
      </c>
      <c r="U1168" s="20">
        <v>327.76</v>
      </c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>
        <v>1</v>
      </c>
      <c r="CW1168" s="20"/>
      <c r="CX1168" s="20"/>
      <c r="CY1168" s="20"/>
      <c r="CZ1168" s="20"/>
      <c r="DA1168" s="20"/>
      <c r="DB1168" s="20"/>
      <c r="DC1168" s="20"/>
      <c r="DD1168" s="20"/>
      <c r="DE1168" s="20">
        <v>327.76</v>
      </c>
      <c r="DF1168" s="20"/>
      <c r="DG1168" s="20"/>
      <c r="DH1168" s="20"/>
      <c r="DI1168" s="20"/>
      <c r="DJ1168" s="20"/>
      <c r="DK1168" s="20">
        <v>35.979999999999997</v>
      </c>
      <c r="DL1168" s="20"/>
      <c r="DM1168" s="20">
        <v>327.76</v>
      </c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  <c r="FQ1168" s="20"/>
      <c r="FR1168" s="20"/>
      <c r="FS1168" s="20"/>
      <c r="FT1168" s="20"/>
      <c r="FU1168" s="20"/>
      <c r="FV1168" s="20"/>
      <c r="FW1168" s="20"/>
      <c r="FX1168" s="20"/>
      <c r="FY1168" s="20"/>
      <c r="FZ1168" s="20"/>
      <c r="GA1168" s="20"/>
      <c r="GB1168" s="20"/>
      <c r="GC1168" s="20"/>
      <c r="GD1168" s="20"/>
      <c r="GE1168" s="20"/>
      <c r="GF1168" s="20"/>
      <c r="GG1168" s="20"/>
      <c r="GH1168" s="20"/>
      <c r="GI1168" s="20"/>
      <c r="GJ1168" s="20">
        <v>35.979999999999997</v>
      </c>
      <c r="GK1168" s="20"/>
      <c r="GL1168" s="20"/>
      <c r="GM1168" s="20"/>
      <c r="GN1168" s="20">
        <v>35.979999999999997</v>
      </c>
      <c r="GO1168" s="20"/>
      <c r="GP1168" s="20">
        <v>35.979999999999997</v>
      </c>
      <c r="GQ1168" s="20">
        <v>35.979999999999997</v>
      </c>
      <c r="GR1168" s="20"/>
      <c r="GS1168" s="20">
        <v>35.979999999999997</v>
      </c>
      <c r="GT1168" s="20"/>
      <c r="GU1168" s="20"/>
      <c r="GV1168" s="20"/>
      <c r="GW1168" s="20"/>
      <c r="GX1168" s="20"/>
      <c r="GY1168" s="20"/>
      <c r="GZ1168" s="20"/>
      <c r="HA1168" s="20"/>
      <c r="HB1168" s="20">
        <v>35.979999999999997</v>
      </c>
      <c r="HC1168" s="20"/>
      <c r="HD1168" s="20"/>
      <c r="HE1168" s="20"/>
      <c r="HF1168" s="20">
        <v>35.979999999999997</v>
      </c>
      <c r="HG1168" s="20"/>
      <c r="HH1168" s="20"/>
      <c r="HI1168" s="20"/>
      <c r="HJ1168" s="20"/>
      <c r="HK1168" s="20"/>
      <c r="HL1168" s="20">
        <v>35.979999999999997</v>
      </c>
      <c r="HM1168" s="20"/>
      <c r="HN1168" s="20">
        <v>35.979999999999997</v>
      </c>
      <c r="HO1168" s="20"/>
      <c r="HP1168" s="20"/>
      <c r="HQ1168" s="20"/>
      <c r="HR1168" s="20"/>
      <c r="HS1168" s="20"/>
      <c r="HT1168" s="20"/>
      <c r="HU1168" s="20"/>
      <c r="HV1168" s="20"/>
      <c r="HW1168" s="20"/>
      <c r="HX1168" s="20"/>
      <c r="HY1168" s="20">
        <v>35.979999999999997</v>
      </c>
      <c r="HZ1168" s="20"/>
      <c r="IA1168" s="20"/>
      <c r="IB1168" s="20"/>
      <c r="IC1168" s="20"/>
      <c r="ID1168" s="20"/>
      <c r="IE1168" s="20"/>
      <c r="IF1168" s="20"/>
      <c r="IG1168" s="20"/>
      <c r="IH1168" s="20"/>
      <c r="II1168" s="20"/>
      <c r="IJ1168" s="20"/>
      <c r="IK1168" s="20"/>
      <c r="IL1168" s="20"/>
      <c r="IM1168" s="20"/>
      <c r="IN1168" s="20"/>
      <c r="IO1168" s="20"/>
      <c r="IP1168" s="20"/>
      <c r="IQ1168" s="20"/>
      <c r="IR1168" s="20"/>
      <c r="IS1168" s="20"/>
      <c r="IT1168" s="20"/>
      <c r="IU1168" s="20"/>
    </row>
    <row r="1169" spans="1:255" x14ac:dyDescent="0.2">
      <c r="A1169" s="89"/>
      <c r="B1169" s="110" t="s">
        <v>690</v>
      </c>
      <c r="C1169" s="110" t="s">
        <v>814</v>
      </c>
      <c r="D1169" s="29"/>
      <c r="E1169" s="29"/>
      <c r="F1169" s="29"/>
      <c r="G1169" s="29"/>
      <c r="H1169" s="29"/>
      <c r="I1169" s="29"/>
      <c r="J1169" s="29"/>
      <c r="K1169" s="90"/>
    </row>
    <row r="1170" spans="1:255" ht="13.5" thickBot="1" x14ac:dyDescent="0.25">
      <c r="A1170" s="135"/>
      <c r="B1170" s="136"/>
      <c r="C1170" s="136" t="s">
        <v>696</v>
      </c>
      <c r="D1170" s="136"/>
      <c r="E1170" s="136"/>
      <c r="F1170" s="136"/>
      <c r="G1170" s="136"/>
      <c r="H1170" s="188">
        <v>39.099999999999994</v>
      </c>
      <c r="I1170" s="189"/>
      <c r="J1170" s="188">
        <v>356.15</v>
      </c>
      <c r="K1170" s="190"/>
      <c r="L1170" s="109"/>
      <c r="M1170" s="109"/>
      <c r="N1170" s="109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  <c r="FQ1170" s="20"/>
      <c r="FR1170" s="20"/>
      <c r="FS1170" s="20"/>
      <c r="FT1170" s="20"/>
      <c r="FU1170" s="20"/>
      <c r="FV1170" s="20"/>
      <c r="FW1170" s="20"/>
      <c r="FX1170" s="20"/>
      <c r="FY1170" s="20"/>
      <c r="FZ1170" s="20"/>
      <c r="GA1170" s="20"/>
      <c r="GB1170" s="20"/>
      <c r="GC1170" s="20"/>
      <c r="GD1170" s="20"/>
      <c r="GE1170" s="20"/>
      <c r="GF1170" s="20"/>
      <c r="GG1170" s="20"/>
      <c r="GH1170" s="20"/>
      <c r="GI1170" s="20"/>
      <c r="GJ1170" s="20"/>
      <c r="GK1170" s="20"/>
      <c r="GL1170" s="20"/>
      <c r="GM1170" s="20"/>
      <c r="GN1170" s="20"/>
      <c r="GO1170" s="20"/>
      <c r="GP1170" s="20"/>
      <c r="GQ1170" s="20"/>
      <c r="GR1170" s="20"/>
      <c r="GS1170" s="20"/>
      <c r="GT1170" s="20"/>
      <c r="GU1170" s="20"/>
      <c r="GV1170" s="20"/>
      <c r="GW1170" s="20"/>
      <c r="GX1170" s="20"/>
      <c r="GY1170" s="20"/>
      <c r="GZ1170" s="20"/>
      <c r="HA1170" s="20"/>
      <c r="HB1170" s="20"/>
      <c r="HC1170" s="20"/>
      <c r="HD1170" s="20"/>
      <c r="HE1170" s="20"/>
      <c r="HF1170" s="20"/>
      <c r="HG1170" s="20"/>
      <c r="HH1170" s="20"/>
      <c r="HI1170" s="20"/>
      <c r="HJ1170" s="20"/>
      <c r="HK1170" s="20"/>
      <c r="HL1170" s="20"/>
      <c r="HM1170" s="20"/>
      <c r="HN1170" s="20"/>
      <c r="HO1170" s="20"/>
      <c r="HP1170" s="20"/>
      <c r="HQ1170" s="20"/>
      <c r="HR1170" s="20"/>
      <c r="HS1170" s="20"/>
      <c r="HT1170" s="20"/>
      <c r="HU1170" s="20"/>
      <c r="HV1170" s="20"/>
      <c r="HW1170" s="20"/>
      <c r="HX1170" s="20"/>
      <c r="HY1170" s="20"/>
      <c r="HZ1170" s="20"/>
      <c r="IA1170" s="20"/>
      <c r="IB1170" s="20"/>
      <c r="IC1170" s="20"/>
      <c r="ID1170" s="20"/>
      <c r="IE1170" s="20"/>
      <c r="IF1170" s="20"/>
      <c r="IG1170" s="20"/>
      <c r="IH1170" s="20"/>
      <c r="II1170" s="20"/>
      <c r="IJ1170" s="20"/>
      <c r="IK1170" s="20"/>
      <c r="IL1170" s="20"/>
      <c r="IM1170" s="20"/>
      <c r="IN1170" s="20"/>
      <c r="IO1170" s="20"/>
      <c r="IP1170" s="20"/>
      <c r="IQ1170" s="20"/>
      <c r="IR1170" s="20"/>
      <c r="IS1170" s="20"/>
      <c r="IT1170" s="20"/>
      <c r="IU1170" s="20"/>
    </row>
    <row r="1171" spans="1:255" x14ac:dyDescent="0.2">
      <c r="A1171" s="123"/>
      <c r="B1171" s="122"/>
      <c r="C1171" s="122" t="s">
        <v>698</v>
      </c>
      <c r="D1171" s="122"/>
      <c r="E1171" s="122"/>
      <c r="F1171" s="122"/>
      <c r="G1171" s="122"/>
      <c r="H1171" s="191">
        <v>45.62</v>
      </c>
      <c r="I1171" s="192"/>
      <c r="J1171" s="191">
        <v>573.82999999999993</v>
      </c>
      <c r="K1171" s="193"/>
      <c r="O1171" s="20"/>
      <c r="P1171" s="20"/>
      <c r="Q1171" s="20"/>
      <c r="R1171" s="20">
        <v>45.62</v>
      </c>
      <c r="S1171" s="20">
        <v>573.82999999999993</v>
      </c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  <c r="FQ1171" s="20"/>
      <c r="FR1171" s="20"/>
      <c r="FS1171" s="20"/>
      <c r="FT1171" s="20"/>
      <c r="FU1171" s="20"/>
      <c r="FV1171" s="20"/>
      <c r="FW1171" s="20"/>
      <c r="FX1171" s="20"/>
      <c r="FY1171" s="20"/>
      <c r="FZ1171" s="20"/>
      <c r="GA1171" s="20"/>
      <c r="GB1171" s="20"/>
      <c r="GC1171" s="20"/>
      <c r="GD1171" s="20"/>
      <c r="GE1171" s="20"/>
      <c r="GF1171" s="20"/>
      <c r="GG1171" s="20"/>
      <c r="GH1171" s="20"/>
      <c r="GI1171" s="20"/>
      <c r="GJ1171" s="20"/>
      <c r="GK1171" s="20"/>
      <c r="GL1171" s="20"/>
      <c r="GM1171" s="20"/>
      <c r="GN1171" s="20"/>
      <c r="GO1171" s="20"/>
      <c r="GP1171" s="20"/>
      <c r="GQ1171" s="20"/>
      <c r="GR1171" s="20"/>
      <c r="GS1171" s="20"/>
      <c r="GT1171" s="20"/>
      <c r="GU1171" s="20"/>
      <c r="GV1171" s="20"/>
      <c r="GW1171" s="20"/>
      <c r="GX1171" s="20"/>
      <c r="GY1171" s="20"/>
      <c r="GZ1171" s="20"/>
      <c r="HA1171" s="20">
        <v>45.62</v>
      </c>
      <c r="HB1171" s="20"/>
      <c r="HC1171" s="20"/>
      <c r="HD1171" s="20"/>
      <c r="HE1171" s="20"/>
      <c r="HF1171" s="20"/>
      <c r="HG1171" s="20"/>
      <c r="HH1171" s="20"/>
      <c r="HI1171" s="20"/>
      <c r="HJ1171" s="20"/>
      <c r="HK1171" s="20"/>
      <c r="HL1171" s="20"/>
      <c r="HM1171" s="20"/>
      <c r="HN1171" s="20"/>
      <c r="HO1171" s="20"/>
      <c r="HP1171" s="20"/>
      <c r="HQ1171" s="20"/>
      <c r="HR1171" s="20"/>
      <c r="HS1171" s="20"/>
      <c r="HT1171" s="20"/>
      <c r="HU1171" s="20"/>
      <c r="HV1171" s="20"/>
      <c r="HW1171" s="20"/>
      <c r="HX1171" s="20"/>
      <c r="HY1171" s="20"/>
      <c r="HZ1171" s="20"/>
      <c r="IA1171" s="20"/>
      <c r="IB1171" s="20"/>
      <c r="IC1171" s="20"/>
      <c r="ID1171" s="20"/>
      <c r="IE1171" s="20"/>
      <c r="IF1171" s="20"/>
      <c r="IG1171" s="20"/>
      <c r="IH1171" s="20"/>
      <c r="II1171" s="20"/>
      <c r="IJ1171" s="20"/>
      <c r="IK1171" s="20"/>
      <c r="IL1171" s="20"/>
      <c r="IM1171" s="20"/>
      <c r="IN1171" s="20"/>
      <c r="IO1171" s="20"/>
      <c r="IP1171" s="20"/>
      <c r="IQ1171" s="20"/>
      <c r="IR1171" s="20"/>
      <c r="IS1171" s="20"/>
      <c r="IT1171" s="20"/>
      <c r="IU1171" s="20"/>
    </row>
    <row r="1172" spans="1:255" x14ac:dyDescent="0.2">
      <c r="A1172" s="70"/>
      <c r="B1172" s="69"/>
      <c r="C1172" s="69"/>
      <c r="D1172" s="69"/>
      <c r="E1172" s="69"/>
      <c r="F1172" s="69"/>
      <c r="G1172" s="69"/>
      <c r="H1172" s="194"/>
      <c r="I1172" s="195"/>
      <c r="J1172" s="194"/>
      <c r="K1172" s="196"/>
    </row>
    <row r="1173" spans="1:255" ht="59.25" x14ac:dyDescent="0.2">
      <c r="A1173" s="126">
        <v>46</v>
      </c>
      <c r="B1173" s="133" t="s">
        <v>112</v>
      </c>
      <c r="C1173" s="127" t="s">
        <v>715</v>
      </c>
      <c r="D1173" s="128" t="s">
        <v>101</v>
      </c>
      <c r="E1173" s="129">
        <v>0.22620000000000001</v>
      </c>
      <c r="F1173" s="130">
        <v>1577.04</v>
      </c>
      <c r="G1173" s="134" t="s">
        <v>6</v>
      </c>
      <c r="H1173" s="130"/>
      <c r="I1173" s="131">
        <v>774.58999999999992</v>
      </c>
      <c r="J1173" s="97"/>
      <c r="K1173" s="132">
        <v>25281.02</v>
      </c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  <c r="FW1173" s="20"/>
      <c r="FX1173" s="20"/>
      <c r="FY1173" s="20"/>
      <c r="FZ1173" s="20"/>
      <c r="GA1173" s="20"/>
      <c r="GB1173" s="20"/>
      <c r="GC1173" s="20"/>
      <c r="GD1173" s="20"/>
      <c r="GE1173" s="20"/>
      <c r="GF1173" s="20"/>
      <c r="GG1173" s="20"/>
      <c r="GH1173" s="20"/>
      <c r="GI1173" s="20"/>
      <c r="GJ1173" s="20"/>
      <c r="GK1173" s="20"/>
      <c r="GL1173" s="20"/>
      <c r="GM1173" s="20"/>
      <c r="GN1173" s="20"/>
      <c r="GO1173" s="20"/>
      <c r="GP1173" s="20"/>
      <c r="GQ1173" s="20"/>
      <c r="GR1173" s="20"/>
      <c r="GS1173" s="20"/>
      <c r="GT1173" s="20"/>
      <c r="GU1173" s="20"/>
      <c r="GV1173" s="20"/>
      <c r="GW1173" s="20"/>
      <c r="GX1173" s="20"/>
      <c r="GY1173" s="20"/>
      <c r="GZ1173" s="20"/>
      <c r="HA1173" s="20"/>
      <c r="HB1173" s="20"/>
      <c r="HC1173" s="20"/>
      <c r="HD1173" s="20"/>
      <c r="HE1173" s="20"/>
      <c r="HF1173" s="20"/>
      <c r="HG1173" s="20"/>
      <c r="HH1173" s="20"/>
      <c r="HI1173" s="20"/>
      <c r="HJ1173" s="20"/>
      <c r="HK1173" s="20"/>
      <c r="HL1173" s="20"/>
      <c r="HM1173" s="20"/>
      <c r="HN1173" s="20"/>
      <c r="HO1173" s="20"/>
      <c r="HP1173" s="20"/>
      <c r="HQ1173" s="20"/>
      <c r="HR1173" s="20"/>
      <c r="HS1173" s="20"/>
      <c r="HT1173" s="20"/>
      <c r="HU1173" s="20"/>
      <c r="HV1173" s="20"/>
      <c r="HW1173" s="20"/>
      <c r="HX1173" s="20"/>
      <c r="HY1173" s="20"/>
      <c r="HZ1173" s="20"/>
      <c r="IA1173" s="20"/>
      <c r="IB1173" s="20"/>
      <c r="IC1173" s="20"/>
      <c r="ID1173" s="20"/>
      <c r="IE1173" s="20"/>
      <c r="IF1173" s="20"/>
      <c r="IG1173" s="20"/>
      <c r="IH1173" s="20"/>
      <c r="II1173" s="20"/>
      <c r="IJ1173" s="20"/>
      <c r="IK1173" s="20"/>
      <c r="IL1173" s="20"/>
      <c r="IM1173" s="20"/>
      <c r="IN1173" s="20"/>
      <c r="IO1173" s="20"/>
      <c r="IP1173" s="20"/>
      <c r="IQ1173" s="20"/>
      <c r="IR1173" s="20"/>
      <c r="IS1173" s="20"/>
      <c r="IT1173" s="20"/>
      <c r="IU1173" s="20"/>
    </row>
    <row r="1174" spans="1:255" x14ac:dyDescent="0.2">
      <c r="A1174" s="60"/>
      <c r="B1174" s="61"/>
      <c r="C1174" s="61" t="s">
        <v>680</v>
      </c>
      <c r="D1174" s="62"/>
      <c r="E1174" s="63"/>
      <c r="F1174" s="64">
        <v>1066.28</v>
      </c>
      <c r="G1174" s="65" t="s">
        <v>26</v>
      </c>
      <c r="H1174" s="64">
        <v>1119.5899999999999</v>
      </c>
      <c r="I1174" s="64">
        <v>253.25</v>
      </c>
      <c r="J1174" s="66">
        <v>33.39</v>
      </c>
      <c r="K1174" s="67">
        <v>8456.06</v>
      </c>
      <c r="O1174" s="20"/>
      <c r="P1174" s="20"/>
      <c r="Q1174" s="20"/>
      <c r="R1174" s="20"/>
      <c r="S1174" s="20"/>
      <c r="T1174" s="20">
        <v>253.25</v>
      </c>
      <c r="U1174" s="20">
        <v>8456.06</v>
      </c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>
        <v>1</v>
      </c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>
        <v>8456.06</v>
      </c>
      <c r="DH1174" s="20">
        <v>1</v>
      </c>
      <c r="DI1174" s="20"/>
      <c r="DJ1174" s="20"/>
      <c r="DK1174" s="20"/>
      <c r="DL1174" s="20"/>
      <c r="DM1174" s="20"/>
      <c r="DN1174" s="20"/>
      <c r="DO1174" s="20"/>
      <c r="DP1174" s="20"/>
      <c r="DQ1174" s="20">
        <v>253.25</v>
      </c>
      <c r="DR1174" s="20"/>
      <c r="DS1174" s="20">
        <v>8456.06</v>
      </c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  <c r="FQ1174" s="20"/>
      <c r="FR1174" s="20"/>
      <c r="FS1174" s="20"/>
      <c r="FT1174" s="20"/>
      <c r="FU1174" s="20"/>
      <c r="FV1174" s="20"/>
      <c r="FW1174" s="20"/>
      <c r="FX1174" s="20"/>
      <c r="FY1174" s="20"/>
      <c r="FZ1174" s="20"/>
      <c r="GA1174" s="20"/>
      <c r="GB1174" s="20"/>
      <c r="GC1174" s="20"/>
      <c r="GD1174" s="20"/>
      <c r="GE1174" s="20"/>
      <c r="GF1174" s="20"/>
      <c r="GG1174" s="20"/>
      <c r="GH1174" s="20"/>
      <c r="GI1174" s="20"/>
      <c r="GJ1174" s="20">
        <v>253.25</v>
      </c>
      <c r="GK1174" s="20">
        <v>253.25</v>
      </c>
      <c r="GL1174" s="20"/>
      <c r="GM1174" s="20"/>
      <c r="GN1174" s="20"/>
      <c r="GO1174" s="20"/>
      <c r="GP1174" s="20"/>
      <c r="GQ1174" s="20"/>
      <c r="GR1174" s="20"/>
      <c r="GS1174" s="20"/>
      <c r="GT1174" s="20"/>
      <c r="GU1174" s="20"/>
      <c r="GV1174" s="20"/>
      <c r="GW1174" s="20"/>
      <c r="GX1174" s="20"/>
      <c r="GY1174" s="20"/>
      <c r="GZ1174" s="20"/>
      <c r="HA1174" s="20"/>
      <c r="HB1174" s="20">
        <v>253.25</v>
      </c>
      <c r="HC1174" s="20"/>
      <c r="HD1174" s="20"/>
      <c r="HE1174" s="20"/>
      <c r="HF1174" s="20">
        <v>253.25</v>
      </c>
      <c r="HG1174" s="20"/>
      <c r="HH1174" s="20"/>
      <c r="HI1174" s="20"/>
      <c r="HJ1174" s="20"/>
      <c r="HK1174" s="20"/>
      <c r="HL1174" s="20">
        <v>253.25</v>
      </c>
      <c r="HM1174" s="20"/>
      <c r="HN1174" s="20">
        <v>253.25</v>
      </c>
      <c r="HO1174" s="20"/>
      <c r="HP1174" s="20"/>
      <c r="HQ1174" s="20"/>
      <c r="HR1174" s="20"/>
      <c r="HS1174" s="20"/>
      <c r="HT1174" s="20"/>
      <c r="HU1174" s="20"/>
      <c r="HV1174" s="20"/>
      <c r="HW1174" s="20"/>
      <c r="HX1174" s="20">
        <v>253.25</v>
      </c>
      <c r="HY1174" s="20"/>
      <c r="HZ1174" s="20"/>
      <c r="IA1174" s="20"/>
      <c r="IB1174" s="20"/>
      <c r="IC1174" s="20"/>
      <c r="ID1174" s="20"/>
      <c r="IE1174" s="20"/>
      <c r="IF1174" s="20"/>
      <c r="IG1174" s="20"/>
      <c r="IH1174" s="20"/>
      <c r="II1174" s="20"/>
      <c r="IJ1174" s="20"/>
      <c r="IK1174" s="20"/>
      <c r="IL1174" s="20"/>
      <c r="IM1174" s="20"/>
      <c r="IN1174" s="20"/>
      <c r="IO1174" s="20"/>
      <c r="IP1174" s="20"/>
      <c r="IQ1174" s="20"/>
      <c r="IR1174" s="20"/>
      <c r="IS1174" s="20"/>
      <c r="IT1174" s="20"/>
      <c r="IU1174" s="20"/>
    </row>
    <row r="1175" spans="1:255" x14ac:dyDescent="0.2">
      <c r="A1175" s="71"/>
      <c r="B1175" s="72"/>
      <c r="C1175" s="72" t="s">
        <v>681</v>
      </c>
      <c r="D1175" s="73"/>
      <c r="E1175" s="74"/>
      <c r="F1175" s="75">
        <v>121.85</v>
      </c>
      <c r="G1175" s="76" t="s">
        <v>26</v>
      </c>
      <c r="H1175" s="75">
        <v>127.95</v>
      </c>
      <c r="I1175" s="75">
        <v>28.94</v>
      </c>
      <c r="J1175" s="77">
        <v>13.26</v>
      </c>
      <c r="K1175" s="78">
        <v>383.77</v>
      </c>
      <c r="O1175" s="20"/>
      <c r="P1175" s="20"/>
      <c r="Q1175" s="20"/>
      <c r="R1175" s="20"/>
      <c r="S1175" s="20"/>
      <c r="T1175" s="20">
        <v>28.94</v>
      </c>
      <c r="U1175" s="20">
        <v>383.77</v>
      </c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>
        <v>1</v>
      </c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>
        <v>28.94</v>
      </c>
      <c r="DR1175" s="20"/>
      <c r="DS1175" s="20">
        <v>383.77</v>
      </c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  <c r="FQ1175" s="20"/>
      <c r="FR1175" s="20"/>
      <c r="FS1175" s="20"/>
      <c r="FT1175" s="20"/>
      <c r="FU1175" s="20"/>
      <c r="FV1175" s="20"/>
      <c r="FW1175" s="20"/>
      <c r="FX1175" s="20"/>
      <c r="FY1175" s="20"/>
      <c r="FZ1175" s="20"/>
      <c r="GA1175" s="20"/>
      <c r="GB1175" s="20"/>
      <c r="GC1175" s="20"/>
      <c r="GD1175" s="20"/>
      <c r="GE1175" s="20"/>
      <c r="GF1175" s="20"/>
      <c r="GG1175" s="20"/>
      <c r="GH1175" s="20"/>
      <c r="GI1175" s="20"/>
      <c r="GJ1175" s="20">
        <v>28.94</v>
      </c>
      <c r="GK1175" s="20"/>
      <c r="GL1175" s="20">
        <v>28.94</v>
      </c>
      <c r="GM1175" s="20"/>
      <c r="GN1175" s="20"/>
      <c r="GO1175" s="20"/>
      <c r="GP1175" s="20"/>
      <c r="GQ1175" s="20"/>
      <c r="GR1175" s="20"/>
      <c r="GS1175" s="20"/>
      <c r="GT1175" s="20"/>
      <c r="GU1175" s="20"/>
      <c r="GV1175" s="20"/>
      <c r="GW1175" s="20"/>
      <c r="GX1175" s="20"/>
      <c r="GY1175" s="20"/>
      <c r="GZ1175" s="20"/>
      <c r="HA1175" s="20"/>
      <c r="HB1175" s="20">
        <v>28.94</v>
      </c>
      <c r="HC1175" s="20"/>
      <c r="HD1175" s="20"/>
      <c r="HE1175" s="20"/>
      <c r="HF1175" s="20">
        <v>28.94</v>
      </c>
      <c r="HG1175" s="20"/>
      <c r="HH1175" s="20"/>
      <c r="HI1175" s="20"/>
      <c r="HJ1175" s="20"/>
      <c r="HK1175" s="20"/>
      <c r="HL1175" s="20">
        <v>28.94</v>
      </c>
      <c r="HM1175" s="20"/>
      <c r="HN1175" s="20">
        <v>28.94</v>
      </c>
      <c r="HO1175" s="20"/>
      <c r="HP1175" s="20"/>
      <c r="HQ1175" s="20"/>
      <c r="HR1175" s="20"/>
      <c r="HS1175" s="20"/>
      <c r="HT1175" s="20"/>
      <c r="HU1175" s="20"/>
      <c r="HV1175" s="20"/>
      <c r="HW1175" s="20"/>
      <c r="HX1175" s="20"/>
      <c r="HY1175" s="20"/>
      <c r="HZ1175" s="20"/>
      <c r="IA1175" s="20"/>
      <c r="IB1175" s="20"/>
      <c r="IC1175" s="20"/>
      <c r="ID1175" s="20"/>
      <c r="IE1175" s="20"/>
      <c r="IF1175" s="20"/>
      <c r="IG1175" s="20"/>
      <c r="IH1175" s="20"/>
      <c r="II1175" s="20"/>
      <c r="IJ1175" s="20"/>
      <c r="IK1175" s="20"/>
      <c r="IL1175" s="20"/>
      <c r="IM1175" s="20"/>
      <c r="IN1175" s="20"/>
      <c r="IO1175" s="20"/>
      <c r="IP1175" s="20"/>
      <c r="IQ1175" s="20"/>
      <c r="IR1175" s="20"/>
      <c r="IS1175" s="20"/>
      <c r="IT1175" s="20"/>
      <c r="IU1175" s="20"/>
    </row>
    <row r="1176" spans="1:255" x14ac:dyDescent="0.2">
      <c r="A1176" s="71"/>
      <c r="B1176" s="72"/>
      <c r="C1176" s="72" t="s">
        <v>682</v>
      </c>
      <c r="D1176" s="73"/>
      <c r="E1176" s="74"/>
      <c r="F1176" s="75">
        <v>7.9</v>
      </c>
      <c r="G1176" s="76" t="s">
        <v>26</v>
      </c>
      <c r="H1176" s="75">
        <v>8.3000000000000007</v>
      </c>
      <c r="I1176" s="75">
        <v>1.88</v>
      </c>
      <c r="J1176" s="77">
        <v>33.39</v>
      </c>
      <c r="K1176" s="78">
        <v>62.69</v>
      </c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  <c r="FQ1176" s="20"/>
      <c r="FR1176" s="20"/>
      <c r="FS1176" s="20"/>
      <c r="FT1176" s="20"/>
      <c r="FU1176" s="20"/>
      <c r="FV1176" s="20"/>
      <c r="FW1176" s="20"/>
      <c r="FX1176" s="20"/>
      <c r="FY1176" s="20"/>
      <c r="FZ1176" s="20"/>
      <c r="GA1176" s="20"/>
      <c r="GB1176" s="20"/>
      <c r="GC1176" s="20"/>
      <c r="GD1176" s="20"/>
      <c r="GE1176" s="20"/>
      <c r="GF1176" s="20"/>
      <c r="GG1176" s="20"/>
      <c r="GH1176" s="20"/>
      <c r="GI1176" s="20"/>
      <c r="GJ1176" s="20"/>
      <c r="GK1176" s="20"/>
      <c r="GL1176" s="20"/>
      <c r="GM1176" s="20">
        <v>1.88</v>
      </c>
      <c r="GN1176" s="20"/>
      <c r="GO1176" s="20"/>
      <c r="GP1176" s="20"/>
      <c r="GQ1176" s="20"/>
      <c r="GR1176" s="20"/>
      <c r="GS1176" s="20"/>
      <c r="GT1176" s="20"/>
      <c r="GU1176" s="20"/>
      <c r="GV1176" s="20"/>
      <c r="GW1176" s="20"/>
      <c r="GX1176" s="20"/>
      <c r="GY1176" s="20"/>
      <c r="GZ1176" s="20"/>
      <c r="HA1176" s="20"/>
      <c r="HB1176" s="20"/>
      <c r="HC1176" s="20"/>
      <c r="HD1176" s="20"/>
      <c r="HE1176" s="20"/>
      <c r="HF1176" s="20"/>
      <c r="HG1176" s="20"/>
      <c r="HH1176" s="20"/>
      <c r="HI1176" s="20"/>
      <c r="HJ1176" s="20"/>
      <c r="HK1176" s="20"/>
      <c r="HL1176" s="20"/>
      <c r="HM1176" s="20"/>
      <c r="HN1176" s="20"/>
      <c r="HO1176" s="20"/>
      <c r="HP1176" s="20"/>
      <c r="HQ1176" s="20"/>
      <c r="HR1176" s="20"/>
      <c r="HS1176" s="20"/>
      <c r="HT1176" s="20"/>
      <c r="HU1176" s="20"/>
      <c r="HV1176" s="20"/>
      <c r="HW1176" s="20"/>
      <c r="HX1176" s="20">
        <v>1.88</v>
      </c>
      <c r="HY1176" s="20"/>
      <c r="HZ1176" s="20"/>
      <c r="IA1176" s="20"/>
      <c r="IB1176" s="20"/>
      <c r="IC1176" s="20"/>
      <c r="ID1176" s="20"/>
      <c r="IE1176" s="20"/>
      <c r="IF1176" s="20"/>
      <c r="IG1176" s="20"/>
      <c r="IH1176" s="20"/>
      <c r="II1176" s="20"/>
      <c r="IJ1176" s="20"/>
      <c r="IK1176" s="20"/>
      <c r="IL1176" s="20"/>
      <c r="IM1176" s="20"/>
      <c r="IN1176" s="20"/>
      <c r="IO1176" s="20"/>
      <c r="IP1176" s="20"/>
      <c r="IQ1176" s="20"/>
      <c r="IR1176" s="20"/>
      <c r="IS1176" s="20"/>
      <c r="IT1176" s="20"/>
      <c r="IU1176" s="20"/>
    </row>
    <row r="1177" spans="1:255" x14ac:dyDescent="0.2">
      <c r="A1177" s="71"/>
      <c r="B1177" s="72"/>
      <c r="C1177" s="72" t="s">
        <v>683</v>
      </c>
      <c r="D1177" s="73"/>
      <c r="E1177" s="74"/>
      <c r="F1177" s="75">
        <v>388.91</v>
      </c>
      <c r="G1177" s="76"/>
      <c r="H1177" s="75">
        <v>388.91</v>
      </c>
      <c r="I1177" s="75">
        <v>87.97</v>
      </c>
      <c r="J1177" s="77">
        <v>9.11</v>
      </c>
      <c r="K1177" s="78">
        <v>801.42</v>
      </c>
      <c r="O1177" s="20"/>
      <c r="P1177" s="20"/>
      <c r="Q1177" s="20"/>
      <c r="R1177" s="20"/>
      <c r="S1177" s="20"/>
      <c r="T1177" s="20">
        <v>87.97</v>
      </c>
      <c r="U1177" s="20">
        <v>801.42</v>
      </c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>
        <v>1</v>
      </c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>
        <v>87.97</v>
      </c>
      <c r="DL1177" s="20"/>
      <c r="DM1177" s="20">
        <v>801.42</v>
      </c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  <c r="FQ1177" s="20"/>
      <c r="FR1177" s="20"/>
      <c r="FS1177" s="20"/>
      <c r="FT1177" s="20"/>
      <c r="FU1177" s="20"/>
      <c r="FV1177" s="20"/>
      <c r="FW1177" s="20"/>
      <c r="FX1177" s="20"/>
      <c r="FY1177" s="20"/>
      <c r="FZ1177" s="20"/>
      <c r="GA1177" s="20"/>
      <c r="GB1177" s="20"/>
      <c r="GC1177" s="20"/>
      <c r="GD1177" s="20"/>
      <c r="GE1177" s="20"/>
      <c r="GF1177" s="20"/>
      <c r="GG1177" s="20"/>
      <c r="GH1177" s="20"/>
      <c r="GI1177" s="20"/>
      <c r="GJ1177" s="20">
        <v>87.97</v>
      </c>
      <c r="GK1177" s="20"/>
      <c r="GL1177" s="20"/>
      <c r="GM1177" s="20"/>
      <c r="GN1177" s="20">
        <v>87.97</v>
      </c>
      <c r="GO1177" s="20"/>
      <c r="GP1177" s="20">
        <v>87.97</v>
      </c>
      <c r="GQ1177" s="20">
        <v>87.97</v>
      </c>
      <c r="GR1177" s="20"/>
      <c r="GS1177" s="20">
        <v>87.97</v>
      </c>
      <c r="GT1177" s="20"/>
      <c r="GU1177" s="20"/>
      <c r="GV1177" s="20"/>
      <c r="GW1177" s="20">
        <v>0</v>
      </c>
      <c r="GX1177" s="20">
        <v>0</v>
      </c>
      <c r="GY1177" s="20"/>
      <c r="GZ1177" s="20"/>
      <c r="HA1177" s="20"/>
      <c r="HB1177" s="20">
        <v>87.97</v>
      </c>
      <c r="HC1177" s="20"/>
      <c r="HD1177" s="20"/>
      <c r="HE1177" s="20"/>
      <c r="HF1177" s="20">
        <v>87.97</v>
      </c>
      <c r="HG1177" s="20"/>
      <c r="HH1177" s="20"/>
      <c r="HI1177" s="20"/>
      <c r="HJ1177" s="20"/>
      <c r="HK1177" s="20"/>
      <c r="HL1177" s="20">
        <v>87.97</v>
      </c>
      <c r="HM1177" s="20"/>
      <c r="HN1177" s="20">
        <v>87.97</v>
      </c>
      <c r="HO1177" s="20"/>
      <c r="HP1177" s="20"/>
      <c r="HQ1177" s="20"/>
      <c r="HR1177" s="20"/>
      <c r="HS1177" s="20"/>
      <c r="HT1177" s="20"/>
      <c r="HU1177" s="20"/>
      <c r="HV1177" s="20"/>
      <c r="HW1177" s="20"/>
      <c r="HX1177" s="20"/>
      <c r="HY1177" s="20"/>
      <c r="HZ1177" s="20"/>
      <c r="IA1177" s="20"/>
      <c r="IB1177" s="20"/>
      <c r="IC1177" s="20"/>
      <c r="ID1177" s="20"/>
      <c r="IE1177" s="20"/>
      <c r="IF1177" s="20"/>
      <c r="IG1177" s="20"/>
      <c r="IH1177" s="20"/>
      <c r="II1177" s="20"/>
      <c r="IJ1177" s="20"/>
      <c r="IK1177" s="20"/>
      <c r="IL1177" s="20"/>
      <c r="IM1177" s="20"/>
      <c r="IN1177" s="20"/>
      <c r="IO1177" s="20"/>
      <c r="IP1177" s="20"/>
      <c r="IQ1177" s="20"/>
      <c r="IR1177" s="20"/>
      <c r="IS1177" s="20"/>
      <c r="IT1177" s="20"/>
      <c r="IU1177" s="20"/>
    </row>
    <row r="1178" spans="1:255" x14ac:dyDescent="0.2">
      <c r="A1178" s="79"/>
      <c r="B1178" s="80"/>
      <c r="C1178" s="80" t="s">
        <v>684</v>
      </c>
      <c r="D1178" s="81"/>
      <c r="E1178" s="82">
        <v>121</v>
      </c>
      <c r="F1178" s="83" t="s">
        <v>685</v>
      </c>
      <c r="G1178" s="84"/>
      <c r="H1178" s="85">
        <v>1364.75</v>
      </c>
      <c r="I1178" s="85">
        <v>308.70999999999998</v>
      </c>
      <c r="J1178" s="87">
        <v>1.21</v>
      </c>
      <c r="K1178" s="86">
        <v>10307.69</v>
      </c>
      <c r="O1178" s="20"/>
      <c r="P1178" s="20"/>
      <c r="Q1178" s="20"/>
      <c r="R1178" s="20"/>
      <c r="S1178" s="20"/>
      <c r="T1178" s="20">
        <v>308.70999999999998</v>
      </c>
      <c r="U1178" s="20">
        <v>10307.69</v>
      </c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>
        <v>1</v>
      </c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>
        <v>308.70999999999998</v>
      </c>
      <c r="DR1178" s="20"/>
      <c r="DS1178" s="20">
        <v>10307.69</v>
      </c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  <c r="FQ1178" s="20"/>
      <c r="FR1178" s="20"/>
      <c r="FS1178" s="20"/>
      <c r="FT1178" s="20"/>
      <c r="FU1178" s="20"/>
      <c r="FV1178" s="20"/>
      <c r="FW1178" s="20"/>
      <c r="FX1178" s="20"/>
      <c r="FY1178" s="20"/>
      <c r="FZ1178" s="20"/>
      <c r="GA1178" s="20"/>
      <c r="GB1178" s="20"/>
      <c r="GC1178" s="20"/>
      <c r="GD1178" s="20"/>
      <c r="GE1178" s="20"/>
      <c r="GF1178" s="20"/>
      <c r="GG1178" s="20"/>
      <c r="GH1178" s="20"/>
      <c r="GI1178" s="20"/>
      <c r="GJ1178" s="20"/>
      <c r="GK1178" s="20"/>
      <c r="GL1178" s="20"/>
      <c r="GM1178" s="20"/>
      <c r="GN1178" s="20"/>
      <c r="GO1178" s="20"/>
      <c r="GP1178" s="20"/>
      <c r="GQ1178" s="20"/>
      <c r="GR1178" s="20"/>
      <c r="GS1178" s="20"/>
      <c r="GT1178" s="20"/>
      <c r="GU1178" s="20"/>
      <c r="GV1178" s="20"/>
      <c r="GW1178" s="20"/>
      <c r="GX1178" s="20"/>
      <c r="GY1178" s="20">
        <v>308.70999999999998</v>
      </c>
      <c r="GZ1178" s="20"/>
      <c r="HA1178" s="20"/>
      <c r="HB1178" s="20">
        <v>308.70999999999998</v>
      </c>
      <c r="HC1178" s="20"/>
      <c r="HD1178" s="20"/>
      <c r="HE1178" s="20"/>
      <c r="HF1178" s="20">
        <v>308.70999999999998</v>
      </c>
      <c r="HG1178" s="20"/>
      <c r="HH1178" s="20"/>
      <c r="HI1178" s="20"/>
      <c r="HJ1178" s="20"/>
      <c r="HK1178" s="20"/>
      <c r="HL1178" s="20">
        <v>308.70999999999998</v>
      </c>
      <c r="HM1178" s="20"/>
      <c r="HN1178" s="20">
        <v>308.70999999999998</v>
      </c>
      <c r="HO1178" s="20"/>
      <c r="HP1178" s="20"/>
      <c r="HQ1178" s="20"/>
      <c r="HR1178" s="20"/>
      <c r="HS1178" s="20"/>
      <c r="HT1178" s="20"/>
      <c r="HU1178" s="20"/>
      <c r="HV1178" s="20"/>
      <c r="HW1178" s="20"/>
      <c r="HX1178" s="20"/>
      <c r="HY1178" s="20"/>
      <c r="HZ1178" s="20"/>
      <c r="IA1178" s="20"/>
      <c r="IB1178" s="20"/>
      <c r="IC1178" s="20"/>
      <c r="ID1178" s="20"/>
      <c r="IE1178" s="20"/>
      <c r="IF1178" s="20"/>
      <c r="IG1178" s="20"/>
      <c r="IH1178" s="20"/>
      <c r="II1178" s="20"/>
      <c r="IJ1178" s="20"/>
      <c r="IK1178" s="20"/>
      <c r="IL1178" s="20"/>
      <c r="IM1178" s="20"/>
      <c r="IN1178" s="20"/>
      <c r="IO1178" s="20"/>
      <c r="IP1178" s="20"/>
      <c r="IQ1178" s="20"/>
      <c r="IR1178" s="20"/>
      <c r="IS1178" s="20"/>
      <c r="IT1178" s="20"/>
      <c r="IU1178" s="20"/>
    </row>
    <row r="1179" spans="1:255" x14ac:dyDescent="0.2">
      <c r="A1179" s="79"/>
      <c r="B1179" s="80"/>
      <c r="C1179" s="80" t="s">
        <v>686</v>
      </c>
      <c r="D1179" s="81"/>
      <c r="E1179" s="82">
        <v>72</v>
      </c>
      <c r="F1179" s="83" t="s">
        <v>685</v>
      </c>
      <c r="G1179" s="84"/>
      <c r="H1179" s="85">
        <v>812.08</v>
      </c>
      <c r="I1179" s="85">
        <v>183.69</v>
      </c>
      <c r="J1179" s="87">
        <v>0.72</v>
      </c>
      <c r="K1179" s="86">
        <v>6133.5</v>
      </c>
      <c r="O1179" s="20"/>
      <c r="P1179" s="20"/>
      <c r="Q1179" s="20"/>
      <c r="R1179" s="20"/>
      <c r="S1179" s="20"/>
      <c r="T1179" s="20">
        <v>183.69</v>
      </c>
      <c r="U1179" s="20">
        <v>6133.5</v>
      </c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>
        <v>1</v>
      </c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>
        <v>183.69</v>
      </c>
      <c r="DR1179" s="20"/>
      <c r="DS1179" s="20">
        <v>6133.5</v>
      </c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  <c r="FQ1179" s="20"/>
      <c r="FR1179" s="20"/>
      <c r="FS1179" s="20"/>
      <c r="FT1179" s="20"/>
      <c r="FU1179" s="20"/>
      <c r="FV1179" s="20"/>
      <c r="FW1179" s="20"/>
      <c r="FX1179" s="20"/>
      <c r="FY1179" s="20"/>
      <c r="FZ1179" s="20"/>
      <c r="GA1179" s="20"/>
      <c r="GB1179" s="20"/>
      <c r="GC1179" s="20"/>
      <c r="GD1179" s="20"/>
      <c r="GE1179" s="20"/>
      <c r="GF1179" s="20"/>
      <c r="GG1179" s="20"/>
      <c r="GH1179" s="20"/>
      <c r="GI1179" s="20"/>
      <c r="GJ1179" s="20"/>
      <c r="GK1179" s="20"/>
      <c r="GL1179" s="20"/>
      <c r="GM1179" s="20"/>
      <c r="GN1179" s="20"/>
      <c r="GO1179" s="20"/>
      <c r="GP1179" s="20"/>
      <c r="GQ1179" s="20"/>
      <c r="GR1179" s="20"/>
      <c r="GS1179" s="20"/>
      <c r="GT1179" s="20"/>
      <c r="GU1179" s="20"/>
      <c r="GV1179" s="20"/>
      <c r="GW1179" s="20"/>
      <c r="GX1179" s="20"/>
      <c r="GY1179" s="20"/>
      <c r="GZ1179" s="20">
        <v>183.69</v>
      </c>
      <c r="HA1179" s="20"/>
      <c r="HB1179" s="20">
        <v>183.69</v>
      </c>
      <c r="HC1179" s="20"/>
      <c r="HD1179" s="20"/>
      <c r="HE1179" s="20"/>
      <c r="HF1179" s="20">
        <v>183.69</v>
      </c>
      <c r="HG1179" s="20"/>
      <c r="HH1179" s="20"/>
      <c r="HI1179" s="20"/>
      <c r="HJ1179" s="20"/>
      <c r="HK1179" s="20"/>
      <c r="HL1179" s="20">
        <v>183.69</v>
      </c>
      <c r="HM1179" s="20"/>
      <c r="HN1179" s="20">
        <v>183.69</v>
      </c>
      <c r="HO1179" s="20"/>
      <c r="HP1179" s="20"/>
      <c r="HQ1179" s="20"/>
      <c r="HR1179" s="20"/>
      <c r="HS1179" s="20"/>
      <c r="HT1179" s="20"/>
      <c r="HU1179" s="20"/>
      <c r="HV1179" s="20"/>
      <c r="HW1179" s="20"/>
      <c r="HX1179" s="20"/>
      <c r="HY1179" s="20"/>
      <c r="HZ1179" s="20"/>
      <c r="IA1179" s="20"/>
      <c r="IB1179" s="20"/>
      <c r="IC1179" s="20"/>
      <c r="ID1179" s="20"/>
      <c r="IE1179" s="20"/>
      <c r="IF1179" s="20"/>
      <c r="IG1179" s="20"/>
      <c r="IH1179" s="20"/>
      <c r="II1179" s="20"/>
      <c r="IJ1179" s="20"/>
      <c r="IK1179" s="20"/>
      <c r="IL1179" s="20"/>
      <c r="IM1179" s="20"/>
      <c r="IN1179" s="20"/>
      <c r="IO1179" s="20"/>
      <c r="IP1179" s="20"/>
      <c r="IQ1179" s="20"/>
      <c r="IR1179" s="20"/>
      <c r="IS1179" s="20"/>
      <c r="IT1179" s="20"/>
      <c r="IU1179" s="20"/>
    </row>
    <row r="1180" spans="1:255" x14ac:dyDescent="0.2">
      <c r="A1180" s="71"/>
      <c r="B1180" s="72"/>
      <c r="C1180" s="72" t="s">
        <v>687</v>
      </c>
      <c r="D1180" s="73" t="s">
        <v>688</v>
      </c>
      <c r="E1180" s="74">
        <v>122</v>
      </c>
      <c r="F1180" s="75"/>
      <c r="G1180" s="76" t="s">
        <v>26</v>
      </c>
      <c r="H1180" s="75">
        <v>128.1</v>
      </c>
      <c r="I1180" s="88">
        <v>28.976220000000001</v>
      </c>
      <c r="J1180" s="77"/>
      <c r="K1180" s="78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  <c r="FQ1180" s="20"/>
      <c r="FR1180" s="20"/>
      <c r="FS1180" s="20"/>
      <c r="FT1180" s="20"/>
      <c r="FU1180" s="20"/>
      <c r="FV1180" s="20"/>
      <c r="FW1180" s="20"/>
      <c r="FX1180" s="20"/>
      <c r="FY1180" s="20"/>
      <c r="FZ1180" s="20"/>
      <c r="GA1180" s="20"/>
      <c r="GB1180" s="20"/>
      <c r="GC1180" s="20"/>
      <c r="GD1180" s="20"/>
      <c r="GE1180" s="20"/>
      <c r="GF1180" s="20"/>
      <c r="GG1180" s="20"/>
      <c r="GH1180" s="20"/>
      <c r="GI1180" s="20"/>
      <c r="GJ1180" s="20"/>
      <c r="GK1180" s="20"/>
      <c r="GL1180" s="20"/>
      <c r="GM1180" s="20"/>
      <c r="GN1180" s="20"/>
      <c r="GO1180" s="20"/>
      <c r="GP1180" s="20"/>
      <c r="GQ1180" s="20"/>
      <c r="GR1180" s="20"/>
      <c r="GS1180" s="20"/>
      <c r="GT1180" s="20"/>
      <c r="GU1180" s="20"/>
      <c r="GV1180" s="20"/>
      <c r="GW1180" s="20"/>
      <c r="GX1180" s="20"/>
      <c r="GY1180" s="20"/>
      <c r="GZ1180" s="20"/>
      <c r="HA1180" s="20"/>
      <c r="HB1180" s="20"/>
      <c r="HC1180" s="20"/>
      <c r="HD1180" s="20"/>
      <c r="HE1180" s="20"/>
      <c r="HF1180" s="20"/>
      <c r="HG1180" s="20"/>
      <c r="HH1180" s="20"/>
      <c r="HI1180" s="20"/>
      <c r="HJ1180" s="20"/>
      <c r="HK1180" s="20"/>
      <c r="HL1180" s="20"/>
      <c r="HM1180" s="20"/>
      <c r="HN1180" s="20"/>
      <c r="HO1180" s="20"/>
      <c r="HP1180" s="20"/>
      <c r="HQ1180" s="20"/>
      <c r="HR1180" s="20"/>
      <c r="HS1180" s="20"/>
      <c r="HT1180" s="20"/>
      <c r="HU1180" s="20"/>
      <c r="HV1180" s="20"/>
      <c r="HW1180" s="20"/>
      <c r="HX1180" s="20"/>
      <c r="HY1180" s="20"/>
      <c r="HZ1180" s="20"/>
      <c r="IA1180" s="20"/>
      <c r="IB1180" s="20"/>
      <c r="IC1180" s="20"/>
      <c r="ID1180" s="20"/>
      <c r="IE1180" s="20"/>
      <c r="IF1180" s="20"/>
      <c r="IG1180" s="20"/>
      <c r="IH1180" s="20"/>
      <c r="II1180" s="20"/>
      <c r="IJ1180" s="20"/>
      <c r="IK1180" s="20"/>
      <c r="IL1180" s="20"/>
      <c r="IM1180" s="20"/>
      <c r="IN1180" s="20"/>
      <c r="IO1180" s="20"/>
      <c r="IP1180" s="20"/>
      <c r="IQ1180" s="20"/>
      <c r="IR1180" s="20"/>
      <c r="IS1180" s="20"/>
      <c r="IT1180" s="20"/>
      <c r="IU1180" s="20"/>
    </row>
    <row r="1181" spans="1:255" ht="24" x14ac:dyDescent="0.2">
      <c r="A1181" s="102" t="s">
        <v>385</v>
      </c>
      <c r="B1181" s="108" t="s">
        <v>35</v>
      </c>
      <c r="C1181" s="103" t="s">
        <v>271</v>
      </c>
      <c r="D1181" s="104" t="s">
        <v>105</v>
      </c>
      <c r="E1181" s="105">
        <v>21.99</v>
      </c>
      <c r="F1181" s="100">
        <v>1041.3800000000001</v>
      </c>
      <c r="G1181" s="96"/>
      <c r="H1181" s="100">
        <v>1041.3800000000001</v>
      </c>
      <c r="I1181" s="106">
        <v>2513.7199999999998</v>
      </c>
      <c r="J1181" s="97">
        <v>9.11</v>
      </c>
      <c r="K1181" s="107">
        <v>22899.95</v>
      </c>
      <c r="L1181" s="20"/>
      <c r="M1181" s="20"/>
      <c r="N1181" s="20"/>
      <c r="O1181" s="20"/>
      <c r="P1181" s="20"/>
      <c r="Q1181" s="20"/>
      <c r="R1181" s="20"/>
      <c r="S1181" s="20"/>
      <c r="T1181" s="20">
        <v>2513.7199999999998</v>
      </c>
      <c r="U1181" s="20">
        <v>22899.95</v>
      </c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>
        <v>1</v>
      </c>
      <c r="CW1181" s="20"/>
      <c r="CX1181" s="20"/>
      <c r="CY1181" s="20"/>
      <c r="CZ1181" s="20"/>
      <c r="DA1181" s="20"/>
      <c r="DB1181" s="20"/>
      <c r="DC1181" s="20"/>
      <c r="DD1181" s="20"/>
      <c r="DE1181" s="20">
        <v>22899.95</v>
      </c>
      <c r="DF1181" s="20"/>
      <c r="DG1181" s="20"/>
      <c r="DH1181" s="20"/>
      <c r="DI1181" s="20"/>
      <c r="DJ1181" s="20"/>
      <c r="DK1181" s="20">
        <v>2513.7199999999998</v>
      </c>
      <c r="DL1181" s="20"/>
      <c r="DM1181" s="20">
        <v>22899.95</v>
      </c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/>
      <c r="FS1181" s="20"/>
      <c r="FT1181" s="20"/>
      <c r="FU1181" s="20"/>
      <c r="FV1181" s="20"/>
      <c r="FW1181" s="20"/>
      <c r="FX1181" s="20"/>
      <c r="FY1181" s="20"/>
      <c r="FZ1181" s="20"/>
      <c r="GA1181" s="20"/>
      <c r="GB1181" s="20"/>
      <c r="GC1181" s="20"/>
      <c r="GD1181" s="20"/>
      <c r="GE1181" s="20"/>
      <c r="GF1181" s="20"/>
      <c r="GG1181" s="20"/>
      <c r="GH1181" s="20"/>
      <c r="GI1181" s="20"/>
      <c r="GJ1181" s="20">
        <v>2513.7199999999998</v>
      </c>
      <c r="GK1181" s="20"/>
      <c r="GL1181" s="20"/>
      <c r="GM1181" s="20"/>
      <c r="GN1181" s="20">
        <v>2513.7199999999998</v>
      </c>
      <c r="GO1181" s="20"/>
      <c r="GP1181" s="20">
        <v>2513.7199999999998</v>
      </c>
      <c r="GQ1181" s="20">
        <v>2513.7199999999998</v>
      </c>
      <c r="GR1181" s="20"/>
      <c r="GS1181" s="20">
        <v>2513.7199999999998</v>
      </c>
      <c r="GT1181" s="20"/>
      <c r="GU1181" s="20"/>
      <c r="GV1181" s="20"/>
      <c r="GW1181" s="20"/>
      <c r="GX1181" s="20"/>
      <c r="GY1181" s="20"/>
      <c r="GZ1181" s="20"/>
      <c r="HA1181" s="20"/>
      <c r="HB1181" s="20">
        <v>2513.7199999999998</v>
      </c>
      <c r="HC1181" s="20"/>
      <c r="HD1181" s="20"/>
      <c r="HE1181" s="20"/>
      <c r="HF1181" s="20">
        <v>2513.7199999999998</v>
      </c>
      <c r="HG1181" s="20"/>
      <c r="HH1181" s="20"/>
      <c r="HI1181" s="20"/>
      <c r="HJ1181" s="20"/>
      <c r="HK1181" s="20"/>
      <c r="HL1181" s="20">
        <v>2513.7199999999998</v>
      </c>
      <c r="HM1181" s="20"/>
      <c r="HN1181" s="20">
        <v>2513.7199999999998</v>
      </c>
      <c r="HO1181" s="20"/>
      <c r="HP1181" s="20"/>
      <c r="HQ1181" s="20"/>
      <c r="HR1181" s="20"/>
      <c r="HS1181" s="20"/>
      <c r="HT1181" s="20"/>
      <c r="HU1181" s="20"/>
      <c r="HV1181" s="20"/>
      <c r="HW1181" s="20"/>
      <c r="HX1181" s="20"/>
      <c r="HY1181" s="20">
        <v>2513.7199999999998</v>
      </c>
      <c r="HZ1181" s="20"/>
      <c r="IA1181" s="20"/>
      <c r="IB1181" s="20"/>
      <c r="IC1181" s="20"/>
      <c r="ID1181" s="20"/>
      <c r="IE1181" s="20"/>
      <c r="IF1181" s="20"/>
      <c r="IG1181" s="20"/>
      <c r="IH1181" s="20"/>
      <c r="II1181" s="20"/>
      <c r="IJ1181" s="20"/>
      <c r="IK1181" s="20"/>
      <c r="IL1181" s="20"/>
      <c r="IM1181" s="20"/>
      <c r="IN1181" s="20"/>
      <c r="IO1181" s="20"/>
      <c r="IP1181" s="20"/>
      <c r="IQ1181" s="20"/>
      <c r="IR1181" s="20"/>
      <c r="IS1181" s="20"/>
      <c r="IT1181" s="20"/>
      <c r="IU1181" s="20"/>
    </row>
    <row r="1182" spans="1:255" x14ac:dyDescent="0.2">
      <c r="A1182" s="58"/>
      <c r="B1182" s="101" t="s">
        <v>690</v>
      </c>
      <c r="C1182" s="101" t="s">
        <v>791</v>
      </c>
      <c r="D1182" s="57"/>
      <c r="E1182" s="57"/>
      <c r="F1182" s="57"/>
      <c r="G1182" s="57"/>
      <c r="H1182" s="57"/>
      <c r="I1182" s="57"/>
      <c r="J1182" s="57"/>
      <c r="K1182" s="59"/>
    </row>
    <row r="1183" spans="1:255" x14ac:dyDescent="0.2">
      <c r="A1183" s="111" t="s">
        <v>386</v>
      </c>
      <c r="B1183" s="112" t="s">
        <v>35</v>
      </c>
      <c r="C1183" s="113" t="s">
        <v>387</v>
      </c>
      <c r="D1183" s="114" t="s">
        <v>281</v>
      </c>
      <c r="E1183" s="115">
        <v>2</v>
      </c>
      <c r="F1183" s="116">
        <v>30.06</v>
      </c>
      <c r="G1183" s="65"/>
      <c r="H1183" s="116">
        <v>30.06</v>
      </c>
      <c r="I1183" s="117">
        <v>6.6</v>
      </c>
      <c r="J1183" s="66">
        <v>9.11</v>
      </c>
      <c r="K1183" s="118">
        <v>60.12</v>
      </c>
      <c r="L1183" s="20"/>
      <c r="M1183" s="20"/>
      <c r="N1183" s="20"/>
      <c r="O1183" s="20"/>
      <c r="P1183" s="20"/>
      <c r="Q1183" s="20"/>
      <c r="R1183" s="20"/>
      <c r="S1183" s="20"/>
      <c r="T1183" s="20">
        <v>6.6</v>
      </c>
      <c r="U1183" s="20">
        <v>60.12</v>
      </c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>
        <v>1</v>
      </c>
      <c r="CW1183" s="20"/>
      <c r="CX1183" s="20"/>
      <c r="CY1183" s="20"/>
      <c r="CZ1183" s="20"/>
      <c r="DA1183" s="20"/>
      <c r="DB1183" s="20"/>
      <c r="DC1183" s="20"/>
      <c r="DD1183" s="20"/>
      <c r="DE1183" s="20">
        <v>60.12</v>
      </c>
      <c r="DF1183" s="20"/>
      <c r="DG1183" s="20"/>
      <c r="DH1183" s="20"/>
      <c r="DI1183" s="20"/>
      <c r="DJ1183" s="20"/>
      <c r="DK1183" s="20">
        <v>6.6</v>
      </c>
      <c r="DL1183" s="20"/>
      <c r="DM1183" s="20">
        <v>60.12</v>
      </c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  <c r="FW1183" s="20"/>
      <c r="FX1183" s="20"/>
      <c r="FY1183" s="20"/>
      <c r="FZ1183" s="20"/>
      <c r="GA1183" s="20"/>
      <c r="GB1183" s="20"/>
      <c r="GC1183" s="20"/>
      <c r="GD1183" s="20"/>
      <c r="GE1183" s="20"/>
      <c r="GF1183" s="20"/>
      <c r="GG1183" s="20"/>
      <c r="GH1183" s="20"/>
      <c r="GI1183" s="20"/>
      <c r="GJ1183" s="20">
        <v>6.6</v>
      </c>
      <c r="GK1183" s="20"/>
      <c r="GL1183" s="20"/>
      <c r="GM1183" s="20"/>
      <c r="GN1183" s="20">
        <v>6.6</v>
      </c>
      <c r="GO1183" s="20"/>
      <c r="GP1183" s="20">
        <v>6.6</v>
      </c>
      <c r="GQ1183" s="20">
        <v>6.6</v>
      </c>
      <c r="GR1183" s="20"/>
      <c r="GS1183" s="20">
        <v>6.6</v>
      </c>
      <c r="GT1183" s="20"/>
      <c r="GU1183" s="20"/>
      <c r="GV1183" s="20"/>
      <c r="GW1183" s="20"/>
      <c r="GX1183" s="20"/>
      <c r="GY1183" s="20"/>
      <c r="GZ1183" s="20"/>
      <c r="HA1183" s="20"/>
      <c r="HB1183" s="20">
        <v>6.6</v>
      </c>
      <c r="HC1183" s="20"/>
      <c r="HD1183" s="20"/>
      <c r="HE1183" s="20"/>
      <c r="HF1183" s="20">
        <v>6.6</v>
      </c>
      <c r="HG1183" s="20"/>
      <c r="HH1183" s="20"/>
      <c r="HI1183" s="20"/>
      <c r="HJ1183" s="20"/>
      <c r="HK1183" s="20"/>
      <c r="HL1183" s="20">
        <v>6.6</v>
      </c>
      <c r="HM1183" s="20"/>
      <c r="HN1183" s="20">
        <v>6.6</v>
      </c>
      <c r="HO1183" s="20"/>
      <c r="HP1183" s="20"/>
      <c r="HQ1183" s="20"/>
      <c r="HR1183" s="20"/>
      <c r="HS1183" s="20"/>
      <c r="HT1183" s="20"/>
      <c r="HU1183" s="20"/>
      <c r="HV1183" s="20"/>
      <c r="HW1183" s="20"/>
      <c r="HX1183" s="20"/>
      <c r="HY1183" s="20">
        <v>6.6</v>
      </c>
      <c r="HZ1183" s="20"/>
      <c r="IA1183" s="20"/>
      <c r="IB1183" s="20"/>
      <c r="IC1183" s="20"/>
      <c r="ID1183" s="20"/>
      <c r="IE1183" s="20"/>
      <c r="IF1183" s="20"/>
      <c r="IG1183" s="20"/>
      <c r="IH1183" s="20"/>
      <c r="II1183" s="20"/>
      <c r="IJ1183" s="20"/>
      <c r="IK1183" s="20"/>
      <c r="IL1183" s="20"/>
      <c r="IM1183" s="20"/>
      <c r="IN1183" s="20"/>
      <c r="IO1183" s="20"/>
      <c r="IP1183" s="20"/>
      <c r="IQ1183" s="20"/>
      <c r="IR1183" s="20"/>
      <c r="IS1183" s="20"/>
      <c r="IT1183" s="20"/>
      <c r="IU1183" s="20"/>
    </row>
    <row r="1184" spans="1:255" x14ac:dyDescent="0.2">
      <c r="A1184" s="89"/>
      <c r="B1184" s="110" t="s">
        <v>690</v>
      </c>
      <c r="C1184" s="110" t="s">
        <v>815</v>
      </c>
      <c r="D1184" s="29"/>
      <c r="E1184" s="29"/>
      <c r="F1184" s="29"/>
      <c r="G1184" s="29"/>
      <c r="H1184" s="29"/>
      <c r="I1184" s="29"/>
      <c r="J1184" s="29"/>
      <c r="K1184" s="90"/>
    </row>
    <row r="1185" spans="1:255" ht="13.5" thickBot="1" x14ac:dyDescent="0.25">
      <c r="A1185" s="135"/>
      <c r="B1185" s="136"/>
      <c r="C1185" s="136" t="s">
        <v>696</v>
      </c>
      <c r="D1185" s="136"/>
      <c r="E1185" s="136"/>
      <c r="F1185" s="136"/>
      <c r="G1185" s="136"/>
      <c r="H1185" s="188">
        <v>2608.2899999999995</v>
      </c>
      <c r="I1185" s="189"/>
      <c r="J1185" s="188">
        <v>23761.489999999998</v>
      </c>
      <c r="K1185" s="190"/>
      <c r="L1185" s="109"/>
      <c r="M1185" s="109"/>
      <c r="N1185" s="109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  <c r="FQ1185" s="20"/>
      <c r="FR1185" s="20"/>
      <c r="FS1185" s="20"/>
      <c r="FT1185" s="20"/>
      <c r="FU1185" s="20"/>
      <c r="FV1185" s="20"/>
      <c r="FW1185" s="20"/>
      <c r="FX1185" s="20"/>
      <c r="FY1185" s="20"/>
      <c r="FZ1185" s="20"/>
      <c r="GA1185" s="20"/>
      <c r="GB1185" s="20"/>
      <c r="GC1185" s="20"/>
      <c r="GD1185" s="20"/>
      <c r="GE1185" s="20"/>
      <c r="GF1185" s="20"/>
      <c r="GG1185" s="20"/>
      <c r="GH1185" s="20"/>
      <c r="GI1185" s="20"/>
      <c r="GJ1185" s="20"/>
      <c r="GK1185" s="20"/>
      <c r="GL1185" s="20"/>
      <c r="GM1185" s="20"/>
      <c r="GN1185" s="20"/>
      <c r="GO1185" s="20"/>
      <c r="GP1185" s="20"/>
      <c r="GQ1185" s="20"/>
      <c r="GR1185" s="20"/>
      <c r="GS1185" s="20"/>
      <c r="GT1185" s="20"/>
      <c r="GU1185" s="20"/>
      <c r="GV1185" s="20"/>
      <c r="GW1185" s="20"/>
      <c r="GX1185" s="20"/>
      <c r="GY1185" s="20"/>
      <c r="GZ1185" s="20"/>
      <c r="HA1185" s="20"/>
      <c r="HB1185" s="20"/>
      <c r="HC1185" s="20"/>
      <c r="HD1185" s="20"/>
      <c r="HE1185" s="20"/>
      <c r="HF1185" s="20"/>
      <c r="HG1185" s="20"/>
      <c r="HH1185" s="20"/>
      <c r="HI1185" s="20"/>
      <c r="HJ1185" s="20"/>
      <c r="HK1185" s="20"/>
      <c r="HL1185" s="20"/>
      <c r="HM1185" s="20"/>
      <c r="HN1185" s="20"/>
      <c r="HO1185" s="20"/>
      <c r="HP1185" s="20"/>
      <c r="HQ1185" s="20"/>
      <c r="HR1185" s="20"/>
      <c r="HS1185" s="20"/>
      <c r="HT1185" s="20"/>
      <c r="HU1185" s="20"/>
      <c r="HV1185" s="20"/>
      <c r="HW1185" s="20"/>
      <c r="HX1185" s="20"/>
      <c r="HY1185" s="20"/>
      <c r="HZ1185" s="20"/>
      <c r="IA1185" s="20"/>
      <c r="IB1185" s="20"/>
      <c r="IC1185" s="20"/>
      <c r="ID1185" s="20"/>
      <c r="IE1185" s="20"/>
      <c r="IF1185" s="20"/>
      <c r="IG1185" s="20"/>
      <c r="IH1185" s="20"/>
      <c r="II1185" s="20"/>
      <c r="IJ1185" s="20"/>
      <c r="IK1185" s="20"/>
      <c r="IL1185" s="20"/>
      <c r="IM1185" s="20"/>
      <c r="IN1185" s="20"/>
      <c r="IO1185" s="20"/>
      <c r="IP1185" s="20"/>
      <c r="IQ1185" s="20"/>
      <c r="IR1185" s="20"/>
      <c r="IS1185" s="20"/>
      <c r="IT1185" s="20"/>
      <c r="IU1185" s="20"/>
    </row>
    <row r="1186" spans="1:255" x14ac:dyDescent="0.2">
      <c r="A1186" s="123"/>
      <c r="B1186" s="122"/>
      <c r="C1186" s="122" t="s">
        <v>698</v>
      </c>
      <c r="D1186" s="122"/>
      <c r="E1186" s="122"/>
      <c r="F1186" s="122"/>
      <c r="G1186" s="122"/>
      <c r="H1186" s="191">
        <v>3382.8799999999997</v>
      </c>
      <c r="I1186" s="192"/>
      <c r="J1186" s="191">
        <v>49042.51</v>
      </c>
      <c r="K1186" s="193"/>
      <c r="O1186" s="20"/>
      <c r="P1186" s="20"/>
      <c r="Q1186" s="20"/>
      <c r="R1186" s="20">
        <v>3382.8799999999997</v>
      </c>
      <c r="S1186" s="20">
        <v>49042.51</v>
      </c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  <c r="FQ1186" s="20"/>
      <c r="FR1186" s="20"/>
      <c r="FS1186" s="20"/>
      <c r="FT1186" s="20"/>
      <c r="FU1186" s="20"/>
      <c r="FV1186" s="20"/>
      <c r="FW1186" s="20"/>
      <c r="FX1186" s="20"/>
      <c r="FY1186" s="20"/>
      <c r="FZ1186" s="20"/>
      <c r="GA1186" s="20"/>
      <c r="GB1186" s="20"/>
      <c r="GC1186" s="20"/>
      <c r="GD1186" s="20"/>
      <c r="GE1186" s="20"/>
      <c r="GF1186" s="20"/>
      <c r="GG1186" s="20"/>
      <c r="GH1186" s="20"/>
      <c r="GI1186" s="20"/>
      <c r="GJ1186" s="20"/>
      <c r="GK1186" s="20"/>
      <c r="GL1186" s="20"/>
      <c r="GM1186" s="20"/>
      <c r="GN1186" s="20"/>
      <c r="GO1186" s="20"/>
      <c r="GP1186" s="20"/>
      <c r="GQ1186" s="20"/>
      <c r="GR1186" s="20"/>
      <c r="GS1186" s="20"/>
      <c r="GT1186" s="20"/>
      <c r="GU1186" s="20"/>
      <c r="GV1186" s="20"/>
      <c r="GW1186" s="20"/>
      <c r="GX1186" s="20"/>
      <c r="GY1186" s="20"/>
      <c r="GZ1186" s="20"/>
      <c r="HA1186" s="20">
        <v>3382.8799999999997</v>
      </c>
      <c r="HB1186" s="20"/>
      <c r="HC1186" s="20"/>
      <c r="HD1186" s="20"/>
      <c r="HE1186" s="20"/>
      <c r="HF1186" s="20"/>
      <c r="HG1186" s="20"/>
      <c r="HH1186" s="20"/>
      <c r="HI1186" s="20"/>
      <c r="HJ1186" s="20"/>
      <c r="HK1186" s="20"/>
      <c r="HL1186" s="20"/>
      <c r="HM1186" s="20"/>
      <c r="HN1186" s="20"/>
      <c r="HO1186" s="20"/>
      <c r="HP1186" s="20"/>
      <c r="HQ1186" s="20"/>
      <c r="HR1186" s="20"/>
      <c r="HS1186" s="20"/>
      <c r="HT1186" s="20"/>
      <c r="HU1186" s="20"/>
      <c r="HV1186" s="20"/>
      <c r="HW1186" s="20"/>
      <c r="HX1186" s="20"/>
      <c r="HY1186" s="20"/>
      <c r="HZ1186" s="20"/>
      <c r="IA1186" s="20"/>
      <c r="IB1186" s="20"/>
      <c r="IC1186" s="20"/>
      <c r="ID1186" s="20"/>
      <c r="IE1186" s="20"/>
      <c r="IF1186" s="20"/>
      <c r="IG1186" s="20"/>
      <c r="IH1186" s="20"/>
      <c r="II1186" s="20"/>
      <c r="IJ1186" s="20"/>
      <c r="IK1186" s="20"/>
      <c r="IL1186" s="20"/>
      <c r="IM1186" s="20"/>
      <c r="IN1186" s="20"/>
      <c r="IO1186" s="20"/>
      <c r="IP1186" s="20"/>
      <c r="IQ1186" s="20"/>
      <c r="IR1186" s="20"/>
      <c r="IS1186" s="20"/>
      <c r="IT1186" s="20"/>
      <c r="IU1186" s="20"/>
    </row>
    <row r="1187" spans="1:255" ht="13.5" thickBot="1" x14ac:dyDescent="0.25">
      <c r="A1187" s="70"/>
      <c r="B1187" s="69"/>
      <c r="C1187" s="69"/>
      <c r="D1187" s="69"/>
      <c r="E1187" s="69"/>
      <c r="F1187" s="69"/>
      <c r="G1187" s="69"/>
      <c r="H1187" s="194"/>
      <c r="I1187" s="195"/>
      <c r="J1187" s="194"/>
      <c r="K1187" s="196"/>
    </row>
    <row r="1188" spans="1:255" x14ac:dyDescent="0.2">
      <c r="A1188" s="144"/>
      <c r="B1188" s="144"/>
      <c r="C1188" s="145" t="s">
        <v>726</v>
      </c>
      <c r="D1188" s="145"/>
      <c r="E1188" s="145"/>
      <c r="F1188" s="145"/>
      <c r="G1188" s="145"/>
      <c r="H1188" s="145"/>
      <c r="I1188" s="146">
        <v>6394.4699999999993</v>
      </c>
      <c r="J1188" s="145"/>
      <c r="K1188" s="146">
        <v>74301.59</v>
      </c>
      <c r="P1188" s="20">
        <v>6394.4699999999993</v>
      </c>
      <c r="Q1188" s="20">
        <v>74301.59</v>
      </c>
      <c r="R1188" s="20"/>
      <c r="S1188" s="20"/>
      <c r="T1188" s="20"/>
      <c r="U1188" s="20"/>
      <c r="V1188" s="20"/>
      <c r="W1188" s="20"/>
    </row>
    <row r="1190" spans="1:255" x14ac:dyDescent="0.2">
      <c r="C1190" s="148" t="s">
        <v>728</v>
      </c>
      <c r="D1190" s="148"/>
      <c r="E1190" s="148"/>
      <c r="F1190" s="148"/>
      <c r="G1190" s="148"/>
      <c r="H1190" s="148"/>
      <c r="I1190" s="148"/>
      <c r="J1190" s="148"/>
      <c r="K1190" s="148"/>
    </row>
    <row r="1191" spans="1:255" x14ac:dyDescent="0.2">
      <c r="C1191" s="11" t="s">
        <v>157</v>
      </c>
      <c r="D1191" s="11"/>
      <c r="E1191" s="11"/>
      <c r="F1191" s="11"/>
      <c r="G1191" s="11"/>
      <c r="H1191" s="11"/>
      <c r="I1191" s="149">
        <v>3365.75</v>
      </c>
      <c r="J1191" s="11"/>
      <c r="K1191" s="149">
        <v>38646.57</v>
      </c>
    </row>
    <row r="1192" spans="1:255" x14ac:dyDescent="0.2">
      <c r="C1192" s="150" t="s">
        <v>728</v>
      </c>
      <c r="D1192" s="148"/>
      <c r="E1192" s="148"/>
      <c r="F1192" s="148"/>
      <c r="G1192" s="148"/>
      <c r="H1192" s="148"/>
      <c r="I1192" s="148"/>
      <c r="J1192" s="148"/>
      <c r="K1192" s="148"/>
    </row>
    <row r="1193" spans="1:255" x14ac:dyDescent="0.2">
      <c r="C1193" s="152" t="s">
        <v>729</v>
      </c>
      <c r="D1193" s="151"/>
      <c r="E1193" s="151"/>
      <c r="F1193" s="151"/>
      <c r="G1193" s="151"/>
      <c r="H1193" s="151"/>
      <c r="I1193" s="153">
        <v>321.90999999999997</v>
      </c>
      <c r="J1193" s="151"/>
      <c r="K1193" s="153">
        <v>10748.66</v>
      </c>
    </row>
    <row r="1194" spans="1:255" x14ac:dyDescent="0.2">
      <c r="C1194" s="154" t="s">
        <v>730</v>
      </c>
      <c r="D1194" s="148"/>
      <c r="E1194" s="148"/>
      <c r="F1194" s="148"/>
      <c r="G1194" s="148"/>
      <c r="H1194" s="148"/>
      <c r="I1194" s="148"/>
      <c r="J1194" s="148"/>
      <c r="K1194" s="148"/>
    </row>
    <row r="1195" spans="1:255" hidden="1" x14ac:dyDescent="0.2">
      <c r="C1195" s="155" t="s">
        <v>731</v>
      </c>
      <c r="D1195" s="151"/>
      <c r="E1195" s="151"/>
      <c r="F1195" s="151"/>
      <c r="G1195" s="151"/>
      <c r="H1195" s="151"/>
      <c r="I1195" s="153">
        <v>0</v>
      </c>
      <c r="J1195" s="151"/>
      <c r="K1195" s="153">
        <v>0</v>
      </c>
    </row>
    <row r="1196" spans="1:255" hidden="1" x14ac:dyDescent="0.2">
      <c r="C1196" s="155" t="s">
        <v>732</v>
      </c>
      <c r="D1196" s="151"/>
      <c r="E1196" s="151"/>
      <c r="F1196" s="151"/>
      <c r="G1196" s="151"/>
      <c r="H1196" s="151"/>
      <c r="I1196" s="153">
        <v>0</v>
      </c>
      <c r="J1196" s="151"/>
      <c r="K1196" s="153">
        <v>0</v>
      </c>
    </row>
    <row r="1197" spans="1:255" hidden="1" x14ac:dyDescent="0.2">
      <c r="C1197" s="155" t="s">
        <v>733</v>
      </c>
      <c r="D1197" s="151"/>
      <c r="E1197" s="151"/>
      <c r="F1197" s="151"/>
      <c r="G1197" s="151"/>
      <c r="H1197" s="151"/>
      <c r="I1197" s="153">
        <v>0</v>
      </c>
      <c r="J1197" s="151"/>
      <c r="K1197" s="153">
        <v>0</v>
      </c>
    </row>
    <row r="1198" spans="1:255" hidden="1" x14ac:dyDescent="0.2">
      <c r="C1198" s="155" t="s">
        <v>734</v>
      </c>
      <c r="D1198" s="151"/>
      <c r="E1198" s="151"/>
      <c r="F1198" s="151"/>
      <c r="G1198" s="151"/>
      <c r="H1198" s="151"/>
      <c r="I1198" s="153">
        <v>0</v>
      </c>
      <c r="J1198" s="151"/>
      <c r="K1198" s="153">
        <v>0</v>
      </c>
    </row>
    <row r="1199" spans="1:255" hidden="1" x14ac:dyDescent="0.2">
      <c r="C1199" s="155" t="s">
        <v>735</v>
      </c>
      <c r="D1199" s="151"/>
      <c r="E1199" s="151"/>
      <c r="F1199" s="151"/>
      <c r="G1199" s="151"/>
      <c r="H1199" s="151"/>
      <c r="I1199" s="153">
        <v>0</v>
      </c>
      <c r="J1199" s="151"/>
      <c r="K1199" s="153">
        <v>0</v>
      </c>
    </row>
    <row r="1200" spans="1:255" hidden="1" x14ac:dyDescent="0.2">
      <c r="C1200" s="155" t="s">
        <v>736</v>
      </c>
      <c r="D1200" s="151"/>
      <c r="E1200" s="151"/>
      <c r="F1200" s="151"/>
      <c r="G1200" s="151"/>
      <c r="H1200" s="151"/>
      <c r="I1200" s="153">
        <v>0</v>
      </c>
      <c r="J1200" s="151"/>
      <c r="K1200" s="153">
        <v>0</v>
      </c>
    </row>
    <row r="1201" spans="3:11" hidden="1" x14ac:dyDescent="0.2">
      <c r="C1201" s="155" t="s">
        <v>737</v>
      </c>
      <c r="D1201" s="151"/>
      <c r="E1201" s="151"/>
      <c r="F1201" s="151"/>
      <c r="G1201" s="151"/>
      <c r="H1201" s="151"/>
      <c r="I1201" s="153">
        <v>0</v>
      </c>
      <c r="J1201" s="151"/>
      <c r="K1201" s="153">
        <v>0</v>
      </c>
    </row>
    <row r="1202" spans="3:11" hidden="1" x14ac:dyDescent="0.2">
      <c r="C1202" s="155" t="s">
        <v>738</v>
      </c>
      <c r="D1202" s="151"/>
      <c r="E1202" s="151"/>
      <c r="F1202" s="151"/>
      <c r="G1202" s="151"/>
      <c r="H1202" s="151"/>
      <c r="I1202" s="153">
        <v>0</v>
      </c>
      <c r="J1202" s="151"/>
      <c r="K1202" s="153">
        <v>0</v>
      </c>
    </row>
    <row r="1203" spans="3:11" hidden="1" x14ac:dyDescent="0.2">
      <c r="C1203" s="155" t="s">
        <v>739</v>
      </c>
      <c r="D1203" s="151"/>
      <c r="E1203" s="151"/>
      <c r="F1203" s="151"/>
      <c r="G1203" s="151"/>
      <c r="H1203" s="151"/>
      <c r="I1203" s="153">
        <v>0</v>
      </c>
      <c r="J1203" s="151"/>
      <c r="K1203" s="153">
        <v>0</v>
      </c>
    </row>
    <row r="1204" spans="3:11" hidden="1" x14ac:dyDescent="0.2">
      <c r="C1204" s="155" t="s">
        <v>740</v>
      </c>
      <c r="D1204" s="151"/>
      <c r="E1204" s="151"/>
      <c r="F1204" s="151"/>
      <c r="G1204" s="151"/>
      <c r="H1204" s="151"/>
      <c r="I1204" s="153">
        <v>0</v>
      </c>
      <c r="J1204" s="151"/>
      <c r="K1204" s="153">
        <v>0</v>
      </c>
    </row>
    <row r="1205" spans="3:11" hidden="1" x14ac:dyDescent="0.2">
      <c r="C1205" s="155" t="s">
        <v>741</v>
      </c>
      <c r="D1205" s="151"/>
      <c r="E1205" s="151"/>
      <c r="F1205" s="151"/>
      <c r="G1205" s="151"/>
      <c r="H1205" s="151"/>
      <c r="I1205" s="153">
        <v>0</v>
      </c>
      <c r="J1205" s="151"/>
      <c r="K1205" s="153">
        <v>0</v>
      </c>
    </row>
    <row r="1206" spans="3:11" hidden="1" x14ac:dyDescent="0.2">
      <c r="C1206" s="155" t="s">
        <v>742</v>
      </c>
      <c r="D1206" s="151"/>
      <c r="E1206" s="151"/>
      <c r="F1206" s="151"/>
      <c r="G1206" s="151"/>
      <c r="H1206" s="151"/>
      <c r="I1206" s="153">
        <v>0</v>
      </c>
      <c r="J1206" s="151"/>
      <c r="K1206" s="153">
        <v>0</v>
      </c>
    </row>
    <row r="1207" spans="3:11" hidden="1" x14ac:dyDescent="0.2">
      <c r="C1207" s="155" t="s">
        <v>743</v>
      </c>
      <c r="D1207" s="151"/>
      <c r="E1207" s="151"/>
      <c r="F1207" s="151"/>
      <c r="G1207" s="151"/>
      <c r="H1207" s="151"/>
      <c r="I1207" s="153">
        <v>0</v>
      </c>
      <c r="J1207" s="151"/>
      <c r="K1207" s="153">
        <v>0</v>
      </c>
    </row>
    <row r="1208" spans="3:11" hidden="1" x14ac:dyDescent="0.2">
      <c r="C1208" s="155" t="s">
        <v>744</v>
      </c>
      <c r="D1208" s="151"/>
      <c r="E1208" s="151"/>
      <c r="F1208" s="151"/>
      <c r="G1208" s="151"/>
      <c r="H1208" s="151"/>
      <c r="I1208" s="153">
        <v>0</v>
      </c>
      <c r="J1208" s="151"/>
      <c r="K1208" s="153">
        <v>0</v>
      </c>
    </row>
    <row r="1209" spans="3:11" hidden="1" x14ac:dyDescent="0.2">
      <c r="C1209" s="155" t="s">
        <v>745</v>
      </c>
      <c r="D1209" s="151"/>
      <c r="E1209" s="151"/>
      <c r="F1209" s="151"/>
      <c r="G1209" s="151"/>
      <c r="H1209" s="151"/>
      <c r="I1209" s="153">
        <v>0</v>
      </c>
      <c r="J1209" s="151"/>
      <c r="K1209" s="153">
        <v>0</v>
      </c>
    </row>
    <row r="1210" spans="3:11" x14ac:dyDescent="0.2">
      <c r="C1210" s="155" t="s">
        <v>746</v>
      </c>
      <c r="D1210" s="151"/>
      <c r="E1210" s="151"/>
      <c r="F1210" s="151"/>
      <c r="G1210" s="151"/>
      <c r="H1210" s="151"/>
      <c r="I1210" s="153">
        <v>321.90999999999997</v>
      </c>
      <c r="J1210" s="151"/>
      <c r="K1210" s="153">
        <v>10748.66</v>
      </c>
    </row>
    <row r="1211" spans="3:11" x14ac:dyDescent="0.2">
      <c r="C1211" s="157" t="s">
        <v>747</v>
      </c>
      <c r="D1211" s="156"/>
      <c r="E1211" s="156"/>
      <c r="F1211" s="156"/>
      <c r="G1211" s="156"/>
      <c r="H1211" s="156"/>
      <c r="I1211" s="158">
        <v>40.61</v>
      </c>
      <c r="J1211" s="156"/>
      <c r="K1211" s="158">
        <v>538.57000000000005</v>
      </c>
    </row>
    <row r="1212" spans="3:11" hidden="1" x14ac:dyDescent="0.2">
      <c r="C1212" s="154" t="s">
        <v>728</v>
      </c>
      <c r="D1212" s="148"/>
      <c r="E1212" s="148"/>
      <c r="F1212" s="148"/>
      <c r="G1212" s="148"/>
      <c r="H1212" s="148"/>
      <c r="I1212" s="148"/>
      <c r="J1212" s="148"/>
      <c r="K1212" s="148"/>
    </row>
    <row r="1213" spans="3:11" hidden="1" x14ac:dyDescent="0.2">
      <c r="C1213" s="159" t="s">
        <v>748</v>
      </c>
      <c r="D1213" s="156"/>
      <c r="E1213" s="156"/>
      <c r="F1213" s="156"/>
      <c r="G1213" s="156"/>
      <c r="H1213" s="156"/>
      <c r="I1213" s="158">
        <v>2.9</v>
      </c>
      <c r="J1213" s="156"/>
      <c r="K1213" s="158">
        <v>96.84</v>
      </c>
    </row>
    <row r="1214" spans="3:11" hidden="1" x14ac:dyDescent="0.2">
      <c r="C1214" s="160" t="s">
        <v>749</v>
      </c>
      <c r="D1214" s="109"/>
      <c r="E1214" s="109"/>
      <c r="F1214" s="109"/>
      <c r="G1214" s="109"/>
      <c r="H1214" s="109"/>
      <c r="I1214" s="161">
        <v>3003.23</v>
      </c>
      <c r="J1214" s="109"/>
      <c r="K1214" s="161">
        <v>27359.34</v>
      </c>
    </row>
    <row r="1215" spans="3:11" hidden="1" x14ac:dyDescent="0.2">
      <c r="C1215" s="162" t="s">
        <v>728</v>
      </c>
      <c r="D1215" s="109"/>
      <c r="E1215" s="109"/>
      <c r="F1215" s="109"/>
      <c r="G1215" s="109"/>
      <c r="H1215" s="109"/>
      <c r="I1215" s="161"/>
      <c r="J1215" s="109"/>
      <c r="K1215" s="161"/>
    </row>
    <row r="1216" spans="3:11" hidden="1" x14ac:dyDescent="0.2">
      <c r="C1216" s="163" t="s">
        <v>750</v>
      </c>
      <c r="D1216" s="109"/>
      <c r="E1216" s="109"/>
      <c r="F1216" s="109"/>
      <c r="G1216" s="109"/>
      <c r="H1216" s="109"/>
      <c r="I1216" s="161">
        <v>3003.23</v>
      </c>
      <c r="J1216" s="109"/>
      <c r="K1216" s="161">
        <v>27359.34</v>
      </c>
    </row>
    <row r="1217" spans="1:11" hidden="1" x14ac:dyDescent="0.2">
      <c r="C1217" s="164" t="s">
        <v>751</v>
      </c>
      <c r="D1217" s="109"/>
      <c r="E1217" s="109"/>
      <c r="F1217" s="109"/>
      <c r="G1217" s="109"/>
      <c r="H1217" s="109"/>
      <c r="I1217" s="161">
        <v>0</v>
      </c>
      <c r="J1217" s="109"/>
      <c r="K1217" s="161">
        <v>0</v>
      </c>
    </row>
    <row r="1218" spans="1:11" hidden="1" x14ac:dyDescent="0.2">
      <c r="C1218" s="164" t="s">
        <v>752</v>
      </c>
      <c r="D1218" s="109"/>
      <c r="E1218" s="109"/>
      <c r="F1218" s="109"/>
      <c r="G1218" s="109"/>
      <c r="H1218" s="109"/>
      <c r="I1218" s="161">
        <v>3003.23</v>
      </c>
      <c r="J1218" s="109"/>
      <c r="K1218" s="161">
        <v>27359.34</v>
      </c>
    </row>
    <row r="1219" spans="1:11" hidden="1" x14ac:dyDescent="0.2">
      <c r="C1219" s="163" t="s">
        <v>753</v>
      </c>
      <c r="D1219" s="109"/>
      <c r="E1219" s="109"/>
      <c r="F1219" s="109"/>
      <c r="G1219" s="109"/>
      <c r="H1219" s="109"/>
      <c r="I1219" s="161">
        <v>0</v>
      </c>
      <c r="J1219" s="109"/>
      <c r="K1219" s="161">
        <v>0</v>
      </c>
    </row>
    <row r="1220" spans="1:11" hidden="1" x14ac:dyDescent="0.2">
      <c r="C1220" s="165" t="s">
        <v>754</v>
      </c>
      <c r="D1220" s="147"/>
      <c r="E1220" s="147"/>
      <c r="F1220" s="147"/>
      <c r="G1220" s="147"/>
      <c r="H1220" s="147"/>
      <c r="I1220" s="166">
        <v>0</v>
      </c>
      <c r="J1220" s="147"/>
      <c r="K1220" s="166">
        <v>0</v>
      </c>
    </row>
    <row r="1222" spans="1:11" hidden="1" x14ac:dyDescent="0.2">
      <c r="C1222" s="151" t="s">
        <v>755</v>
      </c>
      <c r="D1222" s="151"/>
      <c r="E1222" s="151"/>
      <c r="F1222" s="151"/>
      <c r="G1222" s="151"/>
      <c r="H1222" s="151"/>
      <c r="I1222" s="153">
        <v>324.80999999999995</v>
      </c>
      <c r="J1222" s="151"/>
      <c r="K1222" s="153">
        <v>10845.5</v>
      </c>
    </row>
    <row r="1224" spans="1:11" x14ac:dyDescent="0.2">
      <c r="A1224" s="167"/>
      <c r="B1224" s="167"/>
      <c r="C1224" s="167" t="s">
        <v>756</v>
      </c>
      <c r="D1224" s="167"/>
      <c r="E1224" s="167"/>
      <c r="F1224" s="167"/>
      <c r="G1224" s="167"/>
      <c r="H1224" s="167"/>
      <c r="I1224" s="168">
        <v>393.03</v>
      </c>
      <c r="J1224" s="167"/>
      <c r="K1224" s="168">
        <v>13123.06</v>
      </c>
    </row>
    <row r="1225" spans="1:11" x14ac:dyDescent="0.2">
      <c r="A1225" s="167"/>
      <c r="B1225" s="167"/>
      <c r="C1225" s="167" t="s">
        <v>757</v>
      </c>
      <c r="D1225" s="167"/>
      <c r="E1225" s="167"/>
      <c r="F1225" s="167"/>
      <c r="G1225" s="167"/>
      <c r="H1225" s="167"/>
      <c r="I1225" s="168">
        <v>233.86</v>
      </c>
      <c r="J1225" s="167"/>
      <c r="K1225" s="168">
        <v>7808.76</v>
      </c>
    </row>
    <row r="1227" spans="1:11" hidden="1" x14ac:dyDescent="0.2">
      <c r="C1227" s="119" t="s">
        <v>758</v>
      </c>
      <c r="D1227" s="119"/>
      <c r="E1227" s="119"/>
      <c r="F1227" s="119"/>
      <c r="G1227" s="119"/>
      <c r="H1227" s="119"/>
      <c r="I1227" s="169">
        <v>2401.83</v>
      </c>
      <c r="J1227" s="119"/>
      <c r="K1227" s="169">
        <v>14723.2</v>
      </c>
    </row>
    <row r="1228" spans="1:11" hidden="1" x14ac:dyDescent="0.2">
      <c r="C1228" s="170" t="s">
        <v>728</v>
      </c>
      <c r="D1228" s="171"/>
      <c r="E1228" s="171"/>
      <c r="F1228" s="171"/>
      <c r="G1228" s="171"/>
      <c r="H1228" s="171"/>
      <c r="I1228" s="171"/>
      <c r="J1228" s="171"/>
      <c r="K1228" s="171"/>
    </row>
    <row r="1229" spans="1:11" hidden="1" x14ac:dyDescent="0.2">
      <c r="C1229" s="172" t="s">
        <v>759</v>
      </c>
      <c r="D1229" s="119"/>
      <c r="E1229" s="119"/>
      <c r="F1229" s="119"/>
      <c r="G1229" s="119"/>
      <c r="H1229" s="119"/>
      <c r="I1229" s="169">
        <v>2401.83</v>
      </c>
      <c r="J1229" s="119"/>
      <c r="K1229" s="169">
        <v>14723.2</v>
      </c>
    </row>
    <row r="1230" spans="1:11" hidden="1" x14ac:dyDescent="0.2">
      <c r="C1230" s="173" t="s">
        <v>760</v>
      </c>
      <c r="D1230" s="119"/>
      <c r="E1230" s="119"/>
      <c r="F1230" s="119"/>
      <c r="G1230" s="119"/>
      <c r="H1230" s="119"/>
      <c r="I1230" s="169">
        <v>0</v>
      </c>
      <c r="J1230" s="119"/>
      <c r="K1230" s="169">
        <v>0</v>
      </c>
    </row>
    <row r="1231" spans="1:11" hidden="1" x14ac:dyDescent="0.2">
      <c r="C1231" s="173" t="s">
        <v>761</v>
      </c>
      <c r="D1231" s="119"/>
      <c r="E1231" s="119"/>
      <c r="F1231" s="119"/>
      <c r="G1231" s="119"/>
      <c r="H1231" s="119"/>
      <c r="I1231" s="169">
        <v>2401.83</v>
      </c>
      <c r="J1231" s="119"/>
      <c r="K1231" s="169">
        <v>14723.2</v>
      </c>
    </row>
    <row r="1232" spans="1:11" hidden="1" x14ac:dyDescent="0.2">
      <c r="C1232" s="172" t="s">
        <v>762</v>
      </c>
      <c r="D1232" s="119"/>
      <c r="E1232" s="119"/>
      <c r="F1232" s="119"/>
      <c r="G1232" s="119"/>
      <c r="H1232" s="119"/>
      <c r="I1232" s="169">
        <v>0</v>
      </c>
      <c r="J1232" s="119"/>
      <c r="K1232" s="169">
        <v>0</v>
      </c>
    </row>
    <row r="1234" spans="3:11" hidden="1" x14ac:dyDescent="0.2">
      <c r="C1234" s="11" t="s">
        <v>763</v>
      </c>
      <c r="D1234" s="11"/>
      <c r="E1234" s="11"/>
      <c r="F1234" s="11"/>
      <c r="G1234" s="11"/>
      <c r="H1234" s="11"/>
      <c r="I1234" s="149">
        <v>6394.4699999999993</v>
      </c>
      <c r="J1234" s="11"/>
      <c r="K1234" s="149">
        <v>74301.59</v>
      </c>
    </row>
    <row r="1235" spans="3:11" hidden="1" x14ac:dyDescent="0.2">
      <c r="C1235" s="150" t="s">
        <v>764</v>
      </c>
      <c r="D1235" s="148"/>
      <c r="E1235" s="148"/>
      <c r="F1235" s="148"/>
      <c r="G1235" s="148"/>
      <c r="H1235" s="148"/>
      <c r="I1235" s="148"/>
      <c r="J1235" s="148"/>
      <c r="K1235" s="148"/>
    </row>
    <row r="1236" spans="3:11" hidden="1" x14ac:dyDescent="0.2">
      <c r="C1236" s="174" t="s">
        <v>765</v>
      </c>
      <c r="D1236" s="11"/>
      <c r="E1236" s="11"/>
      <c r="F1236" s="11"/>
      <c r="G1236" s="11"/>
      <c r="H1236" s="11"/>
      <c r="I1236" s="149">
        <v>3992.64</v>
      </c>
      <c r="J1236" s="11"/>
      <c r="K1236" s="149">
        <v>59578.39</v>
      </c>
    </row>
    <row r="1237" spans="3:11" hidden="1" x14ac:dyDescent="0.2">
      <c r="C1237" s="174" t="s">
        <v>766</v>
      </c>
      <c r="D1237" s="11"/>
      <c r="E1237" s="11"/>
      <c r="F1237" s="11"/>
      <c r="G1237" s="11"/>
      <c r="H1237" s="11"/>
      <c r="I1237" s="149">
        <v>0</v>
      </c>
      <c r="J1237" s="11"/>
      <c r="K1237" s="149">
        <v>0</v>
      </c>
    </row>
    <row r="1238" spans="3:11" hidden="1" x14ac:dyDescent="0.2">
      <c r="C1238" s="172" t="s">
        <v>767</v>
      </c>
      <c r="D1238" s="119"/>
      <c r="E1238" s="119"/>
      <c r="F1238" s="119"/>
      <c r="G1238" s="119"/>
      <c r="H1238" s="119"/>
      <c r="I1238" s="169">
        <v>2401.83</v>
      </c>
      <c r="J1238" s="119"/>
      <c r="K1238" s="169">
        <v>14723.2</v>
      </c>
    </row>
    <row r="1239" spans="3:11" hidden="1" x14ac:dyDescent="0.2">
      <c r="C1239" s="174" t="s">
        <v>190</v>
      </c>
      <c r="D1239" s="11"/>
      <c r="E1239" s="11"/>
      <c r="F1239" s="11"/>
      <c r="G1239" s="11"/>
      <c r="H1239" s="11"/>
      <c r="I1239" s="149">
        <v>0</v>
      </c>
      <c r="J1239" s="11"/>
      <c r="K1239" s="149">
        <v>0</v>
      </c>
    </row>
    <row r="1240" spans="3:11" hidden="1" x14ac:dyDescent="0.2"/>
    <row r="1241" spans="3:11" hidden="1" x14ac:dyDescent="0.2">
      <c r="C1241" s="11" t="s">
        <v>768</v>
      </c>
      <c r="D1241" s="11"/>
      <c r="E1241" s="11"/>
      <c r="F1241" s="11"/>
      <c r="G1241" s="11"/>
      <c r="H1241" s="11"/>
      <c r="I1241" s="149">
        <v>3992.64</v>
      </c>
      <c r="J1241" s="11"/>
      <c r="K1241" s="149">
        <v>59578.39</v>
      </c>
    </row>
    <row r="1243" spans="3:11" hidden="1" x14ac:dyDescent="0.2">
      <c r="C1243" s="22" t="s">
        <v>208</v>
      </c>
      <c r="D1243" s="22"/>
      <c r="E1243" s="22"/>
      <c r="F1243" s="22"/>
      <c r="G1243" s="22"/>
      <c r="H1243" s="22"/>
      <c r="I1243" s="175">
        <v>6394.4699999999993</v>
      </c>
      <c r="J1243" s="22"/>
      <c r="K1243" s="175">
        <v>74301.59</v>
      </c>
    </row>
    <row r="1245" spans="3:11" hidden="1" x14ac:dyDescent="0.2">
      <c r="C1245" s="148" t="s">
        <v>769</v>
      </c>
      <c r="D1245" s="148"/>
      <c r="E1245" s="148"/>
      <c r="F1245" s="148"/>
      <c r="G1245" s="148"/>
      <c r="H1245" s="148"/>
      <c r="I1245" s="148"/>
      <c r="J1245" s="148"/>
      <c r="K1245" s="148"/>
    </row>
    <row r="1246" spans="3:11" hidden="1" x14ac:dyDescent="0.2">
      <c r="C1246" s="176" t="s">
        <v>770</v>
      </c>
      <c r="D1246" s="11"/>
      <c r="E1246" s="11"/>
      <c r="F1246" s="11"/>
      <c r="G1246" s="11"/>
      <c r="H1246" s="11"/>
      <c r="I1246" s="149">
        <v>5405.0599999999995</v>
      </c>
      <c r="J1246" s="11"/>
      <c r="K1246" s="149">
        <v>42082.54</v>
      </c>
    </row>
    <row r="1247" spans="3:11" hidden="1" x14ac:dyDescent="0.2">
      <c r="C1247" s="150" t="s">
        <v>728</v>
      </c>
      <c r="D1247" s="148"/>
      <c r="E1247" s="148"/>
      <c r="F1247" s="148"/>
      <c r="G1247" s="148"/>
      <c r="H1247" s="148"/>
      <c r="I1247" s="148"/>
      <c r="J1247" s="148"/>
      <c r="K1247" s="148"/>
    </row>
    <row r="1248" spans="3:11" hidden="1" x14ac:dyDescent="0.2">
      <c r="C1248" s="174" t="s">
        <v>771</v>
      </c>
      <c r="D1248" s="11"/>
      <c r="E1248" s="11"/>
      <c r="F1248" s="11"/>
      <c r="G1248" s="11"/>
      <c r="H1248" s="11"/>
      <c r="I1248" s="149">
        <v>0</v>
      </c>
      <c r="J1248" s="11"/>
      <c r="K1248" s="149">
        <v>0</v>
      </c>
    </row>
    <row r="1249" spans="1:255" hidden="1" x14ac:dyDescent="0.2">
      <c r="C1249" s="174" t="s">
        <v>772</v>
      </c>
      <c r="D1249" s="11"/>
      <c r="E1249" s="11"/>
      <c r="F1249" s="11"/>
      <c r="G1249" s="11"/>
      <c r="H1249" s="11"/>
      <c r="I1249" s="149">
        <v>5405.0599999999995</v>
      </c>
      <c r="J1249" s="11"/>
      <c r="K1249" s="149">
        <v>42082.54</v>
      </c>
    </row>
    <row r="1250" spans="1:255" hidden="1" x14ac:dyDescent="0.2">
      <c r="C1250" s="160" t="s">
        <v>773</v>
      </c>
      <c r="D1250" s="109"/>
      <c r="E1250" s="109"/>
      <c r="F1250" s="109"/>
      <c r="G1250" s="109"/>
      <c r="H1250" s="109"/>
      <c r="I1250" s="161">
        <v>2873.14</v>
      </c>
      <c r="J1250" s="109"/>
      <c r="K1250" s="161">
        <v>26174.25</v>
      </c>
    </row>
    <row r="1251" spans="1:255" hidden="1" x14ac:dyDescent="0.2">
      <c r="C1251" s="172" t="s">
        <v>774</v>
      </c>
      <c r="D1251" s="119"/>
      <c r="E1251" s="119"/>
      <c r="F1251" s="119"/>
      <c r="G1251" s="119"/>
      <c r="H1251" s="119"/>
      <c r="I1251" s="169">
        <v>2401.83</v>
      </c>
      <c r="J1251" s="119"/>
      <c r="K1251" s="169">
        <v>14723.2</v>
      </c>
    </row>
    <row r="1252" spans="1:255" hidden="1" x14ac:dyDescent="0.2">
      <c r="C1252" s="176" t="s">
        <v>775</v>
      </c>
      <c r="D1252" s="11"/>
      <c r="E1252" s="11"/>
      <c r="F1252" s="11"/>
      <c r="G1252" s="11"/>
      <c r="H1252" s="149">
        <v>36.376620000000003</v>
      </c>
      <c r="I1252" s="11"/>
      <c r="J1252" s="11"/>
      <c r="K1252" s="11"/>
    </row>
    <row r="1253" spans="1:255" hidden="1" x14ac:dyDescent="0.2">
      <c r="C1253" s="176" t="s">
        <v>199</v>
      </c>
      <c r="D1253" s="11"/>
      <c r="E1253" s="11"/>
      <c r="F1253" s="11"/>
      <c r="G1253" s="11"/>
      <c r="H1253" s="149">
        <v>0.23621640000000002</v>
      </c>
      <c r="I1253" s="11"/>
      <c r="J1253" s="11"/>
      <c r="K1253" s="11"/>
    </row>
    <row r="1254" spans="1:255" ht="13.5" thickBot="1" x14ac:dyDescent="0.25"/>
    <row r="1255" spans="1:255" x14ac:dyDescent="0.2">
      <c r="A1255" s="45"/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</row>
    <row r="1256" spans="1:255" x14ac:dyDescent="0.2">
      <c r="A1256" s="200" t="s">
        <v>675</v>
      </c>
      <c r="B1256" s="200"/>
      <c r="C1256" s="201" t="s">
        <v>817</v>
      </c>
      <c r="D1256" s="201"/>
      <c r="E1256" s="201"/>
      <c r="F1256" s="201"/>
      <c r="G1256" s="201"/>
      <c r="H1256" s="201"/>
      <c r="I1256" s="201"/>
      <c r="J1256" s="201"/>
      <c r="K1256" s="201"/>
      <c r="BX1256" s="46" t="s">
        <v>817</v>
      </c>
      <c r="IU1256" s="20"/>
    </row>
    <row r="1257" spans="1:255" ht="13.5" thickBot="1" x14ac:dyDescent="0.25"/>
    <row r="1258" spans="1:255" ht="24" x14ac:dyDescent="0.2">
      <c r="A1258" s="47">
        <v>47</v>
      </c>
      <c r="B1258" s="55" t="s">
        <v>21</v>
      </c>
      <c r="C1258" s="48" t="s">
        <v>679</v>
      </c>
      <c r="D1258" s="49" t="s">
        <v>23</v>
      </c>
      <c r="E1258" s="50">
        <v>1</v>
      </c>
      <c r="F1258" s="51">
        <v>43.76</v>
      </c>
      <c r="G1258" s="56" t="s">
        <v>6</v>
      </c>
      <c r="H1258" s="51"/>
      <c r="I1258" s="52">
        <v>116.2</v>
      </c>
      <c r="J1258" s="53"/>
      <c r="K1258" s="54">
        <v>3739.8599999999997</v>
      </c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  <c r="FQ1258" s="20"/>
      <c r="FR1258" s="20"/>
      <c r="FS1258" s="20"/>
      <c r="FT1258" s="20"/>
      <c r="FU1258" s="20"/>
      <c r="FV1258" s="20"/>
      <c r="FW1258" s="20"/>
      <c r="FX1258" s="20"/>
      <c r="FY1258" s="20"/>
      <c r="FZ1258" s="20"/>
      <c r="GA1258" s="20"/>
      <c r="GB1258" s="20"/>
      <c r="GC1258" s="20"/>
      <c r="GD1258" s="20"/>
      <c r="GE1258" s="20"/>
      <c r="GF1258" s="20"/>
      <c r="GG1258" s="20"/>
      <c r="GH1258" s="20"/>
      <c r="GI1258" s="20"/>
      <c r="GJ1258" s="20"/>
      <c r="GK1258" s="20"/>
      <c r="GL1258" s="20"/>
      <c r="GM1258" s="20"/>
      <c r="GN1258" s="20"/>
      <c r="GO1258" s="20"/>
      <c r="GP1258" s="20"/>
      <c r="GQ1258" s="20"/>
      <c r="GR1258" s="20"/>
      <c r="GS1258" s="20"/>
      <c r="GT1258" s="20"/>
      <c r="GU1258" s="20"/>
      <c r="GV1258" s="20"/>
      <c r="GW1258" s="20"/>
      <c r="GX1258" s="20"/>
      <c r="GY1258" s="20"/>
      <c r="GZ1258" s="20"/>
      <c r="HA1258" s="20"/>
      <c r="HB1258" s="20"/>
      <c r="HC1258" s="20"/>
      <c r="HD1258" s="20"/>
      <c r="HE1258" s="20"/>
      <c r="HF1258" s="20"/>
      <c r="HG1258" s="20"/>
      <c r="HH1258" s="20"/>
      <c r="HI1258" s="20"/>
      <c r="HJ1258" s="20"/>
      <c r="HK1258" s="20"/>
      <c r="HL1258" s="20"/>
      <c r="HM1258" s="20"/>
      <c r="HN1258" s="20"/>
      <c r="HO1258" s="20"/>
      <c r="HP1258" s="20"/>
      <c r="HQ1258" s="20"/>
      <c r="HR1258" s="20"/>
      <c r="HS1258" s="20"/>
      <c r="HT1258" s="20"/>
      <c r="HU1258" s="20"/>
      <c r="HV1258" s="20"/>
      <c r="HW1258" s="20"/>
      <c r="HX1258" s="20"/>
      <c r="HY1258" s="20"/>
      <c r="HZ1258" s="20"/>
      <c r="IA1258" s="20"/>
      <c r="IB1258" s="20"/>
      <c r="IC1258" s="20"/>
      <c r="ID1258" s="20"/>
      <c r="IE1258" s="20"/>
      <c r="IF1258" s="20"/>
      <c r="IG1258" s="20"/>
      <c r="IH1258" s="20"/>
      <c r="II1258" s="20"/>
      <c r="IJ1258" s="20"/>
      <c r="IK1258" s="20"/>
      <c r="IL1258" s="20"/>
      <c r="IM1258" s="20"/>
      <c r="IN1258" s="20"/>
      <c r="IO1258" s="20"/>
      <c r="IP1258" s="20"/>
      <c r="IQ1258" s="20"/>
      <c r="IR1258" s="20"/>
      <c r="IS1258" s="20"/>
      <c r="IT1258" s="20"/>
      <c r="IU1258" s="20"/>
    </row>
    <row r="1259" spans="1:255" x14ac:dyDescent="0.2">
      <c r="A1259" s="60"/>
      <c r="B1259" s="61"/>
      <c r="C1259" s="61" t="s">
        <v>680</v>
      </c>
      <c r="D1259" s="62"/>
      <c r="E1259" s="63"/>
      <c r="F1259" s="64">
        <v>35.11</v>
      </c>
      <c r="G1259" s="65" t="s">
        <v>26</v>
      </c>
      <c r="H1259" s="64">
        <v>36.869999999999997</v>
      </c>
      <c r="I1259" s="64">
        <v>36.869999999999997</v>
      </c>
      <c r="J1259" s="66">
        <v>33.39</v>
      </c>
      <c r="K1259" s="67">
        <v>1231.0899999999999</v>
      </c>
      <c r="O1259" s="20"/>
      <c r="P1259" s="20"/>
      <c r="Q1259" s="20"/>
      <c r="R1259" s="20"/>
      <c r="S1259" s="20"/>
      <c r="T1259" s="20">
        <v>36.869999999999997</v>
      </c>
      <c r="U1259" s="20">
        <v>1231.0899999999999</v>
      </c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>
        <v>1</v>
      </c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>
        <v>1231.0899999999999</v>
      </c>
      <c r="DH1259" s="20">
        <v>1</v>
      </c>
      <c r="DI1259" s="20"/>
      <c r="DJ1259" s="20"/>
      <c r="DK1259" s="20"/>
      <c r="DL1259" s="20"/>
      <c r="DM1259" s="20"/>
      <c r="DN1259" s="20"/>
      <c r="DO1259" s="20"/>
      <c r="DP1259" s="20"/>
      <c r="DQ1259" s="20">
        <v>36.869999999999997</v>
      </c>
      <c r="DR1259" s="20"/>
      <c r="DS1259" s="20">
        <v>1231.0899999999999</v>
      </c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  <c r="FQ1259" s="20"/>
      <c r="FR1259" s="20"/>
      <c r="FS1259" s="20"/>
      <c r="FT1259" s="20"/>
      <c r="FU1259" s="20"/>
      <c r="FV1259" s="20"/>
      <c r="FW1259" s="20"/>
      <c r="FX1259" s="20"/>
      <c r="FY1259" s="20"/>
      <c r="FZ1259" s="20"/>
      <c r="GA1259" s="20"/>
      <c r="GB1259" s="20"/>
      <c r="GC1259" s="20"/>
      <c r="GD1259" s="20"/>
      <c r="GE1259" s="20"/>
      <c r="GF1259" s="20"/>
      <c r="GG1259" s="20"/>
      <c r="GH1259" s="20"/>
      <c r="GI1259" s="20"/>
      <c r="GJ1259" s="20">
        <v>36.869999999999997</v>
      </c>
      <c r="GK1259" s="20">
        <v>36.869999999999997</v>
      </c>
      <c r="GL1259" s="20"/>
      <c r="GM1259" s="20"/>
      <c r="GN1259" s="20"/>
      <c r="GO1259" s="20"/>
      <c r="GP1259" s="20"/>
      <c r="GQ1259" s="20"/>
      <c r="GR1259" s="20"/>
      <c r="GS1259" s="20"/>
      <c r="GT1259" s="20"/>
      <c r="GU1259" s="20"/>
      <c r="GV1259" s="20"/>
      <c r="GW1259" s="20"/>
      <c r="GX1259" s="20"/>
      <c r="GY1259" s="20"/>
      <c r="GZ1259" s="20"/>
      <c r="HA1259" s="20"/>
      <c r="HB1259" s="20">
        <v>36.869999999999997</v>
      </c>
      <c r="HC1259" s="20"/>
      <c r="HD1259" s="20"/>
      <c r="HE1259" s="20"/>
      <c r="HF1259" s="20">
        <v>36.869999999999997</v>
      </c>
      <c r="HG1259" s="20"/>
      <c r="HH1259" s="20"/>
      <c r="HI1259" s="20"/>
      <c r="HJ1259" s="20"/>
      <c r="HK1259" s="20"/>
      <c r="HL1259" s="20">
        <v>36.869999999999997</v>
      </c>
      <c r="HM1259" s="20"/>
      <c r="HN1259" s="20">
        <v>36.869999999999997</v>
      </c>
      <c r="HO1259" s="20"/>
      <c r="HP1259" s="20"/>
      <c r="HQ1259" s="20"/>
      <c r="HR1259" s="20"/>
      <c r="HS1259" s="20"/>
      <c r="HT1259" s="20"/>
      <c r="HU1259" s="20"/>
      <c r="HV1259" s="20"/>
      <c r="HW1259" s="20"/>
      <c r="HX1259" s="20">
        <v>36.869999999999997</v>
      </c>
      <c r="HY1259" s="20"/>
      <c r="HZ1259" s="20"/>
      <c r="IA1259" s="20"/>
      <c r="IB1259" s="20"/>
      <c r="IC1259" s="20"/>
      <c r="ID1259" s="20"/>
      <c r="IE1259" s="20"/>
      <c r="IF1259" s="20"/>
      <c r="IG1259" s="20"/>
      <c r="IH1259" s="20"/>
      <c r="II1259" s="20"/>
      <c r="IJ1259" s="20"/>
      <c r="IK1259" s="20"/>
      <c r="IL1259" s="20"/>
      <c r="IM1259" s="20"/>
      <c r="IN1259" s="20"/>
      <c r="IO1259" s="20"/>
      <c r="IP1259" s="20"/>
      <c r="IQ1259" s="20"/>
      <c r="IR1259" s="20"/>
      <c r="IS1259" s="20"/>
      <c r="IT1259" s="20"/>
      <c r="IU1259" s="20"/>
    </row>
    <row r="1260" spans="1:255" x14ac:dyDescent="0.2">
      <c r="A1260" s="71"/>
      <c r="B1260" s="72"/>
      <c r="C1260" s="72" t="s">
        <v>681</v>
      </c>
      <c r="D1260" s="73"/>
      <c r="E1260" s="74"/>
      <c r="F1260" s="75">
        <v>6.62</v>
      </c>
      <c r="G1260" s="76" t="s">
        <v>26</v>
      </c>
      <c r="H1260" s="75">
        <v>6.95</v>
      </c>
      <c r="I1260" s="75">
        <v>6.95</v>
      </c>
      <c r="J1260" s="77">
        <v>13.26</v>
      </c>
      <c r="K1260" s="78">
        <v>92.16</v>
      </c>
      <c r="O1260" s="20"/>
      <c r="P1260" s="20"/>
      <c r="Q1260" s="20"/>
      <c r="R1260" s="20"/>
      <c r="S1260" s="20"/>
      <c r="T1260" s="20">
        <v>6.95</v>
      </c>
      <c r="U1260" s="20">
        <v>92.16</v>
      </c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>
        <v>1</v>
      </c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>
        <v>6.95</v>
      </c>
      <c r="DR1260" s="20"/>
      <c r="DS1260" s="20">
        <v>92.16</v>
      </c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  <c r="FQ1260" s="20"/>
      <c r="FR1260" s="20"/>
      <c r="FS1260" s="20"/>
      <c r="FT1260" s="20"/>
      <c r="FU1260" s="20"/>
      <c r="FV1260" s="20"/>
      <c r="FW1260" s="20"/>
      <c r="FX1260" s="20"/>
      <c r="FY1260" s="20"/>
      <c r="FZ1260" s="20"/>
      <c r="GA1260" s="20"/>
      <c r="GB1260" s="20"/>
      <c r="GC1260" s="20"/>
      <c r="GD1260" s="20"/>
      <c r="GE1260" s="20"/>
      <c r="GF1260" s="20"/>
      <c r="GG1260" s="20"/>
      <c r="GH1260" s="20"/>
      <c r="GI1260" s="20"/>
      <c r="GJ1260" s="20">
        <v>6.95</v>
      </c>
      <c r="GK1260" s="20"/>
      <c r="GL1260" s="20">
        <v>6.95</v>
      </c>
      <c r="GM1260" s="20"/>
      <c r="GN1260" s="20"/>
      <c r="GO1260" s="20"/>
      <c r="GP1260" s="20"/>
      <c r="GQ1260" s="20"/>
      <c r="GR1260" s="20"/>
      <c r="GS1260" s="20"/>
      <c r="GT1260" s="20"/>
      <c r="GU1260" s="20"/>
      <c r="GV1260" s="20"/>
      <c r="GW1260" s="20"/>
      <c r="GX1260" s="20"/>
      <c r="GY1260" s="20"/>
      <c r="GZ1260" s="20"/>
      <c r="HA1260" s="20"/>
      <c r="HB1260" s="20">
        <v>6.95</v>
      </c>
      <c r="HC1260" s="20"/>
      <c r="HD1260" s="20"/>
      <c r="HE1260" s="20"/>
      <c r="HF1260" s="20">
        <v>6.95</v>
      </c>
      <c r="HG1260" s="20"/>
      <c r="HH1260" s="20"/>
      <c r="HI1260" s="20"/>
      <c r="HJ1260" s="20"/>
      <c r="HK1260" s="20"/>
      <c r="HL1260" s="20">
        <v>6.95</v>
      </c>
      <c r="HM1260" s="20"/>
      <c r="HN1260" s="20">
        <v>6.95</v>
      </c>
      <c r="HO1260" s="20"/>
      <c r="HP1260" s="20"/>
      <c r="HQ1260" s="20"/>
      <c r="HR1260" s="20"/>
      <c r="HS1260" s="20"/>
      <c r="HT1260" s="20"/>
      <c r="HU1260" s="20"/>
      <c r="HV1260" s="20"/>
      <c r="HW1260" s="20"/>
      <c r="HX1260" s="20"/>
      <c r="HY1260" s="20"/>
      <c r="HZ1260" s="20"/>
      <c r="IA1260" s="20"/>
      <c r="IB1260" s="20"/>
      <c r="IC1260" s="20"/>
      <c r="ID1260" s="20"/>
      <c r="IE1260" s="20"/>
      <c r="IF1260" s="20"/>
      <c r="IG1260" s="20"/>
      <c r="IH1260" s="20"/>
      <c r="II1260" s="20"/>
      <c r="IJ1260" s="20"/>
      <c r="IK1260" s="20"/>
      <c r="IL1260" s="20"/>
      <c r="IM1260" s="20"/>
      <c r="IN1260" s="20"/>
      <c r="IO1260" s="20"/>
      <c r="IP1260" s="20"/>
      <c r="IQ1260" s="20"/>
      <c r="IR1260" s="20"/>
      <c r="IS1260" s="20"/>
      <c r="IT1260" s="20"/>
      <c r="IU1260" s="20"/>
    </row>
    <row r="1261" spans="1:255" x14ac:dyDescent="0.2">
      <c r="A1261" s="71"/>
      <c r="B1261" s="72"/>
      <c r="C1261" s="72" t="s">
        <v>682</v>
      </c>
      <c r="D1261" s="73"/>
      <c r="E1261" s="74"/>
      <c r="F1261" s="75">
        <v>0.6</v>
      </c>
      <c r="G1261" s="76" t="s">
        <v>26</v>
      </c>
      <c r="H1261" s="75">
        <v>0.63</v>
      </c>
      <c r="I1261" s="75">
        <v>0.63</v>
      </c>
      <c r="J1261" s="77">
        <v>33.39</v>
      </c>
      <c r="K1261" s="78">
        <v>21.04</v>
      </c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  <c r="FQ1261" s="20"/>
      <c r="FR1261" s="20"/>
      <c r="FS1261" s="20"/>
      <c r="FT1261" s="20"/>
      <c r="FU1261" s="20"/>
      <c r="FV1261" s="20"/>
      <c r="FW1261" s="20"/>
      <c r="FX1261" s="20"/>
      <c r="FY1261" s="20"/>
      <c r="FZ1261" s="20"/>
      <c r="GA1261" s="20"/>
      <c r="GB1261" s="20"/>
      <c r="GC1261" s="20"/>
      <c r="GD1261" s="20"/>
      <c r="GE1261" s="20"/>
      <c r="GF1261" s="20"/>
      <c r="GG1261" s="20"/>
      <c r="GH1261" s="20"/>
      <c r="GI1261" s="20"/>
      <c r="GJ1261" s="20"/>
      <c r="GK1261" s="20"/>
      <c r="GL1261" s="20"/>
      <c r="GM1261" s="20">
        <v>0.63</v>
      </c>
      <c r="GN1261" s="20"/>
      <c r="GO1261" s="20"/>
      <c r="GP1261" s="20"/>
      <c r="GQ1261" s="20"/>
      <c r="GR1261" s="20"/>
      <c r="GS1261" s="20"/>
      <c r="GT1261" s="20"/>
      <c r="GU1261" s="20"/>
      <c r="GV1261" s="20"/>
      <c r="GW1261" s="20"/>
      <c r="GX1261" s="20"/>
      <c r="GY1261" s="20"/>
      <c r="GZ1261" s="20"/>
      <c r="HA1261" s="20"/>
      <c r="HB1261" s="20"/>
      <c r="HC1261" s="20"/>
      <c r="HD1261" s="20"/>
      <c r="HE1261" s="20"/>
      <c r="HF1261" s="20"/>
      <c r="HG1261" s="20"/>
      <c r="HH1261" s="20"/>
      <c r="HI1261" s="20"/>
      <c r="HJ1261" s="20"/>
      <c r="HK1261" s="20"/>
      <c r="HL1261" s="20"/>
      <c r="HM1261" s="20"/>
      <c r="HN1261" s="20"/>
      <c r="HO1261" s="20"/>
      <c r="HP1261" s="20"/>
      <c r="HQ1261" s="20"/>
      <c r="HR1261" s="20"/>
      <c r="HS1261" s="20"/>
      <c r="HT1261" s="20"/>
      <c r="HU1261" s="20"/>
      <c r="HV1261" s="20"/>
      <c r="HW1261" s="20"/>
      <c r="HX1261" s="20">
        <v>0.63</v>
      </c>
      <c r="HY1261" s="20"/>
      <c r="HZ1261" s="20"/>
      <c r="IA1261" s="20"/>
      <c r="IB1261" s="20"/>
      <c r="IC1261" s="20"/>
      <c r="ID1261" s="20"/>
      <c r="IE1261" s="20"/>
      <c r="IF1261" s="20"/>
      <c r="IG1261" s="20"/>
      <c r="IH1261" s="20"/>
      <c r="II1261" s="20"/>
      <c r="IJ1261" s="20"/>
      <c r="IK1261" s="20"/>
      <c r="IL1261" s="20"/>
      <c r="IM1261" s="20"/>
      <c r="IN1261" s="20"/>
      <c r="IO1261" s="20"/>
      <c r="IP1261" s="20"/>
      <c r="IQ1261" s="20"/>
      <c r="IR1261" s="20"/>
      <c r="IS1261" s="20"/>
      <c r="IT1261" s="20"/>
      <c r="IU1261" s="20"/>
    </row>
    <row r="1262" spans="1:255" x14ac:dyDescent="0.2">
      <c r="A1262" s="71"/>
      <c r="B1262" s="72"/>
      <c r="C1262" s="72" t="s">
        <v>683</v>
      </c>
      <c r="D1262" s="73"/>
      <c r="E1262" s="74"/>
      <c r="F1262" s="75">
        <v>2.0299999999999998</v>
      </c>
      <c r="G1262" s="76"/>
      <c r="H1262" s="75">
        <v>2.0299999999999998</v>
      </c>
      <c r="I1262" s="75">
        <v>2.0299999999999998</v>
      </c>
      <c r="J1262" s="77">
        <v>9.11</v>
      </c>
      <c r="K1262" s="78">
        <v>18.489999999999998</v>
      </c>
      <c r="O1262" s="20"/>
      <c r="P1262" s="20"/>
      <c r="Q1262" s="20"/>
      <c r="R1262" s="20"/>
      <c r="S1262" s="20"/>
      <c r="T1262" s="20">
        <v>2.0299999999999998</v>
      </c>
      <c r="U1262" s="20">
        <v>18.489999999999998</v>
      </c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>
        <v>1</v>
      </c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>
        <v>2.0299999999999998</v>
      </c>
      <c r="DL1262" s="20"/>
      <c r="DM1262" s="20">
        <v>18.489999999999998</v>
      </c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  <c r="FQ1262" s="20"/>
      <c r="FR1262" s="20"/>
      <c r="FS1262" s="20"/>
      <c r="FT1262" s="20"/>
      <c r="FU1262" s="20"/>
      <c r="FV1262" s="20"/>
      <c r="FW1262" s="20"/>
      <c r="FX1262" s="20"/>
      <c r="FY1262" s="20"/>
      <c r="FZ1262" s="20"/>
      <c r="GA1262" s="20"/>
      <c r="GB1262" s="20"/>
      <c r="GC1262" s="20"/>
      <c r="GD1262" s="20"/>
      <c r="GE1262" s="20"/>
      <c r="GF1262" s="20"/>
      <c r="GG1262" s="20"/>
      <c r="GH1262" s="20"/>
      <c r="GI1262" s="20"/>
      <c r="GJ1262" s="20">
        <v>2.0299999999999998</v>
      </c>
      <c r="GK1262" s="20"/>
      <c r="GL1262" s="20"/>
      <c r="GM1262" s="20"/>
      <c r="GN1262" s="20">
        <v>2.0299999999999998</v>
      </c>
      <c r="GO1262" s="20"/>
      <c r="GP1262" s="20">
        <v>2.0299999999999998</v>
      </c>
      <c r="GQ1262" s="20">
        <v>2.0299999999999998</v>
      </c>
      <c r="GR1262" s="20"/>
      <c r="GS1262" s="20">
        <v>2.0299999999999998</v>
      </c>
      <c r="GT1262" s="20"/>
      <c r="GU1262" s="20"/>
      <c r="GV1262" s="20"/>
      <c r="GW1262" s="20">
        <v>0</v>
      </c>
      <c r="GX1262" s="20">
        <v>0</v>
      </c>
      <c r="GY1262" s="20"/>
      <c r="GZ1262" s="20"/>
      <c r="HA1262" s="20"/>
      <c r="HB1262" s="20">
        <v>2.0299999999999998</v>
      </c>
      <c r="HC1262" s="20"/>
      <c r="HD1262" s="20"/>
      <c r="HE1262" s="20"/>
      <c r="HF1262" s="20">
        <v>2.0299999999999998</v>
      </c>
      <c r="HG1262" s="20"/>
      <c r="HH1262" s="20"/>
      <c r="HI1262" s="20"/>
      <c r="HJ1262" s="20"/>
      <c r="HK1262" s="20"/>
      <c r="HL1262" s="20">
        <v>2.0299999999999998</v>
      </c>
      <c r="HM1262" s="20"/>
      <c r="HN1262" s="20">
        <v>2.0299999999999998</v>
      </c>
      <c r="HO1262" s="20"/>
      <c r="HP1262" s="20"/>
      <c r="HQ1262" s="20"/>
      <c r="HR1262" s="20"/>
      <c r="HS1262" s="20"/>
      <c r="HT1262" s="20"/>
      <c r="HU1262" s="20"/>
      <c r="HV1262" s="20"/>
      <c r="HW1262" s="20"/>
      <c r="HX1262" s="20"/>
      <c r="HY1262" s="20"/>
      <c r="HZ1262" s="20"/>
      <c r="IA1262" s="20"/>
      <c r="IB1262" s="20"/>
      <c r="IC1262" s="20"/>
      <c r="ID1262" s="20"/>
      <c r="IE1262" s="20"/>
      <c r="IF1262" s="20"/>
      <c r="IG1262" s="20"/>
      <c r="IH1262" s="20"/>
      <c r="II1262" s="20"/>
      <c r="IJ1262" s="20"/>
      <c r="IK1262" s="20"/>
      <c r="IL1262" s="20"/>
      <c r="IM1262" s="20"/>
      <c r="IN1262" s="20"/>
      <c r="IO1262" s="20"/>
      <c r="IP1262" s="20"/>
      <c r="IQ1262" s="20"/>
      <c r="IR1262" s="20"/>
      <c r="IS1262" s="20"/>
      <c r="IT1262" s="20"/>
      <c r="IU1262" s="20"/>
    </row>
    <row r="1263" spans="1:255" x14ac:dyDescent="0.2">
      <c r="A1263" s="79"/>
      <c r="B1263" s="80"/>
      <c r="C1263" s="80" t="s">
        <v>684</v>
      </c>
      <c r="D1263" s="81"/>
      <c r="E1263" s="82">
        <v>121</v>
      </c>
      <c r="F1263" s="83" t="s">
        <v>685</v>
      </c>
      <c r="G1263" s="84"/>
      <c r="H1263" s="85">
        <v>45.38</v>
      </c>
      <c r="I1263" s="85">
        <v>45.38</v>
      </c>
      <c r="J1263" s="87">
        <v>1.21</v>
      </c>
      <c r="K1263" s="86">
        <v>1515.08</v>
      </c>
      <c r="O1263" s="20"/>
      <c r="P1263" s="20"/>
      <c r="Q1263" s="20"/>
      <c r="R1263" s="20"/>
      <c r="S1263" s="20"/>
      <c r="T1263" s="20">
        <v>45.38</v>
      </c>
      <c r="U1263" s="20">
        <v>1515.08</v>
      </c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>
        <v>1</v>
      </c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>
        <v>45.38</v>
      </c>
      <c r="DR1263" s="20"/>
      <c r="DS1263" s="20">
        <v>1515.08</v>
      </c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  <c r="FQ1263" s="20"/>
      <c r="FR1263" s="20"/>
      <c r="FS1263" s="20"/>
      <c r="FT1263" s="20"/>
      <c r="FU1263" s="20"/>
      <c r="FV1263" s="20"/>
      <c r="FW1263" s="20"/>
      <c r="FX1263" s="20"/>
      <c r="FY1263" s="20"/>
      <c r="FZ1263" s="20"/>
      <c r="GA1263" s="20"/>
      <c r="GB1263" s="20"/>
      <c r="GC1263" s="20"/>
      <c r="GD1263" s="20"/>
      <c r="GE1263" s="20"/>
      <c r="GF1263" s="20"/>
      <c r="GG1263" s="20"/>
      <c r="GH1263" s="20"/>
      <c r="GI1263" s="20"/>
      <c r="GJ1263" s="20"/>
      <c r="GK1263" s="20"/>
      <c r="GL1263" s="20"/>
      <c r="GM1263" s="20"/>
      <c r="GN1263" s="20"/>
      <c r="GO1263" s="20"/>
      <c r="GP1263" s="20"/>
      <c r="GQ1263" s="20"/>
      <c r="GR1263" s="20"/>
      <c r="GS1263" s="20"/>
      <c r="GT1263" s="20"/>
      <c r="GU1263" s="20"/>
      <c r="GV1263" s="20"/>
      <c r="GW1263" s="20"/>
      <c r="GX1263" s="20"/>
      <c r="GY1263" s="20">
        <v>45.38</v>
      </c>
      <c r="GZ1263" s="20"/>
      <c r="HA1263" s="20"/>
      <c r="HB1263" s="20">
        <v>45.38</v>
      </c>
      <c r="HC1263" s="20"/>
      <c r="HD1263" s="20"/>
      <c r="HE1263" s="20"/>
      <c r="HF1263" s="20">
        <v>45.38</v>
      </c>
      <c r="HG1263" s="20"/>
      <c r="HH1263" s="20"/>
      <c r="HI1263" s="20"/>
      <c r="HJ1263" s="20"/>
      <c r="HK1263" s="20"/>
      <c r="HL1263" s="20">
        <v>45.38</v>
      </c>
      <c r="HM1263" s="20"/>
      <c r="HN1263" s="20">
        <v>45.38</v>
      </c>
      <c r="HO1263" s="20"/>
      <c r="HP1263" s="20"/>
      <c r="HQ1263" s="20"/>
      <c r="HR1263" s="20"/>
      <c r="HS1263" s="20"/>
      <c r="HT1263" s="20"/>
      <c r="HU1263" s="20"/>
      <c r="HV1263" s="20"/>
      <c r="HW1263" s="20"/>
      <c r="HX1263" s="20"/>
      <c r="HY1263" s="20"/>
      <c r="HZ1263" s="20"/>
      <c r="IA1263" s="20"/>
      <c r="IB1263" s="20"/>
      <c r="IC1263" s="20"/>
      <c r="ID1263" s="20"/>
      <c r="IE1263" s="20"/>
      <c r="IF1263" s="20"/>
      <c r="IG1263" s="20"/>
      <c r="IH1263" s="20"/>
      <c r="II1263" s="20"/>
      <c r="IJ1263" s="20"/>
      <c r="IK1263" s="20"/>
      <c r="IL1263" s="20"/>
      <c r="IM1263" s="20"/>
      <c r="IN1263" s="20"/>
      <c r="IO1263" s="20"/>
      <c r="IP1263" s="20"/>
      <c r="IQ1263" s="20"/>
      <c r="IR1263" s="20"/>
      <c r="IS1263" s="20"/>
      <c r="IT1263" s="20"/>
      <c r="IU1263" s="20"/>
    </row>
    <row r="1264" spans="1:255" x14ac:dyDescent="0.2">
      <c r="A1264" s="79"/>
      <c r="B1264" s="80"/>
      <c r="C1264" s="80" t="s">
        <v>686</v>
      </c>
      <c r="D1264" s="81"/>
      <c r="E1264" s="82">
        <v>72</v>
      </c>
      <c r="F1264" s="83" t="s">
        <v>685</v>
      </c>
      <c r="G1264" s="84"/>
      <c r="H1264" s="85">
        <v>27</v>
      </c>
      <c r="I1264" s="85">
        <v>27</v>
      </c>
      <c r="J1264" s="87">
        <v>0.72</v>
      </c>
      <c r="K1264" s="86">
        <v>901.53</v>
      </c>
      <c r="O1264" s="20"/>
      <c r="P1264" s="20"/>
      <c r="Q1264" s="20"/>
      <c r="R1264" s="20"/>
      <c r="S1264" s="20"/>
      <c r="T1264" s="20">
        <v>27</v>
      </c>
      <c r="U1264" s="20">
        <v>901.53</v>
      </c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>
        <v>1</v>
      </c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>
        <v>27</v>
      </c>
      <c r="DR1264" s="20"/>
      <c r="DS1264" s="20">
        <v>901.53</v>
      </c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  <c r="FQ1264" s="20"/>
      <c r="FR1264" s="20"/>
      <c r="FS1264" s="20"/>
      <c r="FT1264" s="20"/>
      <c r="FU1264" s="20"/>
      <c r="FV1264" s="20"/>
      <c r="FW1264" s="20"/>
      <c r="FX1264" s="20"/>
      <c r="FY1264" s="20"/>
      <c r="FZ1264" s="20"/>
      <c r="GA1264" s="20"/>
      <c r="GB1264" s="20"/>
      <c r="GC1264" s="20"/>
      <c r="GD1264" s="20"/>
      <c r="GE1264" s="20"/>
      <c r="GF1264" s="20"/>
      <c r="GG1264" s="20"/>
      <c r="GH1264" s="20"/>
      <c r="GI1264" s="20"/>
      <c r="GJ1264" s="20"/>
      <c r="GK1264" s="20"/>
      <c r="GL1264" s="20"/>
      <c r="GM1264" s="20"/>
      <c r="GN1264" s="20"/>
      <c r="GO1264" s="20"/>
      <c r="GP1264" s="20"/>
      <c r="GQ1264" s="20"/>
      <c r="GR1264" s="20"/>
      <c r="GS1264" s="20"/>
      <c r="GT1264" s="20"/>
      <c r="GU1264" s="20"/>
      <c r="GV1264" s="20"/>
      <c r="GW1264" s="20"/>
      <c r="GX1264" s="20"/>
      <c r="GY1264" s="20"/>
      <c r="GZ1264" s="20">
        <v>27</v>
      </c>
      <c r="HA1264" s="20"/>
      <c r="HB1264" s="20">
        <v>27</v>
      </c>
      <c r="HC1264" s="20"/>
      <c r="HD1264" s="20"/>
      <c r="HE1264" s="20"/>
      <c r="HF1264" s="20">
        <v>27</v>
      </c>
      <c r="HG1264" s="20"/>
      <c r="HH1264" s="20"/>
      <c r="HI1264" s="20"/>
      <c r="HJ1264" s="20"/>
      <c r="HK1264" s="20"/>
      <c r="HL1264" s="20">
        <v>27</v>
      </c>
      <c r="HM1264" s="20"/>
      <c r="HN1264" s="20">
        <v>27</v>
      </c>
      <c r="HO1264" s="20"/>
      <c r="HP1264" s="20"/>
      <c r="HQ1264" s="20"/>
      <c r="HR1264" s="20"/>
      <c r="HS1264" s="20"/>
      <c r="HT1264" s="20"/>
      <c r="HU1264" s="20"/>
      <c r="HV1264" s="20"/>
      <c r="HW1264" s="20"/>
      <c r="HX1264" s="20"/>
      <c r="HY1264" s="20"/>
      <c r="HZ1264" s="20"/>
      <c r="IA1264" s="20"/>
      <c r="IB1264" s="20"/>
      <c r="IC1264" s="20"/>
      <c r="ID1264" s="20"/>
      <c r="IE1264" s="20"/>
      <c r="IF1264" s="20"/>
      <c r="IG1264" s="20"/>
      <c r="IH1264" s="20"/>
      <c r="II1264" s="20"/>
      <c r="IJ1264" s="20"/>
      <c r="IK1264" s="20"/>
      <c r="IL1264" s="20"/>
      <c r="IM1264" s="20"/>
      <c r="IN1264" s="20"/>
      <c r="IO1264" s="20"/>
      <c r="IP1264" s="20"/>
      <c r="IQ1264" s="20"/>
      <c r="IR1264" s="20"/>
      <c r="IS1264" s="20"/>
      <c r="IT1264" s="20"/>
      <c r="IU1264" s="20"/>
    </row>
    <row r="1265" spans="1:255" x14ac:dyDescent="0.2">
      <c r="A1265" s="71"/>
      <c r="B1265" s="72"/>
      <c r="C1265" s="72" t="s">
        <v>687</v>
      </c>
      <c r="D1265" s="73" t="s">
        <v>688</v>
      </c>
      <c r="E1265" s="74">
        <v>3.65</v>
      </c>
      <c r="F1265" s="75"/>
      <c r="G1265" s="76" t="s">
        <v>26</v>
      </c>
      <c r="H1265" s="75">
        <v>3.83</v>
      </c>
      <c r="I1265" s="88">
        <v>3.8325</v>
      </c>
      <c r="J1265" s="77"/>
      <c r="K1265" s="78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  <c r="FQ1265" s="20"/>
      <c r="FR1265" s="20"/>
      <c r="FS1265" s="20"/>
      <c r="FT1265" s="20"/>
      <c r="FU1265" s="20"/>
      <c r="FV1265" s="20"/>
      <c r="FW1265" s="20"/>
      <c r="FX1265" s="20"/>
      <c r="FY1265" s="20"/>
      <c r="FZ1265" s="20"/>
      <c r="GA1265" s="20"/>
      <c r="GB1265" s="20"/>
      <c r="GC1265" s="20"/>
      <c r="GD1265" s="20"/>
      <c r="GE1265" s="20"/>
      <c r="GF1265" s="20"/>
      <c r="GG1265" s="20"/>
      <c r="GH1265" s="20"/>
      <c r="GI1265" s="20"/>
      <c r="GJ1265" s="20"/>
      <c r="GK1265" s="20"/>
      <c r="GL1265" s="20"/>
      <c r="GM1265" s="20"/>
      <c r="GN1265" s="20"/>
      <c r="GO1265" s="20"/>
      <c r="GP1265" s="20"/>
      <c r="GQ1265" s="20"/>
      <c r="GR1265" s="20"/>
      <c r="GS1265" s="20"/>
      <c r="GT1265" s="20"/>
      <c r="GU1265" s="20"/>
      <c r="GV1265" s="20"/>
      <c r="GW1265" s="20"/>
      <c r="GX1265" s="20"/>
      <c r="GY1265" s="20"/>
      <c r="GZ1265" s="20"/>
      <c r="HA1265" s="20"/>
      <c r="HB1265" s="20"/>
      <c r="HC1265" s="20"/>
      <c r="HD1265" s="20"/>
      <c r="HE1265" s="20"/>
      <c r="HF1265" s="20"/>
      <c r="HG1265" s="20"/>
      <c r="HH1265" s="20"/>
      <c r="HI1265" s="20"/>
      <c r="HJ1265" s="20"/>
      <c r="HK1265" s="20"/>
      <c r="HL1265" s="20"/>
      <c r="HM1265" s="20"/>
      <c r="HN1265" s="20"/>
      <c r="HO1265" s="20"/>
      <c r="HP1265" s="20"/>
      <c r="HQ1265" s="20"/>
      <c r="HR1265" s="20"/>
      <c r="HS1265" s="20"/>
      <c r="HT1265" s="20"/>
      <c r="HU1265" s="20"/>
      <c r="HV1265" s="20"/>
      <c r="HW1265" s="20"/>
      <c r="HX1265" s="20"/>
      <c r="HY1265" s="20"/>
      <c r="HZ1265" s="20"/>
      <c r="IA1265" s="20"/>
      <c r="IB1265" s="20"/>
      <c r="IC1265" s="20"/>
      <c r="ID1265" s="20"/>
      <c r="IE1265" s="20"/>
      <c r="IF1265" s="20"/>
      <c r="IG1265" s="20"/>
      <c r="IH1265" s="20"/>
      <c r="II1265" s="20"/>
      <c r="IJ1265" s="20"/>
      <c r="IK1265" s="20"/>
      <c r="IL1265" s="20"/>
      <c r="IM1265" s="20"/>
      <c r="IN1265" s="20"/>
      <c r="IO1265" s="20"/>
      <c r="IP1265" s="20"/>
      <c r="IQ1265" s="20"/>
      <c r="IR1265" s="20"/>
      <c r="IS1265" s="20"/>
      <c r="IT1265" s="20"/>
      <c r="IU1265" s="20"/>
    </row>
    <row r="1266" spans="1:255" ht="24" x14ac:dyDescent="0.2">
      <c r="A1266" s="91" t="s">
        <v>391</v>
      </c>
      <c r="B1266" s="99" t="s">
        <v>35</v>
      </c>
      <c r="C1266" s="92" t="s">
        <v>778</v>
      </c>
      <c r="D1266" s="93" t="s">
        <v>37</v>
      </c>
      <c r="E1266" s="94">
        <v>1</v>
      </c>
      <c r="F1266" s="100">
        <v>7045.0199999999995</v>
      </c>
      <c r="G1266" s="96"/>
      <c r="H1266" s="100">
        <v>7045.02</v>
      </c>
      <c r="I1266" s="95">
        <v>1149.27</v>
      </c>
      <c r="J1266" s="97">
        <v>6.13</v>
      </c>
      <c r="K1266" s="98">
        <v>7045.02</v>
      </c>
      <c r="L1266" s="20"/>
      <c r="M1266" s="20"/>
      <c r="N1266" s="20"/>
      <c r="O1266" s="20"/>
      <c r="P1266" s="20"/>
      <c r="Q1266" s="20"/>
      <c r="R1266" s="20"/>
      <c r="S1266" s="20"/>
      <c r="T1266" s="20">
        <v>1149.27</v>
      </c>
      <c r="U1266" s="20">
        <v>7045.02</v>
      </c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>
        <v>3</v>
      </c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>
        <v>7045.02</v>
      </c>
      <c r="DG1266" s="20"/>
      <c r="DH1266" s="20"/>
      <c r="DI1266" s="20"/>
      <c r="DJ1266" s="20"/>
      <c r="DK1266" s="20"/>
      <c r="DL1266" s="20"/>
      <c r="DM1266" s="20"/>
      <c r="DN1266" s="20">
        <v>1149.27</v>
      </c>
      <c r="DO1266" s="20"/>
      <c r="DP1266" s="20">
        <v>7045.02</v>
      </c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  <c r="FQ1266" s="20"/>
      <c r="FR1266" s="20"/>
      <c r="FS1266" s="20"/>
      <c r="FT1266" s="20"/>
      <c r="FU1266" s="20"/>
      <c r="FV1266" s="20"/>
      <c r="FW1266" s="20"/>
      <c r="FX1266" s="20"/>
      <c r="FY1266" s="20"/>
      <c r="FZ1266" s="20"/>
      <c r="GA1266" s="20"/>
      <c r="GB1266" s="20"/>
      <c r="GC1266" s="20"/>
      <c r="GD1266" s="20"/>
      <c r="GE1266" s="20"/>
      <c r="GF1266" s="20"/>
      <c r="GG1266" s="20"/>
      <c r="GH1266" s="20"/>
      <c r="GI1266" s="20"/>
      <c r="GJ1266" s="20"/>
      <c r="GK1266" s="20"/>
      <c r="GL1266" s="20"/>
      <c r="GM1266" s="20"/>
      <c r="GN1266" s="20">
        <v>1149.27</v>
      </c>
      <c r="GO1266" s="20"/>
      <c r="GP1266" s="20">
        <v>1149.27</v>
      </c>
      <c r="GQ1266" s="20"/>
      <c r="GR1266" s="20"/>
      <c r="GS1266" s="20"/>
      <c r="GT1266" s="20">
        <v>1149.27</v>
      </c>
      <c r="GU1266" s="20"/>
      <c r="GV1266" s="20">
        <v>1149.27</v>
      </c>
      <c r="GW1266" s="20"/>
      <c r="GX1266" s="20"/>
      <c r="GY1266" s="20"/>
      <c r="GZ1266" s="20"/>
      <c r="HA1266" s="20"/>
      <c r="HB1266" s="20"/>
      <c r="HC1266" s="20"/>
      <c r="HD1266" s="20">
        <v>1149.27</v>
      </c>
      <c r="HE1266" s="20"/>
      <c r="HF1266" s="20"/>
      <c r="HG1266" s="20"/>
      <c r="HH1266" s="20"/>
      <c r="HI1266" s="20"/>
      <c r="HJ1266" s="20"/>
      <c r="HK1266" s="20"/>
      <c r="HL1266" s="20"/>
      <c r="HM1266" s="20"/>
      <c r="HN1266" s="20"/>
      <c r="HO1266" s="20"/>
      <c r="HP1266" s="20"/>
      <c r="HQ1266" s="20"/>
      <c r="HR1266" s="20">
        <v>1149.27</v>
      </c>
      <c r="HS1266" s="20"/>
      <c r="HT1266" s="20"/>
      <c r="HU1266" s="20"/>
      <c r="HV1266" s="20"/>
      <c r="HW1266" s="20"/>
      <c r="HX1266" s="20"/>
      <c r="HY1266" s="20"/>
      <c r="HZ1266" s="20">
        <v>1149.27</v>
      </c>
      <c r="IA1266" s="20"/>
      <c r="IB1266" s="20"/>
      <c r="IC1266" s="20"/>
      <c r="ID1266" s="20"/>
      <c r="IE1266" s="20"/>
      <c r="IF1266" s="20"/>
      <c r="IG1266" s="20"/>
      <c r="IH1266" s="20"/>
      <c r="II1266" s="20"/>
      <c r="IJ1266" s="20"/>
      <c r="IK1266" s="20"/>
      <c r="IL1266" s="20"/>
      <c r="IM1266" s="20"/>
      <c r="IN1266" s="20"/>
      <c r="IO1266" s="20"/>
      <c r="IP1266" s="20"/>
      <c r="IQ1266" s="20"/>
      <c r="IR1266" s="20"/>
      <c r="IS1266" s="20"/>
      <c r="IT1266" s="20"/>
      <c r="IU1266" s="20"/>
    </row>
    <row r="1267" spans="1:255" x14ac:dyDescent="0.2">
      <c r="A1267" s="58"/>
      <c r="B1267" s="101" t="s">
        <v>690</v>
      </c>
      <c r="C1267" s="101" t="s">
        <v>779</v>
      </c>
      <c r="D1267" s="57"/>
      <c r="E1267" s="57"/>
      <c r="F1267" s="57"/>
      <c r="G1267" s="57"/>
      <c r="H1267" s="57"/>
      <c r="I1267" s="57"/>
      <c r="J1267" s="57"/>
      <c r="K1267" s="59"/>
    </row>
    <row r="1268" spans="1:255" x14ac:dyDescent="0.2">
      <c r="A1268" s="111" t="s">
        <v>392</v>
      </c>
      <c r="B1268" s="112" t="s">
        <v>35</v>
      </c>
      <c r="C1268" s="113" t="s">
        <v>218</v>
      </c>
      <c r="D1268" s="114" t="s">
        <v>23</v>
      </c>
      <c r="E1268" s="115">
        <v>2</v>
      </c>
      <c r="F1268" s="116">
        <v>385.59000000000003</v>
      </c>
      <c r="G1268" s="65"/>
      <c r="H1268" s="116">
        <v>385.59</v>
      </c>
      <c r="I1268" s="117">
        <v>84.65</v>
      </c>
      <c r="J1268" s="66">
        <v>9.11</v>
      </c>
      <c r="K1268" s="118">
        <v>771.18</v>
      </c>
      <c r="L1268" s="20"/>
      <c r="M1268" s="20"/>
      <c r="N1268" s="20"/>
      <c r="O1268" s="20"/>
      <c r="P1268" s="20"/>
      <c r="Q1268" s="20"/>
      <c r="R1268" s="20"/>
      <c r="S1268" s="20"/>
      <c r="T1268" s="20">
        <v>84.65</v>
      </c>
      <c r="U1268" s="20">
        <v>771.18</v>
      </c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>
        <v>1</v>
      </c>
      <c r="CW1268" s="20"/>
      <c r="CX1268" s="20"/>
      <c r="CY1268" s="20"/>
      <c r="CZ1268" s="20"/>
      <c r="DA1268" s="20"/>
      <c r="DB1268" s="20"/>
      <c r="DC1268" s="20"/>
      <c r="DD1268" s="20"/>
      <c r="DE1268" s="20">
        <v>771.18</v>
      </c>
      <c r="DF1268" s="20"/>
      <c r="DG1268" s="20"/>
      <c r="DH1268" s="20"/>
      <c r="DI1268" s="20"/>
      <c r="DJ1268" s="20"/>
      <c r="DK1268" s="20">
        <v>84.65</v>
      </c>
      <c r="DL1268" s="20"/>
      <c r="DM1268" s="20">
        <v>771.18</v>
      </c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  <c r="FQ1268" s="20"/>
      <c r="FR1268" s="20"/>
      <c r="FS1268" s="20"/>
      <c r="FT1268" s="20"/>
      <c r="FU1268" s="20"/>
      <c r="FV1268" s="20"/>
      <c r="FW1268" s="20"/>
      <c r="FX1268" s="20"/>
      <c r="FY1268" s="20"/>
      <c r="FZ1268" s="20"/>
      <c r="GA1268" s="20"/>
      <c r="GB1268" s="20"/>
      <c r="GC1268" s="20"/>
      <c r="GD1268" s="20"/>
      <c r="GE1268" s="20"/>
      <c r="GF1268" s="20"/>
      <c r="GG1268" s="20"/>
      <c r="GH1268" s="20"/>
      <c r="GI1268" s="20"/>
      <c r="GJ1268" s="20">
        <v>84.65</v>
      </c>
      <c r="GK1268" s="20"/>
      <c r="GL1268" s="20"/>
      <c r="GM1268" s="20"/>
      <c r="GN1268" s="20">
        <v>84.65</v>
      </c>
      <c r="GO1268" s="20"/>
      <c r="GP1268" s="20">
        <v>84.65</v>
      </c>
      <c r="GQ1268" s="20">
        <v>84.65</v>
      </c>
      <c r="GR1268" s="20"/>
      <c r="GS1268" s="20">
        <v>84.65</v>
      </c>
      <c r="GT1268" s="20"/>
      <c r="GU1268" s="20"/>
      <c r="GV1268" s="20"/>
      <c r="GW1268" s="20"/>
      <c r="GX1268" s="20"/>
      <c r="GY1268" s="20"/>
      <c r="GZ1268" s="20"/>
      <c r="HA1268" s="20"/>
      <c r="HB1268" s="20">
        <v>84.65</v>
      </c>
      <c r="HC1268" s="20"/>
      <c r="HD1268" s="20"/>
      <c r="HE1268" s="20"/>
      <c r="HF1268" s="20">
        <v>84.65</v>
      </c>
      <c r="HG1268" s="20"/>
      <c r="HH1268" s="20"/>
      <c r="HI1268" s="20"/>
      <c r="HJ1268" s="20"/>
      <c r="HK1268" s="20"/>
      <c r="HL1268" s="20">
        <v>84.65</v>
      </c>
      <c r="HM1268" s="20"/>
      <c r="HN1268" s="20">
        <v>84.65</v>
      </c>
      <c r="HO1268" s="20"/>
      <c r="HP1268" s="20"/>
      <c r="HQ1268" s="20"/>
      <c r="HR1268" s="20"/>
      <c r="HS1268" s="20"/>
      <c r="HT1268" s="20"/>
      <c r="HU1268" s="20"/>
      <c r="HV1268" s="20"/>
      <c r="HW1268" s="20"/>
      <c r="HX1268" s="20"/>
      <c r="HY1268" s="20">
        <v>84.65</v>
      </c>
      <c r="HZ1268" s="20"/>
      <c r="IA1268" s="20"/>
      <c r="IB1268" s="20"/>
      <c r="IC1268" s="20"/>
      <c r="ID1268" s="20"/>
      <c r="IE1268" s="20"/>
      <c r="IF1268" s="20"/>
      <c r="IG1268" s="20"/>
      <c r="IH1268" s="20"/>
      <c r="II1268" s="20"/>
      <c r="IJ1268" s="20"/>
      <c r="IK1268" s="20"/>
      <c r="IL1268" s="20"/>
      <c r="IM1268" s="20"/>
      <c r="IN1268" s="20"/>
      <c r="IO1268" s="20"/>
      <c r="IP1268" s="20"/>
      <c r="IQ1268" s="20"/>
      <c r="IR1268" s="20"/>
      <c r="IS1268" s="20"/>
      <c r="IT1268" s="20"/>
      <c r="IU1268" s="20"/>
    </row>
    <row r="1269" spans="1:255" x14ac:dyDescent="0.2">
      <c r="A1269" s="58"/>
      <c r="B1269" s="101" t="s">
        <v>690</v>
      </c>
      <c r="C1269" s="101" t="s">
        <v>780</v>
      </c>
      <c r="D1269" s="57"/>
      <c r="E1269" s="57"/>
      <c r="F1269" s="57"/>
      <c r="G1269" s="57"/>
      <c r="H1269" s="57"/>
      <c r="I1269" s="57"/>
      <c r="J1269" s="57"/>
      <c r="K1269" s="59"/>
    </row>
    <row r="1270" spans="1:255" x14ac:dyDescent="0.2">
      <c r="A1270" s="120"/>
      <c r="B1270" s="121"/>
      <c r="C1270" s="121" t="s">
        <v>696</v>
      </c>
      <c r="D1270" s="121"/>
      <c r="E1270" s="121"/>
      <c r="F1270" s="121"/>
      <c r="G1270" s="121"/>
      <c r="H1270" s="202">
        <v>86.68</v>
      </c>
      <c r="I1270" s="203"/>
      <c r="J1270" s="202">
        <v>789.67</v>
      </c>
      <c r="K1270" s="204"/>
      <c r="L1270" s="109"/>
      <c r="M1270" s="109"/>
      <c r="N1270" s="109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  <c r="FQ1270" s="20"/>
      <c r="FR1270" s="20"/>
      <c r="FS1270" s="20"/>
      <c r="FT1270" s="20"/>
      <c r="FU1270" s="20"/>
      <c r="FV1270" s="20"/>
      <c r="FW1270" s="20"/>
      <c r="FX1270" s="20"/>
      <c r="FY1270" s="20"/>
      <c r="FZ1270" s="20"/>
      <c r="GA1270" s="20"/>
      <c r="GB1270" s="20"/>
      <c r="GC1270" s="20"/>
      <c r="GD1270" s="20"/>
      <c r="GE1270" s="20"/>
      <c r="GF1270" s="20"/>
      <c r="GG1270" s="20"/>
      <c r="GH1270" s="20"/>
      <c r="GI1270" s="20"/>
      <c r="GJ1270" s="20"/>
      <c r="GK1270" s="20"/>
      <c r="GL1270" s="20"/>
      <c r="GM1270" s="20"/>
      <c r="GN1270" s="20"/>
      <c r="GO1270" s="20"/>
      <c r="GP1270" s="20"/>
      <c r="GQ1270" s="20"/>
      <c r="GR1270" s="20"/>
      <c r="GS1270" s="20"/>
      <c r="GT1270" s="20"/>
      <c r="GU1270" s="20"/>
      <c r="GV1270" s="20"/>
      <c r="GW1270" s="20"/>
      <c r="GX1270" s="20"/>
      <c r="GY1270" s="20"/>
      <c r="GZ1270" s="20"/>
      <c r="HA1270" s="20"/>
      <c r="HB1270" s="20"/>
      <c r="HC1270" s="20"/>
      <c r="HD1270" s="20"/>
      <c r="HE1270" s="20"/>
      <c r="HF1270" s="20"/>
      <c r="HG1270" s="20"/>
      <c r="HH1270" s="20"/>
      <c r="HI1270" s="20"/>
      <c r="HJ1270" s="20"/>
      <c r="HK1270" s="20"/>
      <c r="HL1270" s="20"/>
      <c r="HM1270" s="20"/>
      <c r="HN1270" s="20"/>
      <c r="HO1270" s="20"/>
      <c r="HP1270" s="20"/>
      <c r="HQ1270" s="20"/>
      <c r="HR1270" s="20"/>
      <c r="HS1270" s="20"/>
      <c r="HT1270" s="20"/>
      <c r="HU1270" s="20"/>
      <c r="HV1270" s="20"/>
      <c r="HW1270" s="20"/>
      <c r="HX1270" s="20"/>
      <c r="HY1270" s="20"/>
      <c r="HZ1270" s="20"/>
      <c r="IA1270" s="20"/>
      <c r="IB1270" s="20"/>
      <c r="IC1270" s="20"/>
      <c r="ID1270" s="20"/>
      <c r="IE1270" s="20"/>
      <c r="IF1270" s="20"/>
      <c r="IG1270" s="20"/>
      <c r="IH1270" s="20"/>
      <c r="II1270" s="20"/>
      <c r="IJ1270" s="20"/>
      <c r="IK1270" s="20"/>
      <c r="IL1270" s="20"/>
      <c r="IM1270" s="20"/>
      <c r="IN1270" s="20"/>
      <c r="IO1270" s="20"/>
      <c r="IP1270" s="20"/>
      <c r="IQ1270" s="20"/>
      <c r="IR1270" s="20"/>
      <c r="IS1270" s="20"/>
      <c r="IT1270" s="20"/>
      <c r="IU1270" s="20"/>
    </row>
    <row r="1271" spans="1:255" ht="13.5" thickBot="1" x14ac:dyDescent="0.25">
      <c r="A1271" s="124"/>
      <c r="B1271" s="125"/>
      <c r="C1271" s="125" t="s">
        <v>697</v>
      </c>
      <c r="D1271" s="125"/>
      <c r="E1271" s="125"/>
      <c r="F1271" s="125"/>
      <c r="G1271" s="125"/>
      <c r="H1271" s="197">
        <v>1149.27</v>
      </c>
      <c r="I1271" s="198"/>
      <c r="J1271" s="197">
        <v>7045.02</v>
      </c>
      <c r="K1271" s="199"/>
      <c r="L1271" s="119"/>
      <c r="M1271" s="119"/>
      <c r="N1271" s="119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  <c r="FW1271" s="20"/>
      <c r="FX1271" s="20"/>
      <c r="FY1271" s="20"/>
      <c r="FZ1271" s="20"/>
      <c r="GA1271" s="20"/>
      <c r="GB1271" s="20"/>
      <c r="GC1271" s="20"/>
      <c r="GD1271" s="20"/>
      <c r="GE1271" s="20"/>
      <c r="GF1271" s="20"/>
      <c r="GG1271" s="20"/>
      <c r="GH1271" s="20"/>
      <c r="GI1271" s="20"/>
      <c r="GJ1271" s="20"/>
      <c r="GK1271" s="20"/>
      <c r="GL1271" s="20"/>
      <c r="GM1271" s="20"/>
      <c r="GN1271" s="20"/>
      <c r="GO1271" s="20"/>
      <c r="GP1271" s="20"/>
      <c r="GQ1271" s="20"/>
      <c r="GR1271" s="20"/>
      <c r="GS1271" s="20"/>
      <c r="GT1271" s="20"/>
      <c r="GU1271" s="20"/>
      <c r="GV1271" s="20"/>
      <c r="GW1271" s="20"/>
      <c r="GX1271" s="20"/>
      <c r="GY1271" s="20"/>
      <c r="GZ1271" s="20"/>
      <c r="HA1271" s="20"/>
      <c r="HB1271" s="20"/>
      <c r="HC1271" s="20"/>
      <c r="HD1271" s="20"/>
      <c r="HE1271" s="20"/>
      <c r="HF1271" s="20"/>
      <c r="HG1271" s="20"/>
      <c r="HH1271" s="20"/>
      <c r="HI1271" s="20"/>
      <c r="HJ1271" s="20"/>
      <c r="HK1271" s="20"/>
      <c r="HL1271" s="20"/>
      <c r="HM1271" s="20"/>
      <c r="HN1271" s="20"/>
      <c r="HO1271" s="20"/>
      <c r="HP1271" s="20"/>
      <c r="HQ1271" s="20"/>
      <c r="HR1271" s="20"/>
      <c r="HS1271" s="20"/>
      <c r="HT1271" s="20"/>
      <c r="HU1271" s="20"/>
      <c r="HV1271" s="20"/>
      <c r="HW1271" s="20"/>
      <c r="HX1271" s="20"/>
      <c r="HY1271" s="20"/>
      <c r="HZ1271" s="20"/>
      <c r="IA1271" s="20"/>
      <c r="IB1271" s="20"/>
      <c r="IC1271" s="20"/>
      <c r="ID1271" s="20"/>
      <c r="IE1271" s="20"/>
      <c r="IF1271" s="20"/>
      <c r="IG1271" s="20"/>
      <c r="IH1271" s="20"/>
      <c r="II1271" s="20"/>
      <c r="IJ1271" s="20"/>
      <c r="IK1271" s="20"/>
      <c r="IL1271" s="20"/>
      <c r="IM1271" s="20"/>
      <c r="IN1271" s="20"/>
      <c r="IO1271" s="20"/>
      <c r="IP1271" s="20"/>
      <c r="IQ1271" s="20"/>
      <c r="IR1271" s="20"/>
      <c r="IS1271" s="20"/>
      <c r="IT1271" s="20"/>
      <c r="IU1271" s="20"/>
    </row>
    <row r="1272" spans="1:255" x14ac:dyDescent="0.2">
      <c r="A1272" s="123"/>
      <c r="B1272" s="122"/>
      <c r="C1272" s="122" t="s">
        <v>698</v>
      </c>
      <c r="D1272" s="122"/>
      <c r="E1272" s="122"/>
      <c r="F1272" s="122"/>
      <c r="G1272" s="122"/>
      <c r="H1272" s="191">
        <v>1352.15</v>
      </c>
      <c r="I1272" s="192"/>
      <c r="J1272" s="191">
        <v>11574.55</v>
      </c>
      <c r="K1272" s="193"/>
      <c r="O1272" s="20"/>
      <c r="P1272" s="20"/>
      <c r="Q1272" s="20"/>
      <c r="R1272" s="20">
        <v>1352.15</v>
      </c>
      <c r="S1272" s="20">
        <v>11574.55</v>
      </c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  <c r="FQ1272" s="20"/>
      <c r="FR1272" s="20"/>
      <c r="FS1272" s="20"/>
      <c r="FT1272" s="20"/>
      <c r="FU1272" s="20"/>
      <c r="FV1272" s="20"/>
      <c r="FW1272" s="20"/>
      <c r="FX1272" s="20"/>
      <c r="FY1272" s="20"/>
      <c r="FZ1272" s="20"/>
      <c r="GA1272" s="20"/>
      <c r="GB1272" s="20"/>
      <c r="GC1272" s="20"/>
      <c r="GD1272" s="20"/>
      <c r="GE1272" s="20"/>
      <c r="GF1272" s="20"/>
      <c r="GG1272" s="20"/>
      <c r="GH1272" s="20"/>
      <c r="GI1272" s="20"/>
      <c r="GJ1272" s="20"/>
      <c r="GK1272" s="20"/>
      <c r="GL1272" s="20"/>
      <c r="GM1272" s="20"/>
      <c r="GN1272" s="20"/>
      <c r="GO1272" s="20"/>
      <c r="GP1272" s="20"/>
      <c r="GQ1272" s="20"/>
      <c r="GR1272" s="20"/>
      <c r="GS1272" s="20"/>
      <c r="GT1272" s="20"/>
      <c r="GU1272" s="20"/>
      <c r="GV1272" s="20"/>
      <c r="GW1272" s="20"/>
      <c r="GX1272" s="20"/>
      <c r="GY1272" s="20"/>
      <c r="GZ1272" s="20"/>
      <c r="HA1272" s="20">
        <v>1352.15</v>
      </c>
      <c r="HB1272" s="20"/>
      <c r="HC1272" s="20"/>
      <c r="HD1272" s="20"/>
      <c r="HE1272" s="20"/>
      <c r="HF1272" s="20"/>
      <c r="HG1272" s="20"/>
      <c r="HH1272" s="20"/>
      <c r="HI1272" s="20"/>
      <c r="HJ1272" s="20"/>
      <c r="HK1272" s="20"/>
      <c r="HL1272" s="20"/>
      <c r="HM1272" s="20"/>
      <c r="HN1272" s="20"/>
      <c r="HO1272" s="20"/>
      <c r="HP1272" s="20"/>
      <c r="HQ1272" s="20"/>
      <c r="HR1272" s="20"/>
      <c r="HS1272" s="20"/>
      <c r="HT1272" s="20"/>
      <c r="HU1272" s="20"/>
      <c r="HV1272" s="20"/>
      <c r="HW1272" s="20"/>
      <c r="HX1272" s="20"/>
      <c r="HY1272" s="20"/>
      <c r="HZ1272" s="20"/>
      <c r="IA1272" s="20"/>
      <c r="IB1272" s="20"/>
      <c r="IC1272" s="20"/>
      <c r="ID1272" s="20"/>
      <c r="IE1272" s="20"/>
      <c r="IF1272" s="20"/>
      <c r="IG1272" s="20"/>
      <c r="IH1272" s="20"/>
      <c r="II1272" s="20"/>
      <c r="IJ1272" s="20"/>
      <c r="IK1272" s="20"/>
      <c r="IL1272" s="20"/>
      <c r="IM1272" s="20"/>
      <c r="IN1272" s="20"/>
      <c r="IO1272" s="20"/>
      <c r="IP1272" s="20"/>
      <c r="IQ1272" s="20"/>
      <c r="IR1272" s="20"/>
      <c r="IS1272" s="20"/>
      <c r="IT1272" s="20"/>
      <c r="IU1272" s="20"/>
    </row>
    <row r="1273" spans="1:255" x14ac:dyDescent="0.2">
      <c r="A1273" s="70"/>
      <c r="B1273" s="69"/>
      <c r="C1273" s="69"/>
      <c r="D1273" s="69"/>
      <c r="E1273" s="69"/>
      <c r="F1273" s="69"/>
      <c r="G1273" s="69"/>
      <c r="H1273" s="194"/>
      <c r="I1273" s="195"/>
      <c r="J1273" s="194"/>
      <c r="K1273" s="196"/>
    </row>
    <row r="1274" spans="1:255" ht="24" x14ac:dyDescent="0.2">
      <c r="A1274" s="126">
        <v>48</v>
      </c>
      <c r="B1274" s="133" t="s">
        <v>60</v>
      </c>
      <c r="C1274" s="127" t="s">
        <v>699</v>
      </c>
      <c r="D1274" s="128" t="s">
        <v>23</v>
      </c>
      <c r="E1274" s="129">
        <v>1</v>
      </c>
      <c r="F1274" s="130">
        <v>18.090000000000003</v>
      </c>
      <c r="G1274" s="134" t="s">
        <v>6</v>
      </c>
      <c r="H1274" s="130"/>
      <c r="I1274" s="131">
        <v>29.9</v>
      </c>
      <c r="J1274" s="97"/>
      <c r="K1274" s="132">
        <v>967.15000000000009</v>
      </c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  <c r="FQ1274" s="20"/>
      <c r="FR1274" s="20"/>
      <c r="FS1274" s="20"/>
      <c r="FT1274" s="20"/>
      <c r="FU1274" s="20"/>
      <c r="FV1274" s="20"/>
      <c r="FW1274" s="20"/>
      <c r="FX1274" s="20"/>
      <c r="FY1274" s="20"/>
      <c r="FZ1274" s="20"/>
      <c r="GA1274" s="20"/>
      <c r="GB1274" s="20"/>
      <c r="GC1274" s="20"/>
      <c r="GD1274" s="20"/>
      <c r="GE1274" s="20"/>
      <c r="GF1274" s="20"/>
      <c r="GG1274" s="20"/>
      <c r="GH1274" s="20"/>
      <c r="GI1274" s="20"/>
      <c r="GJ1274" s="20"/>
      <c r="GK1274" s="20"/>
      <c r="GL1274" s="20"/>
      <c r="GM1274" s="20"/>
      <c r="GN1274" s="20"/>
      <c r="GO1274" s="20"/>
      <c r="GP1274" s="20"/>
      <c r="GQ1274" s="20"/>
      <c r="GR1274" s="20"/>
      <c r="GS1274" s="20"/>
      <c r="GT1274" s="20"/>
      <c r="GU1274" s="20"/>
      <c r="GV1274" s="20"/>
      <c r="GW1274" s="20"/>
      <c r="GX1274" s="20"/>
      <c r="GY1274" s="20"/>
      <c r="GZ1274" s="20"/>
      <c r="HA1274" s="20"/>
      <c r="HB1274" s="20"/>
      <c r="HC1274" s="20"/>
      <c r="HD1274" s="20"/>
      <c r="HE1274" s="20"/>
      <c r="HF1274" s="20"/>
      <c r="HG1274" s="20"/>
      <c r="HH1274" s="20"/>
      <c r="HI1274" s="20"/>
      <c r="HJ1274" s="20"/>
      <c r="HK1274" s="20"/>
      <c r="HL1274" s="20"/>
      <c r="HM1274" s="20"/>
      <c r="HN1274" s="20"/>
      <c r="HO1274" s="20"/>
      <c r="HP1274" s="20"/>
      <c r="HQ1274" s="20"/>
      <c r="HR1274" s="20"/>
      <c r="HS1274" s="20"/>
      <c r="HT1274" s="20"/>
      <c r="HU1274" s="20"/>
      <c r="HV1274" s="20"/>
      <c r="HW1274" s="20"/>
      <c r="HX1274" s="20"/>
      <c r="HY1274" s="20"/>
      <c r="HZ1274" s="20"/>
      <c r="IA1274" s="20"/>
      <c r="IB1274" s="20"/>
      <c r="IC1274" s="20"/>
      <c r="ID1274" s="20"/>
      <c r="IE1274" s="20"/>
      <c r="IF1274" s="20"/>
      <c r="IG1274" s="20"/>
      <c r="IH1274" s="20"/>
      <c r="II1274" s="20"/>
      <c r="IJ1274" s="20"/>
      <c r="IK1274" s="20"/>
      <c r="IL1274" s="20"/>
      <c r="IM1274" s="20"/>
      <c r="IN1274" s="20"/>
      <c r="IO1274" s="20"/>
      <c r="IP1274" s="20"/>
      <c r="IQ1274" s="20"/>
      <c r="IR1274" s="20"/>
      <c r="IS1274" s="20"/>
      <c r="IT1274" s="20"/>
      <c r="IU1274" s="20"/>
    </row>
    <row r="1275" spans="1:255" x14ac:dyDescent="0.2">
      <c r="A1275" s="60"/>
      <c r="B1275" s="61"/>
      <c r="C1275" s="61" t="s">
        <v>680</v>
      </c>
      <c r="D1275" s="62"/>
      <c r="E1275" s="63"/>
      <c r="F1275" s="64">
        <v>9.1300000000000008</v>
      </c>
      <c r="G1275" s="65" t="s">
        <v>26</v>
      </c>
      <c r="H1275" s="64">
        <v>9.59</v>
      </c>
      <c r="I1275" s="64">
        <v>9.59</v>
      </c>
      <c r="J1275" s="66">
        <v>33.39</v>
      </c>
      <c r="K1275" s="67">
        <v>320.20999999999998</v>
      </c>
      <c r="O1275" s="20"/>
      <c r="P1275" s="20"/>
      <c r="Q1275" s="20"/>
      <c r="R1275" s="20"/>
      <c r="S1275" s="20"/>
      <c r="T1275" s="20">
        <v>9.59</v>
      </c>
      <c r="U1275" s="20">
        <v>320.20999999999998</v>
      </c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>
        <v>1</v>
      </c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>
        <v>320.20999999999998</v>
      </c>
      <c r="DH1275" s="20">
        <v>1</v>
      </c>
      <c r="DI1275" s="20"/>
      <c r="DJ1275" s="20"/>
      <c r="DK1275" s="20"/>
      <c r="DL1275" s="20"/>
      <c r="DM1275" s="20"/>
      <c r="DN1275" s="20"/>
      <c r="DO1275" s="20"/>
      <c r="DP1275" s="20"/>
      <c r="DQ1275" s="20">
        <v>9.59</v>
      </c>
      <c r="DR1275" s="20"/>
      <c r="DS1275" s="20">
        <v>320.20999999999998</v>
      </c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  <c r="FQ1275" s="20"/>
      <c r="FR1275" s="20"/>
      <c r="FS1275" s="20"/>
      <c r="FT1275" s="20"/>
      <c r="FU1275" s="20"/>
      <c r="FV1275" s="20"/>
      <c r="FW1275" s="20"/>
      <c r="FX1275" s="20"/>
      <c r="FY1275" s="20"/>
      <c r="FZ1275" s="20"/>
      <c r="GA1275" s="20"/>
      <c r="GB1275" s="20"/>
      <c r="GC1275" s="20"/>
      <c r="GD1275" s="20"/>
      <c r="GE1275" s="20"/>
      <c r="GF1275" s="20"/>
      <c r="GG1275" s="20"/>
      <c r="GH1275" s="20"/>
      <c r="GI1275" s="20"/>
      <c r="GJ1275" s="20">
        <v>9.59</v>
      </c>
      <c r="GK1275" s="20">
        <v>9.59</v>
      </c>
      <c r="GL1275" s="20"/>
      <c r="GM1275" s="20"/>
      <c r="GN1275" s="20"/>
      <c r="GO1275" s="20"/>
      <c r="GP1275" s="20"/>
      <c r="GQ1275" s="20"/>
      <c r="GR1275" s="20"/>
      <c r="GS1275" s="20"/>
      <c r="GT1275" s="20"/>
      <c r="GU1275" s="20"/>
      <c r="GV1275" s="20"/>
      <c r="GW1275" s="20"/>
      <c r="GX1275" s="20"/>
      <c r="GY1275" s="20"/>
      <c r="GZ1275" s="20"/>
      <c r="HA1275" s="20"/>
      <c r="HB1275" s="20">
        <v>9.59</v>
      </c>
      <c r="HC1275" s="20"/>
      <c r="HD1275" s="20"/>
      <c r="HE1275" s="20"/>
      <c r="HF1275" s="20">
        <v>9.59</v>
      </c>
      <c r="HG1275" s="20"/>
      <c r="HH1275" s="20"/>
      <c r="HI1275" s="20"/>
      <c r="HJ1275" s="20"/>
      <c r="HK1275" s="20"/>
      <c r="HL1275" s="20">
        <v>9.59</v>
      </c>
      <c r="HM1275" s="20"/>
      <c r="HN1275" s="20">
        <v>9.59</v>
      </c>
      <c r="HO1275" s="20"/>
      <c r="HP1275" s="20"/>
      <c r="HQ1275" s="20"/>
      <c r="HR1275" s="20"/>
      <c r="HS1275" s="20"/>
      <c r="HT1275" s="20"/>
      <c r="HU1275" s="20"/>
      <c r="HV1275" s="20"/>
      <c r="HW1275" s="20"/>
      <c r="HX1275" s="20">
        <v>9.59</v>
      </c>
      <c r="HY1275" s="20"/>
      <c r="HZ1275" s="20"/>
      <c r="IA1275" s="20"/>
      <c r="IB1275" s="20"/>
      <c r="IC1275" s="20"/>
      <c r="ID1275" s="20"/>
      <c r="IE1275" s="20"/>
      <c r="IF1275" s="20"/>
      <c r="IG1275" s="20"/>
      <c r="IH1275" s="20"/>
      <c r="II1275" s="20"/>
      <c r="IJ1275" s="20"/>
      <c r="IK1275" s="20"/>
      <c r="IL1275" s="20"/>
      <c r="IM1275" s="20"/>
      <c r="IN1275" s="20"/>
      <c r="IO1275" s="20"/>
      <c r="IP1275" s="20"/>
      <c r="IQ1275" s="20"/>
      <c r="IR1275" s="20"/>
      <c r="IS1275" s="20"/>
      <c r="IT1275" s="20"/>
      <c r="IU1275" s="20"/>
    </row>
    <row r="1276" spans="1:255" x14ac:dyDescent="0.2">
      <c r="A1276" s="71"/>
      <c r="B1276" s="72"/>
      <c r="C1276" s="72" t="s">
        <v>681</v>
      </c>
      <c r="D1276" s="73"/>
      <c r="E1276" s="74"/>
      <c r="F1276" s="75">
        <v>1.47</v>
      </c>
      <c r="G1276" s="76" t="s">
        <v>26</v>
      </c>
      <c r="H1276" s="75">
        <v>1.55</v>
      </c>
      <c r="I1276" s="75">
        <v>1.55</v>
      </c>
      <c r="J1276" s="77">
        <v>13.26</v>
      </c>
      <c r="K1276" s="78">
        <v>20.55</v>
      </c>
      <c r="O1276" s="20"/>
      <c r="P1276" s="20"/>
      <c r="Q1276" s="20"/>
      <c r="R1276" s="20"/>
      <c r="S1276" s="20"/>
      <c r="T1276" s="20">
        <v>1.55</v>
      </c>
      <c r="U1276" s="20">
        <v>20.55</v>
      </c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>
        <v>1</v>
      </c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>
        <v>1.55</v>
      </c>
      <c r="DR1276" s="20"/>
      <c r="DS1276" s="20">
        <v>20.55</v>
      </c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  <c r="FQ1276" s="20"/>
      <c r="FR1276" s="20"/>
      <c r="FS1276" s="20"/>
      <c r="FT1276" s="20"/>
      <c r="FU1276" s="20"/>
      <c r="FV1276" s="20"/>
      <c r="FW1276" s="20"/>
      <c r="FX1276" s="20"/>
      <c r="FY1276" s="20"/>
      <c r="FZ1276" s="20"/>
      <c r="GA1276" s="20"/>
      <c r="GB1276" s="20"/>
      <c r="GC1276" s="20"/>
      <c r="GD1276" s="20"/>
      <c r="GE1276" s="20"/>
      <c r="GF1276" s="20"/>
      <c r="GG1276" s="20"/>
      <c r="GH1276" s="20"/>
      <c r="GI1276" s="20"/>
      <c r="GJ1276" s="20">
        <v>1.55</v>
      </c>
      <c r="GK1276" s="20"/>
      <c r="GL1276" s="20">
        <v>1.55</v>
      </c>
      <c r="GM1276" s="20"/>
      <c r="GN1276" s="20"/>
      <c r="GO1276" s="20"/>
      <c r="GP1276" s="20"/>
      <c r="GQ1276" s="20"/>
      <c r="GR1276" s="20"/>
      <c r="GS1276" s="20"/>
      <c r="GT1276" s="20"/>
      <c r="GU1276" s="20"/>
      <c r="GV1276" s="20"/>
      <c r="GW1276" s="20"/>
      <c r="GX1276" s="20"/>
      <c r="GY1276" s="20"/>
      <c r="GZ1276" s="20"/>
      <c r="HA1276" s="20"/>
      <c r="HB1276" s="20">
        <v>1.55</v>
      </c>
      <c r="HC1276" s="20"/>
      <c r="HD1276" s="20"/>
      <c r="HE1276" s="20"/>
      <c r="HF1276" s="20">
        <v>1.55</v>
      </c>
      <c r="HG1276" s="20"/>
      <c r="HH1276" s="20"/>
      <c r="HI1276" s="20"/>
      <c r="HJ1276" s="20"/>
      <c r="HK1276" s="20"/>
      <c r="HL1276" s="20">
        <v>1.55</v>
      </c>
      <c r="HM1276" s="20"/>
      <c r="HN1276" s="20">
        <v>1.55</v>
      </c>
      <c r="HO1276" s="20"/>
      <c r="HP1276" s="20"/>
      <c r="HQ1276" s="20"/>
      <c r="HR1276" s="20"/>
      <c r="HS1276" s="20"/>
      <c r="HT1276" s="20"/>
      <c r="HU1276" s="20"/>
      <c r="HV1276" s="20"/>
      <c r="HW1276" s="20"/>
      <c r="HX1276" s="20"/>
      <c r="HY1276" s="20"/>
      <c r="HZ1276" s="20"/>
      <c r="IA1276" s="20"/>
      <c r="IB1276" s="20"/>
      <c r="IC1276" s="20"/>
      <c r="ID1276" s="20"/>
      <c r="IE1276" s="20"/>
      <c r="IF1276" s="20"/>
      <c r="IG1276" s="20"/>
      <c r="IH1276" s="20"/>
      <c r="II1276" s="20"/>
      <c r="IJ1276" s="20"/>
      <c r="IK1276" s="20"/>
      <c r="IL1276" s="20"/>
      <c r="IM1276" s="20"/>
      <c r="IN1276" s="20"/>
      <c r="IO1276" s="20"/>
      <c r="IP1276" s="20"/>
      <c r="IQ1276" s="20"/>
      <c r="IR1276" s="20"/>
      <c r="IS1276" s="20"/>
      <c r="IT1276" s="20"/>
      <c r="IU1276" s="20"/>
    </row>
    <row r="1277" spans="1:255" x14ac:dyDescent="0.2">
      <c r="A1277" s="71"/>
      <c r="B1277" s="72"/>
      <c r="C1277" s="72" t="s">
        <v>682</v>
      </c>
      <c r="D1277" s="73"/>
      <c r="E1277" s="74"/>
      <c r="F1277" s="75">
        <v>0.12</v>
      </c>
      <c r="G1277" s="76" t="s">
        <v>26</v>
      </c>
      <c r="H1277" s="75">
        <v>0.13</v>
      </c>
      <c r="I1277" s="75">
        <v>0.13</v>
      </c>
      <c r="J1277" s="77">
        <v>33.39</v>
      </c>
      <c r="K1277" s="78">
        <v>4.34</v>
      </c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  <c r="FQ1277" s="20"/>
      <c r="FR1277" s="20"/>
      <c r="FS1277" s="20"/>
      <c r="FT1277" s="20"/>
      <c r="FU1277" s="20"/>
      <c r="FV1277" s="20"/>
      <c r="FW1277" s="20"/>
      <c r="FX1277" s="20"/>
      <c r="FY1277" s="20"/>
      <c r="FZ1277" s="20"/>
      <c r="GA1277" s="20"/>
      <c r="GB1277" s="20"/>
      <c r="GC1277" s="20"/>
      <c r="GD1277" s="20"/>
      <c r="GE1277" s="20"/>
      <c r="GF1277" s="20"/>
      <c r="GG1277" s="20"/>
      <c r="GH1277" s="20"/>
      <c r="GI1277" s="20"/>
      <c r="GJ1277" s="20"/>
      <c r="GK1277" s="20"/>
      <c r="GL1277" s="20"/>
      <c r="GM1277" s="20">
        <v>0.13</v>
      </c>
      <c r="GN1277" s="20"/>
      <c r="GO1277" s="20"/>
      <c r="GP1277" s="20"/>
      <c r="GQ1277" s="20"/>
      <c r="GR1277" s="20"/>
      <c r="GS1277" s="20"/>
      <c r="GT1277" s="20"/>
      <c r="GU1277" s="20"/>
      <c r="GV1277" s="20"/>
      <c r="GW1277" s="20"/>
      <c r="GX1277" s="20"/>
      <c r="GY1277" s="20"/>
      <c r="GZ1277" s="20"/>
      <c r="HA1277" s="20"/>
      <c r="HB1277" s="20"/>
      <c r="HC1277" s="20"/>
      <c r="HD1277" s="20"/>
      <c r="HE1277" s="20"/>
      <c r="HF1277" s="20"/>
      <c r="HG1277" s="20"/>
      <c r="HH1277" s="20"/>
      <c r="HI1277" s="20"/>
      <c r="HJ1277" s="20"/>
      <c r="HK1277" s="20"/>
      <c r="HL1277" s="20"/>
      <c r="HM1277" s="20"/>
      <c r="HN1277" s="20"/>
      <c r="HO1277" s="20"/>
      <c r="HP1277" s="20"/>
      <c r="HQ1277" s="20"/>
      <c r="HR1277" s="20"/>
      <c r="HS1277" s="20"/>
      <c r="HT1277" s="20"/>
      <c r="HU1277" s="20"/>
      <c r="HV1277" s="20"/>
      <c r="HW1277" s="20"/>
      <c r="HX1277" s="20">
        <v>0.13</v>
      </c>
      <c r="HY1277" s="20"/>
      <c r="HZ1277" s="20"/>
      <c r="IA1277" s="20"/>
      <c r="IB1277" s="20"/>
      <c r="IC1277" s="20"/>
      <c r="ID1277" s="20"/>
      <c r="IE1277" s="20"/>
      <c r="IF1277" s="20"/>
      <c r="IG1277" s="20"/>
      <c r="IH1277" s="20"/>
      <c r="II1277" s="20"/>
      <c r="IJ1277" s="20"/>
      <c r="IK1277" s="20"/>
      <c r="IL1277" s="20"/>
      <c r="IM1277" s="20"/>
      <c r="IN1277" s="20"/>
      <c r="IO1277" s="20"/>
      <c r="IP1277" s="20"/>
      <c r="IQ1277" s="20"/>
      <c r="IR1277" s="20"/>
      <c r="IS1277" s="20"/>
      <c r="IT1277" s="20"/>
      <c r="IU1277" s="20"/>
    </row>
    <row r="1278" spans="1:255" x14ac:dyDescent="0.2">
      <c r="A1278" s="71"/>
      <c r="B1278" s="72"/>
      <c r="C1278" s="72" t="s">
        <v>683</v>
      </c>
      <c r="D1278" s="73"/>
      <c r="E1278" s="74"/>
      <c r="F1278" s="75">
        <v>7.49</v>
      </c>
      <c r="G1278" s="76"/>
      <c r="H1278" s="75">
        <v>7.49</v>
      </c>
      <c r="I1278" s="75">
        <v>7.49</v>
      </c>
      <c r="J1278" s="77">
        <v>9.11</v>
      </c>
      <c r="K1278" s="78">
        <v>68.23</v>
      </c>
      <c r="O1278" s="20"/>
      <c r="P1278" s="20"/>
      <c r="Q1278" s="20"/>
      <c r="R1278" s="20"/>
      <c r="S1278" s="20"/>
      <c r="T1278" s="20">
        <v>7.49</v>
      </c>
      <c r="U1278" s="20">
        <v>68.23</v>
      </c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>
        <v>1</v>
      </c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>
        <v>7.49</v>
      </c>
      <c r="DL1278" s="20"/>
      <c r="DM1278" s="20">
        <v>68.23</v>
      </c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  <c r="FQ1278" s="20"/>
      <c r="FR1278" s="20"/>
      <c r="FS1278" s="20"/>
      <c r="FT1278" s="20"/>
      <c r="FU1278" s="20"/>
      <c r="FV1278" s="20"/>
      <c r="FW1278" s="20"/>
      <c r="FX1278" s="20"/>
      <c r="FY1278" s="20"/>
      <c r="FZ1278" s="20"/>
      <c r="GA1278" s="20"/>
      <c r="GB1278" s="20"/>
      <c r="GC1278" s="20"/>
      <c r="GD1278" s="20"/>
      <c r="GE1278" s="20"/>
      <c r="GF1278" s="20"/>
      <c r="GG1278" s="20"/>
      <c r="GH1278" s="20"/>
      <c r="GI1278" s="20"/>
      <c r="GJ1278" s="20">
        <v>7.49</v>
      </c>
      <c r="GK1278" s="20"/>
      <c r="GL1278" s="20"/>
      <c r="GM1278" s="20"/>
      <c r="GN1278" s="20">
        <v>7.49</v>
      </c>
      <c r="GO1278" s="20"/>
      <c r="GP1278" s="20">
        <v>7.49</v>
      </c>
      <c r="GQ1278" s="20">
        <v>7.49</v>
      </c>
      <c r="GR1278" s="20"/>
      <c r="GS1278" s="20">
        <v>7.49</v>
      </c>
      <c r="GT1278" s="20"/>
      <c r="GU1278" s="20"/>
      <c r="GV1278" s="20"/>
      <c r="GW1278" s="20">
        <v>0</v>
      </c>
      <c r="GX1278" s="20">
        <v>0</v>
      </c>
      <c r="GY1278" s="20"/>
      <c r="GZ1278" s="20"/>
      <c r="HA1278" s="20"/>
      <c r="HB1278" s="20">
        <v>7.49</v>
      </c>
      <c r="HC1278" s="20"/>
      <c r="HD1278" s="20"/>
      <c r="HE1278" s="20"/>
      <c r="HF1278" s="20">
        <v>7.49</v>
      </c>
      <c r="HG1278" s="20"/>
      <c r="HH1278" s="20"/>
      <c r="HI1278" s="20"/>
      <c r="HJ1278" s="20"/>
      <c r="HK1278" s="20"/>
      <c r="HL1278" s="20">
        <v>7.49</v>
      </c>
      <c r="HM1278" s="20"/>
      <c r="HN1278" s="20">
        <v>7.49</v>
      </c>
      <c r="HO1278" s="20"/>
      <c r="HP1278" s="20"/>
      <c r="HQ1278" s="20"/>
      <c r="HR1278" s="20"/>
      <c r="HS1278" s="20"/>
      <c r="HT1278" s="20"/>
      <c r="HU1278" s="20"/>
      <c r="HV1278" s="20"/>
      <c r="HW1278" s="20"/>
      <c r="HX1278" s="20"/>
      <c r="HY1278" s="20"/>
      <c r="HZ1278" s="20"/>
      <c r="IA1278" s="20"/>
      <c r="IB1278" s="20"/>
      <c r="IC1278" s="20"/>
      <c r="ID1278" s="20"/>
      <c r="IE1278" s="20"/>
      <c r="IF1278" s="20"/>
      <c r="IG1278" s="20"/>
      <c r="IH1278" s="20"/>
      <c r="II1278" s="20"/>
      <c r="IJ1278" s="20"/>
      <c r="IK1278" s="20"/>
      <c r="IL1278" s="20"/>
      <c r="IM1278" s="20"/>
      <c r="IN1278" s="20"/>
      <c r="IO1278" s="20"/>
      <c r="IP1278" s="20"/>
      <c r="IQ1278" s="20"/>
      <c r="IR1278" s="20"/>
      <c r="IS1278" s="20"/>
      <c r="IT1278" s="20"/>
      <c r="IU1278" s="20"/>
    </row>
    <row r="1279" spans="1:255" x14ac:dyDescent="0.2">
      <c r="A1279" s="79"/>
      <c r="B1279" s="80"/>
      <c r="C1279" s="80" t="s">
        <v>684</v>
      </c>
      <c r="D1279" s="81"/>
      <c r="E1279" s="82">
        <v>121</v>
      </c>
      <c r="F1279" s="83" t="s">
        <v>685</v>
      </c>
      <c r="G1279" s="84"/>
      <c r="H1279" s="85">
        <v>11.76</v>
      </c>
      <c r="I1279" s="85">
        <v>11.76</v>
      </c>
      <c r="J1279" s="87">
        <v>1.21</v>
      </c>
      <c r="K1279" s="86">
        <v>392.71</v>
      </c>
      <c r="O1279" s="20"/>
      <c r="P1279" s="20"/>
      <c r="Q1279" s="20"/>
      <c r="R1279" s="20"/>
      <c r="S1279" s="20"/>
      <c r="T1279" s="20">
        <v>11.76</v>
      </c>
      <c r="U1279" s="20">
        <v>392.71</v>
      </c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>
        <v>1</v>
      </c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>
        <v>11.76</v>
      </c>
      <c r="DR1279" s="20"/>
      <c r="DS1279" s="20">
        <v>392.71</v>
      </c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  <c r="FQ1279" s="20"/>
      <c r="FR1279" s="20"/>
      <c r="FS1279" s="20"/>
      <c r="FT1279" s="20"/>
      <c r="FU1279" s="20"/>
      <c r="FV1279" s="20"/>
      <c r="FW1279" s="20"/>
      <c r="FX1279" s="20"/>
      <c r="FY1279" s="20"/>
      <c r="FZ1279" s="20"/>
      <c r="GA1279" s="20"/>
      <c r="GB1279" s="20"/>
      <c r="GC1279" s="20"/>
      <c r="GD1279" s="20"/>
      <c r="GE1279" s="20"/>
      <c r="GF1279" s="20"/>
      <c r="GG1279" s="20"/>
      <c r="GH1279" s="20"/>
      <c r="GI1279" s="20"/>
      <c r="GJ1279" s="20"/>
      <c r="GK1279" s="20"/>
      <c r="GL1279" s="20"/>
      <c r="GM1279" s="20"/>
      <c r="GN1279" s="20"/>
      <c r="GO1279" s="20"/>
      <c r="GP1279" s="20"/>
      <c r="GQ1279" s="20"/>
      <c r="GR1279" s="20"/>
      <c r="GS1279" s="20"/>
      <c r="GT1279" s="20"/>
      <c r="GU1279" s="20"/>
      <c r="GV1279" s="20"/>
      <c r="GW1279" s="20"/>
      <c r="GX1279" s="20"/>
      <c r="GY1279" s="20">
        <v>11.76</v>
      </c>
      <c r="GZ1279" s="20"/>
      <c r="HA1279" s="20"/>
      <c r="HB1279" s="20">
        <v>11.76</v>
      </c>
      <c r="HC1279" s="20"/>
      <c r="HD1279" s="20"/>
      <c r="HE1279" s="20"/>
      <c r="HF1279" s="20">
        <v>11.76</v>
      </c>
      <c r="HG1279" s="20"/>
      <c r="HH1279" s="20"/>
      <c r="HI1279" s="20"/>
      <c r="HJ1279" s="20"/>
      <c r="HK1279" s="20"/>
      <c r="HL1279" s="20">
        <v>11.76</v>
      </c>
      <c r="HM1279" s="20"/>
      <c r="HN1279" s="20">
        <v>11.76</v>
      </c>
      <c r="HO1279" s="20"/>
      <c r="HP1279" s="20"/>
      <c r="HQ1279" s="20"/>
      <c r="HR1279" s="20"/>
      <c r="HS1279" s="20"/>
      <c r="HT1279" s="20"/>
      <c r="HU1279" s="20"/>
      <c r="HV1279" s="20"/>
      <c r="HW1279" s="20"/>
      <c r="HX1279" s="20"/>
      <c r="HY1279" s="20"/>
      <c r="HZ1279" s="20"/>
      <c r="IA1279" s="20"/>
      <c r="IB1279" s="20"/>
      <c r="IC1279" s="20"/>
      <c r="ID1279" s="20"/>
      <c r="IE1279" s="20"/>
      <c r="IF1279" s="20"/>
      <c r="IG1279" s="20"/>
      <c r="IH1279" s="20"/>
      <c r="II1279" s="20"/>
      <c r="IJ1279" s="20"/>
      <c r="IK1279" s="20"/>
      <c r="IL1279" s="20"/>
      <c r="IM1279" s="20"/>
      <c r="IN1279" s="20"/>
      <c r="IO1279" s="20"/>
      <c r="IP1279" s="20"/>
      <c r="IQ1279" s="20"/>
      <c r="IR1279" s="20"/>
      <c r="IS1279" s="20"/>
      <c r="IT1279" s="20"/>
      <c r="IU1279" s="20"/>
    </row>
    <row r="1280" spans="1:255" x14ac:dyDescent="0.2">
      <c r="A1280" s="79"/>
      <c r="B1280" s="80"/>
      <c r="C1280" s="80" t="s">
        <v>686</v>
      </c>
      <c r="D1280" s="81"/>
      <c r="E1280" s="82">
        <v>72</v>
      </c>
      <c r="F1280" s="83" t="s">
        <v>685</v>
      </c>
      <c r="G1280" s="84"/>
      <c r="H1280" s="85">
        <v>7</v>
      </c>
      <c r="I1280" s="85">
        <v>7</v>
      </c>
      <c r="J1280" s="87">
        <v>0.72</v>
      </c>
      <c r="K1280" s="86">
        <v>233.68</v>
      </c>
      <c r="O1280" s="20"/>
      <c r="P1280" s="20"/>
      <c r="Q1280" s="20"/>
      <c r="R1280" s="20"/>
      <c r="S1280" s="20"/>
      <c r="T1280" s="20">
        <v>7</v>
      </c>
      <c r="U1280" s="20">
        <v>233.68</v>
      </c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>
        <v>1</v>
      </c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>
        <v>7</v>
      </c>
      <c r="DR1280" s="20"/>
      <c r="DS1280" s="20">
        <v>233.68</v>
      </c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  <c r="FQ1280" s="20"/>
      <c r="FR1280" s="20"/>
      <c r="FS1280" s="20"/>
      <c r="FT1280" s="20"/>
      <c r="FU1280" s="20"/>
      <c r="FV1280" s="20"/>
      <c r="FW1280" s="20"/>
      <c r="FX1280" s="20"/>
      <c r="FY1280" s="20"/>
      <c r="FZ1280" s="20"/>
      <c r="GA1280" s="20"/>
      <c r="GB1280" s="20"/>
      <c r="GC1280" s="20"/>
      <c r="GD1280" s="20"/>
      <c r="GE1280" s="20"/>
      <c r="GF1280" s="20"/>
      <c r="GG1280" s="20"/>
      <c r="GH1280" s="20"/>
      <c r="GI1280" s="20"/>
      <c r="GJ1280" s="20"/>
      <c r="GK1280" s="20"/>
      <c r="GL1280" s="20"/>
      <c r="GM1280" s="20"/>
      <c r="GN1280" s="20"/>
      <c r="GO1280" s="20"/>
      <c r="GP1280" s="20"/>
      <c r="GQ1280" s="20"/>
      <c r="GR1280" s="20"/>
      <c r="GS1280" s="20"/>
      <c r="GT1280" s="20"/>
      <c r="GU1280" s="20"/>
      <c r="GV1280" s="20"/>
      <c r="GW1280" s="20"/>
      <c r="GX1280" s="20"/>
      <c r="GY1280" s="20"/>
      <c r="GZ1280" s="20">
        <v>7</v>
      </c>
      <c r="HA1280" s="20"/>
      <c r="HB1280" s="20">
        <v>7</v>
      </c>
      <c r="HC1280" s="20"/>
      <c r="HD1280" s="20"/>
      <c r="HE1280" s="20"/>
      <c r="HF1280" s="20">
        <v>7</v>
      </c>
      <c r="HG1280" s="20"/>
      <c r="HH1280" s="20"/>
      <c r="HI1280" s="20"/>
      <c r="HJ1280" s="20"/>
      <c r="HK1280" s="20"/>
      <c r="HL1280" s="20">
        <v>7</v>
      </c>
      <c r="HM1280" s="20"/>
      <c r="HN1280" s="20">
        <v>7</v>
      </c>
      <c r="HO1280" s="20"/>
      <c r="HP1280" s="20"/>
      <c r="HQ1280" s="20"/>
      <c r="HR1280" s="20"/>
      <c r="HS1280" s="20"/>
      <c r="HT1280" s="20"/>
      <c r="HU1280" s="20"/>
      <c r="HV1280" s="20"/>
      <c r="HW1280" s="20"/>
      <c r="HX1280" s="20"/>
      <c r="HY1280" s="20"/>
      <c r="HZ1280" s="20"/>
      <c r="IA1280" s="20"/>
      <c r="IB1280" s="20"/>
      <c r="IC1280" s="20"/>
      <c r="ID1280" s="20"/>
      <c r="IE1280" s="20"/>
      <c r="IF1280" s="20"/>
      <c r="IG1280" s="20"/>
      <c r="IH1280" s="20"/>
      <c r="II1280" s="20"/>
      <c r="IJ1280" s="20"/>
      <c r="IK1280" s="20"/>
      <c r="IL1280" s="20"/>
      <c r="IM1280" s="20"/>
      <c r="IN1280" s="20"/>
      <c r="IO1280" s="20"/>
      <c r="IP1280" s="20"/>
      <c r="IQ1280" s="20"/>
      <c r="IR1280" s="20"/>
      <c r="IS1280" s="20"/>
      <c r="IT1280" s="20"/>
      <c r="IU1280" s="20"/>
    </row>
    <row r="1281" spans="1:255" x14ac:dyDescent="0.2">
      <c r="A1281" s="71"/>
      <c r="B1281" s="72"/>
      <c r="C1281" s="72" t="s">
        <v>687</v>
      </c>
      <c r="D1281" s="73" t="s">
        <v>688</v>
      </c>
      <c r="E1281" s="74">
        <v>1.03</v>
      </c>
      <c r="F1281" s="75"/>
      <c r="G1281" s="76" t="s">
        <v>26</v>
      </c>
      <c r="H1281" s="75">
        <v>1.08</v>
      </c>
      <c r="I1281" s="88">
        <v>1.0814999999999999</v>
      </c>
      <c r="J1281" s="77"/>
      <c r="K1281" s="78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  <c r="FQ1281" s="20"/>
      <c r="FR1281" s="20"/>
      <c r="FS1281" s="20"/>
      <c r="FT1281" s="20"/>
      <c r="FU1281" s="20"/>
      <c r="FV1281" s="20"/>
      <c r="FW1281" s="20"/>
      <c r="FX1281" s="20"/>
      <c r="FY1281" s="20"/>
      <c r="FZ1281" s="20"/>
      <c r="GA1281" s="20"/>
      <c r="GB1281" s="20"/>
      <c r="GC1281" s="20"/>
      <c r="GD1281" s="20"/>
      <c r="GE1281" s="20"/>
      <c r="GF1281" s="20"/>
      <c r="GG1281" s="20"/>
      <c r="GH1281" s="20"/>
      <c r="GI1281" s="20"/>
      <c r="GJ1281" s="20"/>
      <c r="GK1281" s="20"/>
      <c r="GL1281" s="20"/>
      <c r="GM1281" s="20"/>
      <c r="GN1281" s="20"/>
      <c r="GO1281" s="20"/>
      <c r="GP1281" s="20"/>
      <c r="GQ1281" s="20"/>
      <c r="GR1281" s="20"/>
      <c r="GS1281" s="20"/>
      <c r="GT1281" s="20"/>
      <c r="GU1281" s="20"/>
      <c r="GV1281" s="20"/>
      <c r="GW1281" s="20"/>
      <c r="GX1281" s="20"/>
      <c r="GY1281" s="20"/>
      <c r="GZ1281" s="20"/>
      <c r="HA1281" s="20"/>
      <c r="HB1281" s="20"/>
      <c r="HC1281" s="20"/>
      <c r="HD1281" s="20"/>
      <c r="HE1281" s="20"/>
      <c r="HF1281" s="20"/>
      <c r="HG1281" s="20"/>
      <c r="HH1281" s="20"/>
      <c r="HI1281" s="20"/>
      <c r="HJ1281" s="20"/>
      <c r="HK1281" s="20"/>
      <c r="HL1281" s="20"/>
      <c r="HM1281" s="20"/>
      <c r="HN1281" s="20"/>
      <c r="HO1281" s="20"/>
      <c r="HP1281" s="20"/>
      <c r="HQ1281" s="20"/>
      <c r="HR1281" s="20"/>
      <c r="HS1281" s="20"/>
      <c r="HT1281" s="20"/>
      <c r="HU1281" s="20"/>
      <c r="HV1281" s="20"/>
      <c r="HW1281" s="20"/>
      <c r="HX1281" s="20"/>
      <c r="HY1281" s="20"/>
      <c r="HZ1281" s="20"/>
      <c r="IA1281" s="20"/>
      <c r="IB1281" s="20"/>
      <c r="IC1281" s="20"/>
      <c r="ID1281" s="20"/>
      <c r="IE1281" s="20"/>
      <c r="IF1281" s="20"/>
      <c r="IG1281" s="20"/>
      <c r="IH1281" s="20"/>
      <c r="II1281" s="20"/>
      <c r="IJ1281" s="20"/>
      <c r="IK1281" s="20"/>
      <c r="IL1281" s="20"/>
      <c r="IM1281" s="20"/>
      <c r="IN1281" s="20"/>
      <c r="IO1281" s="20"/>
      <c r="IP1281" s="20"/>
      <c r="IQ1281" s="20"/>
      <c r="IR1281" s="20"/>
      <c r="IS1281" s="20"/>
      <c r="IT1281" s="20"/>
      <c r="IU1281" s="20"/>
    </row>
    <row r="1282" spans="1:255" x14ac:dyDescent="0.2">
      <c r="A1282" s="111" t="s">
        <v>394</v>
      </c>
      <c r="B1282" s="112" t="s">
        <v>35</v>
      </c>
      <c r="C1282" s="113" t="s">
        <v>224</v>
      </c>
      <c r="D1282" s="114" t="s">
        <v>23</v>
      </c>
      <c r="E1282" s="115">
        <v>1</v>
      </c>
      <c r="F1282" s="116">
        <v>671.88999999999987</v>
      </c>
      <c r="G1282" s="65"/>
      <c r="H1282" s="116">
        <v>671.89</v>
      </c>
      <c r="I1282" s="117">
        <v>73.75</v>
      </c>
      <c r="J1282" s="66">
        <v>9.11</v>
      </c>
      <c r="K1282" s="118">
        <v>671.89</v>
      </c>
      <c r="L1282" s="20"/>
      <c r="M1282" s="20"/>
      <c r="N1282" s="20"/>
      <c r="O1282" s="20"/>
      <c r="P1282" s="20"/>
      <c r="Q1282" s="20"/>
      <c r="R1282" s="20"/>
      <c r="S1282" s="20"/>
      <c r="T1282" s="20">
        <v>73.75</v>
      </c>
      <c r="U1282" s="20">
        <v>671.89</v>
      </c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>
        <v>1</v>
      </c>
      <c r="CW1282" s="20"/>
      <c r="CX1282" s="20"/>
      <c r="CY1282" s="20"/>
      <c r="CZ1282" s="20"/>
      <c r="DA1282" s="20"/>
      <c r="DB1282" s="20"/>
      <c r="DC1282" s="20"/>
      <c r="DD1282" s="20"/>
      <c r="DE1282" s="20">
        <v>671.89</v>
      </c>
      <c r="DF1282" s="20"/>
      <c r="DG1282" s="20"/>
      <c r="DH1282" s="20"/>
      <c r="DI1282" s="20"/>
      <c r="DJ1282" s="20"/>
      <c r="DK1282" s="20">
        <v>73.75</v>
      </c>
      <c r="DL1282" s="20"/>
      <c r="DM1282" s="20">
        <v>671.89</v>
      </c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  <c r="FQ1282" s="20"/>
      <c r="FR1282" s="20"/>
      <c r="FS1282" s="20"/>
      <c r="FT1282" s="20"/>
      <c r="FU1282" s="20"/>
      <c r="FV1282" s="20"/>
      <c r="FW1282" s="20"/>
      <c r="FX1282" s="20"/>
      <c r="FY1282" s="20"/>
      <c r="FZ1282" s="20"/>
      <c r="GA1282" s="20"/>
      <c r="GB1282" s="20"/>
      <c r="GC1282" s="20"/>
      <c r="GD1282" s="20"/>
      <c r="GE1282" s="20"/>
      <c r="GF1282" s="20"/>
      <c r="GG1282" s="20"/>
      <c r="GH1282" s="20"/>
      <c r="GI1282" s="20"/>
      <c r="GJ1282" s="20">
        <v>73.75</v>
      </c>
      <c r="GK1282" s="20"/>
      <c r="GL1282" s="20"/>
      <c r="GM1282" s="20"/>
      <c r="GN1282" s="20">
        <v>73.75</v>
      </c>
      <c r="GO1282" s="20"/>
      <c r="GP1282" s="20">
        <v>73.75</v>
      </c>
      <c r="GQ1282" s="20">
        <v>73.75</v>
      </c>
      <c r="GR1282" s="20"/>
      <c r="GS1282" s="20">
        <v>73.75</v>
      </c>
      <c r="GT1282" s="20"/>
      <c r="GU1282" s="20"/>
      <c r="GV1282" s="20"/>
      <c r="GW1282" s="20"/>
      <c r="GX1282" s="20"/>
      <c r="GY1282" s="20"/>
      <c r="GZ1282" s="20"/>
      <c r="HA1282" s="20"/>
      <c r="HB1282" s="20">
        <v>73.75</v>
      </c>
      <c r="HC1282" s="20"/>
      <c r="HD1282" s="20"/>
      <c r="HE1282" s="20"/>
      <c r="HF1282" s="20">
        <v>73.75</v>
      </c>
      <c r="HG1282" s="20"/>
      <c r="HH1282" s="20"/>
      <c r="HI1282" s="20"/>
      <c r="HJ1282" s="20"/>
      <c r="HK1282" s="20"/>
      <c r="HL1282" s="20">
        <v>73.75</v>
      </c>
      <c r="HM1282" s="20"/>
      <c r="HN1282" s="20">
        <v>73.75</v>
      </c>
      <c r="HO1282" s="20"/>
      <c r="HP1282" s="20"/>
      <c r="HQ1282" s="20"/>
      <c r="HR1282" s="20"/>
      <c r="HS1282" s="20"/>
      <c r="HT1282" s="20"/>
      <c r="HU1282" s="20"/>
      <c r="HV1282" s="20"/>
      <c r="HW1282" s="20"/>
      <c r="HX1282" s="20"/>
      <c r="HY1282" s="20">
        <v>73.75</v>
      </c>
      <c r="HZ1282" s="20"/>
      <c r="IA1282" s="20"/>
      <c r="IB1282" s="20"/>
      <c r="IC1282" s="20"/>
      <c r="ID1282" s="20"/>
      <c r="IE1282" s="20"/>
      <c r="IF1282" s="20"/>
      <c r="IG1282" s="20"/>
      <c r="IH1282" s="20"/>
      <c r="II1282" s="20"/>
      <c r="IJ1282" s="20"/>
      <c r="IK1282" s="20"/>
      <c r="IL1282" s="20"/>
      <c r="IM1282" s="20"/>
      <c r="IN1282" s="20"/>
      <c r="IO1282" s="20"/>
      <c r="IP1282" s="20"/>
      <c r="IQ1282" s="20"/>
      <c r="IR1282" s="20"/>
      <c r="IS1282" s="20"/>
      <c r="IT1282" s="20"/>
      <c r="IU1282" s="20"/>
    </row>
    <row r="1283" spans="1:255" x14ac:dyDescent="0.2">
      <c r="A1283" s="89"/>
      <c r="B1283" s="110" t="s">
        <v>690</v>
      </c>
      <c r="C1283" s="110" t="s">
        <v>781</v>
      </c>
      <c r="D1283" s="29"/>
      <c r="E1283" s="29"/>
      <c r="F1283" s="29"/>
      <c r="G1283" s="29"/>
      <c r="H1283" s="29"/>
      <c r="I1283" s="29"/>
      <c r="J1283" s="29"/>
      <c r="K1283" s="90"/>
    </row>
    <row r="1284" spans="1:255" ht="13.5" thickBot="1" x14ac:dyDescent="0.25">
      <c r="A1284" s="135"/>
      <c r="B1284" s="136"/>
      <c r="C1284" s="136" t="s">
        <v>696</v>
      </c>
      <c r="D1284" s="136"/>
      <c r="E1284" s="136"/>
      <c r="F1284" s="136"/>
      <c r="G1284" s="136"/>
      <c r="H1284" s="188">
        <v>81.239999999999995</v>
      </c>
      <c r="I1284" s="189"/>
      <c r="J1284" s="188">
        <v>740.12</v>
      </c>
      <c r="K1284" s="190"/>
      <c r="L1284" s="109"/>
      <c r="M1284" s="109"/>
      <c r="N1284" s="109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  <c r="FQ1284" s="20"/>
      <c r="FR1284" s="20"/>
      <c r="FS1284" s="20"/>
      <c r="FT1284" s="20"/>
      <c r="FU1284" s="20"/>
      <c r="FV1284" s="20"/>
      <c r="FW1284" s="20"/>
      <c r="FX1284" s="20"/>
      <c r="FY1284" s="20"/>
      <c r="FZ1284" s="20"/>
      <c r="GA1284" s="20"/>
      <c r="GB1284" s="20"/>
      <c r="GC1284" s="20"/>
      <c r="GD1284" s="20"/>
      <c r="GE1284" s="20"/>
      <c r="GF1284" s="20"/>
      <c r="GG1284" s="20"/>
      <c r="GH1284" s="20"/>
      <c r="GI1284" s="20"/>
      <c r="GJ1284" s="20"/>
      <c r="GK1284" s="20"/>
      <c r="GL1284" s="20"/>
      <c r="GM1284" s="20"/>
      <c r="GN1284" s="20"/>
      <c r="GO1284" s="20"/>
      <c r="GP1284" s="20"/>
      <c r="GQ1284" s="20"/>
      <c r="GR1284" s="20"/>
      <c r="GS1284" s="20"/>
      <c r="GT1284" s="20"/>
      <c r="GU1284" s="20"/>
      <c r="GV1284" s="20"/>
      <c r="GW1284" s="20"/>
      <c r="GX1284" s="20"/>
      <c r="GY1284" s="20"/>
      <c r="GZ1284" s="20"/>
      <c r="HA1284" s="20"/>
      <c r="HB1284" s="20"/>
      <c r="HC1284" s="20"/>
      <c r="HD1284" s="20"/>
      <c r="HE1284" s="20"/>
      <c r="HF1284" s="20"/>
      <c r="HG1284" s="20"/>
      <c r="HH1284" s="20"/>
      <c r="HI1284" s="20"/>
      <c r="HJ1284" s="20"/>
      <c r="HK1284" s="20"/>
      <c r="HL1284" s="20"/>
      <c r="HM1284" s="20"/>
      <c r="HN1284" s="20"/>
      <c r="HO1284" s="20"/>
      <c r="HP1284" s="20"/>
      <c r="HQ1284" s="20"/>
      <c r="HR1284" s="20"/>
      <c r="HS1284" s="20"/>
      <c r="HT1284" s="20"/>
      <c r="HU1284" s="20"/>
      <c r="HV1284" s="20"/>
      <c r="HW1284" s="20"/>
      <c r="HX1284" s="20"/>
      <c r="HY1284" s="20"/>
      <c r="HZ1284" s="20"/>
      <c r="IA1284" s="20"/>
      <c r="IB1284" s="20"/>
      <c r="IC1284" s="20"/>
      <c r="ID1284" s="20"/>
      <c r="IE1284" s="20"/>
      <c r="IF1284" s="20"/>
      <c r="IG1284" s="20"/>
      <c r="IH1284" s="20"/>
      <c r="II1284" s="20"/>
      <c r="IJ1284" s="20"/>
      <c r="IK1284" s="20"/>
      <c r="IL1284" s="20"/>
      <c r="IM1284" s="20"/>
      <c r="IN1284" s="20"/>
      <c r="IO1284" s="20"/>
      <c r="IP1284" s="20"/>
      <c r="IQ1284" s="20"/>
      <c r="IR1284" s="20"/>
      <c r="IS1284" s="20"/>
      <c r="IT1284" s="20"/>
      <c r="IU1284" s="20"/>
    </row>
    <row r="1285" spans="1:255" x14ac:dyDescent="0.2">
      <c r="A1285" s="123"/>
      <c r="B1285" s="122"/>
      <c r="C1285" s="122" t="s">
        <v>698</v>
      </c>
      <c r="D1285" s="122"/>
      <c r="E1285" s="122"/>
      <c r="F1285" s="122"/>
      <c r="G1285" s="122"/>
      <c r="H1285" s="191">
        <v>111.14</v>
      </c>
      <c r="I1285" s="192"/>
      <c r="J1285" s="191">
        <v>1707.27</v>
      </c>
      <c r="K1285" s="193"/>
      <c r="O1285" s="20"/>
      <c r="P1285" s="20"/>
      <c r="Q1285" s="20"/>
      <c r="R1285" s="20">
        <v>111.14</v>
      </c>
      <c r="S1285" s="20">
        <v>1707.27</v>
      </c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  <c r="FQ1285" s="20"/>
      <c r="FR1285" s="20"/>
      <c r="FS1285" s="20"/>
      <c r="FT1285" s="20"/>
      <c r="FU1285" s="20"/>
      <c r="FV1285" s="20"/>
      <c r="FW1285" s="20"/>
      <c r="FX1285" s="20"/>
      <c r="FY1285" s="20"/>
      <c r="FZ1285" s="20"/>
      <c r="GA1285" s="20"/>
      <c r="GB1285" s="20"/>
      <c r="GC1285" s="20"/>
      <c r="GD1285" s="20"/>
      <c r="GE1285" s="20"/>
      <c r="GF1285" s="20"/>
      <c r="GG1285" s="20"/>
      <c r="GH1285" s="20"/>
      <c r="GI1285" s="20"/>
      <c r="GJ1285" s="20"/>
      <c r="GK1285" s="20"/>
      <c r="GL1285" s="20"/>
      <c r="GM1285" s="20"/>
      <c r="GN1285" s="20"/>
      <c r="GO1285" s="20"/>
      <c r="GP1285" s="20"/>
      <c r="GQ1285" s="20"/>
      <c r="GR1285" s="20"/>
      <c r="GS1285" s="20"/>
      <c r="GT1285" s="20"/>
      <c r="GU1285" s="20"/>
      <c r="GV1285" s="20"/>
      <c r="GW1285" s="20"/>
      <c r="GX1285" s="20"/>
      <c r="GY1285" s="20"/>
      <c r="GZ1285" s="20"/>
      <c r="HA1285" s="20">
        <v>111.14</v>
      </c>
      <c r="HB1285" s="20"/>
      <c r="HC1285" s="20"/>
      <c r="HD1285" s="20"/>
      <c r="HE1285" s="20"/>
      <c r="HF1285" s="20"/>
      <c r="HG1285" s="20"/>
      <c r="HH1285" s="20"/>
      <c r="HI1285" s="20"/>
      <c r="HJ1285" s="20"/>
      <c r="HK1285" s="20"/>
      <c r="HL1285" s="20"/>
      <c r="HM1285" s="20"/>
      <c r="HN1285" s="20"/>
      <c r="HO1285" s="20"/>
      <c r="HP1285" s="20"/>
      <c r="HQ1285" s="20"/>
      <c r="HR1285" s="20"/>
      <c r="HS1285" s="20"/>
      <c r="HT1285" s="20"/>
      <c r="HU1285" s="20"/>
      <c r="HV1285" s="20"/>
      <c r="HW1285" s="20"/>
      <c r="HX1285" s="20"/>
      <c r="HY1285" s="20"/>
      <c r="HZ1285" s="20"/>
      <c r="IA1285" s="20"/>
      <c r="IB1285" s="20"/>
      <c r="IC1285" s="20"/>
      <c r="ID1285" s="20"/>
      <c r="IE1285" s="20"/>
      <c r="IF1285" s="20"/>
      <c r="IG1285" s="20"/>
      <c r="IH1285" s="20"/>
      <c r="II1285" s="20"/>
      <c r="IJ1285" s="20"/>
      <c r="IK1285" s="20"/>
      <c r="IL1285" s="20"/>
      <c r="IM1285" s="20"/>
      <c r="IN1285" s="20"/>
      <c r="IO1285" s="20"/>
      <c r="IP1285" s="20"/>
      <c r="IQ1285" s="20"/>
      <c r="IR1285" s="20"/>
      <c r="IS1285" s="20"/>
      <c r="IT1285" s="20"/>
      <c r="IU1285" s="20"/>
    </row>
    <row r="1286" spans="1:255" x14ac:dyDescent="0.2">
      <c r="A1286" s="70"/>
      <c r="B1286" s="69"/>
      <c r="C1286" s="69"/>
      <c r="D1286" s="69"/>
      <c r="E1286" s="69"/>
      <c r="F1286" s="69"/>
      <c r="G1286" s="69"/>
      <c r="H1286" s="194"/>
      <c r="I1286" s="195"/>
      <c r="J1286" s="194"/>
      <c r="K1286" s="196"/>
    </row>
    <row r="1287" spans="1:255" ht="47.25" x14ac:dyDescent="0.2">
      <c r="A1287" s="126">
        <v>49</v>
      </c>
      <c r="B1287" s="133" t="s">
        <v>85</v>
      </c>
      <c r="C1287" s="127" t="s">
        <v>706</v>
      </c>
      <c r="D1287" s="128" t="s">
        <v>23</v>
      </c>
      <c r="E1287" s="129">
        <v>2</v>
      </c>
      <c r="F1287" s="130">
        <v>25.75</v>
      </c>
      <c r="G1287" s="134" t="s">
        <v>6</v>
      </c>
      <c r="H1287" s="130"/>
      <c r="I1287" s="131">
        <v>62.199999999999996</v>
      </c>
      <c r="J1287" s="97"/>
      <c r="K1287" s="132">
        <v>2013.34</v>
      </c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  <c r="FQ1287" s="20"/>
      <c r="FR1287" s="20"/>
      <c r="FS1287" s="20"/>
      <c r="FT1287" s="20"/>
      <c r="FU1287" s="20"/>
      <c r="FV1287" s="20"/>
      <c r="FW1287" s="20"/>
      <c r="FX1287" s="20"/>
      <c r="FY1287" s="20"/>
      <c r="FZ1287" s="20"/>
      <c r="GA1287" s="20"/>
      <c r="GB1287" s="20"/>
      <c r="GC1287" s="20"/>
      <c r="GD1287" s="20"/>
      <c r="GE1287" s="20"/>
      <c r="GF1287" s="20"/>
      <c r="GG1287" s="20"/>
      <c r="GH1287" s="20"/>
      <c r="GI1287" s="20"/>
      <c r="GJ1287" s="20"/>
      <c r="GK1287" s="20"/>
      <c r="GL1287" s="20"/>
      <c r="GM1287" s="20"/>
      <c r="GN1287" s="20"/>
      <c r="GO1287" s="20"/>
      <c r="GP1287" s="20"/>
      <c r="GQ1287" s="20"/>
      <c r="GR1287" s="20"/>
      <c r="GS1287" s="20"/>
      <c r="GT1287" s="20"/>
      <c r="GU1287" s="20"/>
      <c r="GV1287" s="20"/>
      <c r="GW1287" s="20"/>
      <c r="GX1287" s="20"/>
      <c r="GY1287" s="20"/>
      <c r="GZ1287" s="20"/>
      <c r="HA1287" s="20"/>
      <c r="HB1287" s="20"/>
      <c r="HC1287" s="20"/>
      <c r="HD1287" s="20"/>
      <c r="HE1287" s="20"/>
      <c r="HF1287" s="20"/>
      <c r="HG1287" s="20"/>
      <c r="HH1287" s="20"/>
      <c r="HI1287" s="20"/>
      <c r="HJ1287" s="20"/>
      <c r="HK1287" s="20"/>
      <c r="HL1287" s="20"/>
      <c r="HM1287" s="20"/>
      <c r="HN1287" s="20"/>
      <c r="HO1287" s="20"/>
      <c r="HP1287" s="20"/>
      <c r="HQ1287" s="20"/>
      <c r="HR1287" s="20"/>
      <c r="HS1287" s="20"/>
      <c r="HT1287" s="20"/>
      <c r="HU1287" s="20"/>
      <c r="HV1287" s="20"/>
      <c r="HW1287" s="20"/>
      <c r="HX1287" s="20"/>
      <c r="HY1287" s="20"/>
      <c r="HZ1287" s="20"/>
      <c r="IA1287" s="20"/>
      <c r="IB1287" s="20"/>
      <c r="IC1287" s="20"/>
      <c r="ID1287" s="20"/>
      <c r="IE1287" s="20"/>
      <c r="IF1287" s="20"/>
      <c r="IG1287" s="20"/>
      <c r="IH1287" s="20"/>
      <c r="II1287" s="20"/>
      <c r="IJ1287" s="20"/>
      <c r="IK1287" s="20"/>
      <c r="IL1287" s="20"/>
      <c r="IM1287" s="20"/>
      <c r="IN1287" s="20"/>
      <c r="IO1287" s="20"/>
      <c r="IP1287" s="20"/>
      <c r="IQ1287" s="20"/>
      <c r="IR1287" s="20"/>
      <c r="IS1287" s="20"/>
      <c r="IT1287" s="20"/>
      <c r="IU1287" s="20"/>
    </row>
    <row r="1288" spans="1:255" x14ac:dyDescent="0.2">
      <c r="A1288" s="60"/>
      <c r="B1288" s="61"/>
      <c r="C1288" s="61" t="s">
        <v>680</v>
      </c>
      <c r="D1288" s="62"/>
      <c r="E1288" s="63"/>
      <c r="F1288" s="64">
        <v>9.51</v>
      </c>
      <c r="G1288" s="65" t="s">
        <v>26</v>
      </c>
      <c r="H1288" s="64">
        <v>9.99</v>
      </c>
      <c r="I1288" s="64">
        <v>19.98</v>
      </c>
      <c r="J1288" s="66">
        <v>33.39</v>
      </c>
      <c r="K1288" s="67">
        <v>667.13</v>
      </c>
      <c r="O1288" s="20"/>
      <c r="P1288" s="20"/>
      <c r="Q1288" s="20"/>
      <c r="R1288" s="20"/>
      <c r="S1288" s="20"/>
      <c r="T1288" s="20">
        <v>19.98</v>
      </c>
      <c r="U1288" s="20">
        <v>667.13</v>
      </c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  <c r="CC1288" s="20"/>
      <c r="CD1288" s="20"/>
      <c r="CE1288" s="20"/>
      <c r="CF1288" s="20"/>
      <c r="CG1288" s="20"/>
      <c r="CH1288" s="20"/>
      <c r="CI1288" s="20"/>
      <c r="CJ1288" s="20"/>
      <c r="CK1288" s="20"/>
      <c r="CL1288" s="20"/>
      <c r="CM1288" s="20"/>
      <c r="CN1288" s="20"/>
      <c r="CO1288" s="20"/>
      <c r="CP1288" s="20"/>
      <c r="CQ1288" s="20"/>
      <c r="CR1288" s="20"/>
      <c r="CS1288" s="20"/>
      <c r="CT1288" s="20"/>
      <c r="CU1288" s="20"/>
      <c r="CV1288" s="20">
        <v>1</v>
      </c>
      <c r="CW1288" s="20"/>
      <c r="CX1288" s="20"/>
      <c r="CY1288" s="20"/>
      <c r="CZ1288" s="20"/>
      <c r="DA1288" s="20"/>
      <c r="DB1288" s="20"/>
      <c r="DC1288" s="20"/>
      <c r="DD1288" s="20"/>
      <c r="DE1288" s="20"/>
      <c r="DF1288" s="20"/>
      <c r="DG1288" s="20">
        <v>667.13</v>
      </c>
      <c r="DH1288" s="20">
        <v>1</v>
      </c>
      <c r="DI1288" s="20"/>
      <c r="DJ1288" s="20"/>
      <c r="DK1288" s="20"/>
      <c r="DL1288" s="20"/>
      <c r="DM1288" s="20"/>
      <c r="DN1288" s="20"/>
      <c r="DO1288" s="20"/>
      <c r="DP1288" s="20"/>
      <c r="DQ1288" s="20">
        <v>19.98</v>
      </c>
      <c r="DR1288" s="20"/>
      <c r="DS1288" s="20">
        <v>667.13</v>
      </c>
      <c r="DT1288" s="20"/>
      <c r="DU1288" s="20"/>
      <c r="DV1288" s="20"/>
      <c r="DW1288" s="20"/>
      <c r="DX1288" s="20"/>
      <c r="DY1288" s="20"/>
      <c r="DZ1288" s="20"/>
      <c r="EA1288" s="20"/>
      <c r="EB1288" s="20"/>
      <c r="EC1288" s="20"/>
      <c r="ED1288" s="20"/>
      <c r="EE1288" s="20"/>
      <c r="EF1288" s="20"/>
      <c r="EG1288" s="20"/>
      <c r="EH1288" s="20"/>
      <c r="EI1288" s="20"/>
      <c r="EJ1288" s="20"/>
      <c r="EK1288" s="20"/>
      <c r="EL1288" s="20"/>
      <c r="EM1288" s="20"/>
      <c r="EN1288" s="20"/>
      <c r="EO1288" s="20"/>
      <c r="EP1288" s="20"/>
      <c r="EQ1288" s="20"/>
      <c r="ER1288" s="20"/>
      <c r="ES1288" s="20"/>
      <c r="ET1288" s="20"/>
      <c r="EU1288" s="20"/>
      <c r="EV1288" s="20"/>
      <c r="EW1288" s="20"/>
      <c r="EX1288" s="20"/>
      <c r="EY1288" s="20"/>
      <c r="EZ1288" s="20"/>
      <c r="FA1288" s="20"/>
      <c r="FB1288" s="20"/>
      <c r="FC1288" s="20"/>
      <c r="FD1288" s="20"/>
      <c r="FE1288" s="20"/>
      <c r="FF1288" s="20"/>
      <c r="FG1288" s="20"/>
      <c r="FH1288" s="20"/>
      <c r="FI1288" s="20"/>
      <c r="FJ1288" s="20"/>
      <c r="FK1288" s="20"/>
      <c r="FL1288" s="20"/>
      <c r="FM1288" s="20"/>
      <c r="FN1288" s="20"/>
      <c r="FO1288" s="20"/>
      <c r="FP1288" s="20"/>
      <c r="FQ1288" s="20"/>
      <c r="FR1288" s="20"/>
      <c r="FS1288" s="20"/>
      <c r="FT1288" s="20"/>
      <c r="FU1288" s="20"/>
      <c r="FV1288" s="20"/>
      <c r="FW1288" s="20"/>
      <c r="FX1288" s="20"/>
      <c r="FY1288" s="20"/>
      <c r="FZ1288" s="20"/>
      <c r="GA1288" s="20"/>
      <c r="GB1288" s="20"/>
      <c r="GC1288" s="20"/>
      <c r="GD1288" s="20"/>
      <c r="GE1288" s="20"/>
      <c r="GF1288" s="20"/>
      <c r="GG1288" s="20"/>
      <c r="GH1288" s="20"/>
      <c r="GI1288" s="20"/>
      <c r="GJ1288" s="20">
        <v>19.98</v>
      </c>
      <c r="GK1288" s="20">
        <v>19.98</v>
      </c>
      <c r="GL1288" s="20"/>
      <c r="GM1288" s="20"/>
      <c r="GN1288" s="20"/>
      <c r="GO1288" s="20"/>
      <c r="GP1288" s="20"/>
      <c r="GQ1288" s="20"/>
      <c r="GR1288" s="20"/>
      <c r="GS1288" s="20"/>
      <c r="GT1288" s="20"/>
      <c r="GU1288" s="20"/>
      <c r="GV1288" s="20"/>
      <c r="GW1288" s="20"/>
      <c r="GX1288" s="20"/>
      <c r="GY1288" s="20"/>
      <c r="GZ1288" s="20"/>
      <c r="HA1288" s="20"/>
      <c r="HB1288" s="20">
        <v>19.98</v>
      </c>
      <c r="HC1288" s="20"/>
      <c r="HD1288" s="20"/>
      <c r="HE1288" s="20"/>
      <c r="HF1288" s="20">
        <v>19.98</v>
      </c>
      <c r="HG1288" s="20"/>
      <c r="HH1288" s="20"/>
      <c r="HI1288" s="20"/>
      <c r="HJ1288" s="20"/>
      <c r="HK1288" s="20"/>
      <c r="HL1288" s="20">
        <v>19.98</v>
      </c>
      <c r="HM1288" s="20"/>
      <c r="HN1288" s="20">
        <v>19.98</v>
      </c>
      <c r="HO1288" s="20"/>
      <c r="HP1288" s="20"/>
      <c r="HQ1288" s="20"/>
      <c r="HR1288" s="20"/>
      <c r="HS1288" s="20"/>
      <c r="HT1288" s="20"/>
      <c r="HU1288" s="20"/>
      <c r="HV1288" s="20"/>
      <c r="HW1288" s="20"/>
      <c r="HX1288" s="20">
        <v>19.98</v>
      </c>
      <c r="HY1288" s="20"/>
      <c r="HZ1288" s="20"/>
      <c r="IA1288" s="20"/>
      <c r="IB1288" s="20"/>
      <c r="IC1288" s="20"/>
      <c r="ID1288" s="20"/>
      <c r="IE1288" s="20"/>
      <c r="IF1288" s="20"/>
      <c r="IG1288" s="20"/>
      <c r="IH1288" s="20"/>
      <c r="II1288" s="20"/>
      <c r="IJ1288" s="20"/>
      <c r="IK1288" s="20"/>
      <c r="IL1288" s="20"/>
      <c r="IM1288" s="20"/>
      <c r="IN1288" s="20"/>
      <c r="IO1288" s="20"/>
      <c r="IP1288" s="20"/>
      <c r="IQ1288" s="20"/>
      <c r="IR1288" s="20"/>
      <c r="IS1288" s="20"/>
      <c r="IT1288" s="20"/>
      <c r="IU1288" s="20"/>
    </row>
    <row r="1289" spans="1:255" x14ac:dyDescent="0.2">
      <c r="A1289" s="71"/>
      <c r="B1289" s="72"/>
      <c r="C1289" s="72" t="s">
        <v>681</v>
      </c>
      <c r="D1289" s="73"/>
      <c r="E1289" s="74"/>
      <c r="F1289" s="75">
        <v>1.5</v>
      </c>
      <c r="G1289" s="76" t="s">
        <v>26</v>
      </c>
      <c r="H1289" s="75">
        <v>1.58</v>
      </c>
      <c r="I1289" s="75">
        <v>3.16</v>
      </c>
      <c r="J1289" s="77">
        <v>13.26</v>
      </c>
      <c r="K1289" s="78">
        <v>41.9</v>
      </c>
      <c r="O1289" s="20"/>
      <c r="P1289" s="20"/>
      <c r="Q1289" s="20"/>
      <c r="R1289" s="20"/>
      <c r="S1289" s="20"/>
      <c r="T1289" s="20">
        <v>3.16</v>
      </c>
      <c r="U1289" s="20">
        <v>41.9</v>
      </c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>
        <v>1</v>
      </c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>
        <v>3.16</v>
      </c>
      <c r="DR1289" s="20"/>
      <c r="DS1289" s="20">
        <v>41.9</v>
      </c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  <c r="FQ1289" s="20"/>
      <c r="FR1289" s="20"/>
      <c r="FS1289" s="20"/>
      <c r="FT1289" s="20"/>
      <c r="FU1289" s="20"/>
      <c r="FV1289" s="20"/>
      <c r="FW1289" s="20"/>
      <c r="FX1289" s="20"/>
      <c r="FY1289" s="20"/>
      <c r="FZ1289" s="20"/>
      <c r="GA1289" s="20"/>
      <c r="GB1289" s="20"/>
      <c r="GC1289" s="20"/>
      <c r="GD1289" s="20"/>
      <c r="GE1289" s="20"/>
      <c r="GF1289" s="20"/>
      <c r="GG1289" s="20"/>
      <c r="GH1289" s="20"/>
      <c r="GI1289" s="20"/>
      <c r="GJ1289" s="20">
        <v>3.16</v>
      </c>
      <c r="GK1289" s="20"/>
      <c r="GL1289" s="20">
        <v>3.16</v>
      </c>
      <c r="GM1289" s="20"/>
      <c r="GN1289" s="20"/>
      <c r="GO1289" s="20"/>
      <c r="GP1289" s="20"/>
      <c r="GQ1289" s="20"/>
      <c r="GR1289" s="20"/>
      <c r="GS1289" s="20"/>
      <c r="GT1289" s="20"/>
      <c r="GU1289" s="20"/>
      <c r="GV1289" s="20"/>
      <c r="GW1289" s="20"/>
      <c r="GX1289" s="20"/>
      <c r="GY1289" s="20"/>
      <c r="GZ1289" s="20"/>
      <c r="HA1289" s="20"/>
      <c r="HB1289" s="20">
        <v>3.16</v>
      </c>
      <c r="HC1289" s="20"/>
      <c r="HD1289" s="20"/>
      <c r="HE1289" s="20"/>
      <c r="HF1289" s="20">
        <v>3.16</v>
      </c>
      <c r="HG1289" s="20"/>
      <c r="HH1289" s="20"/>
      <c r="HI1289" s="20"/>
      <c r="HJ1289" s="20"/>
      <c r="HK1289" s="20"/>
      <c r="HL1289" s="20">
        <v>3.16</v>
      </c>
      <c r="HM1289" s="20"/>
      <c r="HN1289" s="20">
        <v>3.16</v>
      </c>
      <c r="HO1289" s="20"/>
      <c r="HP1289" s="20"/>
      <c r="HQ1289" s="20"/>
      <c r="HR1289" s="20"/>
      <c r="HS1289" s="20"/>
      <c r="HT1289" s="20"/>
      <c r="HU1289" s="20"/>
      <c r="HV1289" s="20"/>
      <c r="HW1289" s="20"/>
      <c r="HX1289" s="20"/>
      <c r="HY1289" s="20"/>
      <c r="HZ1289" s="20"/>
      <c r="IA1289" s="20"/>
      <c r="IB1289" s="20"/>
      <c r="IC1289" s="20"/>
      <c r="ID1289" s="20"/>
      <c r="IE1289" s="20"/>
      <c r="IF1289" s="20"/>
      <c r="IG1289" s="20"/>
      <c r="IH1289" s="20"/>
      <c r="II1289" s="20"/>
      <c r="IJ1289" s="20"/>
      <c r="IK1289" s="20"/>
      <c r="IL1289" s="20"/>
      <c r="IM1289" s="20"/>
      <c r="IN1289" s="20"/>
      <c r="IO1289" s="20"/>
      <c r="IP1289" s="20"/>
      <c r="IQ1289" s="20"/>
      <c r="IR1289" s="20"/>
      <c r="IS1289" s="20"/>
      <c r="IT1289" s="20"/>
      <c r="IU1289" s="20"/>
    </row>
    <row r="1290" spans="1:255" x14ac:dyDescent="0.2">
      <c r="A1290" s="71"/>
      <c r="B1290" s="72"/>
      <c r="C1290" s="72" t="s">
        <v>682</v>
      </c>
      <c r="D1290" s="73"/>
      <c r="E1290" s="74"/>
      <c r="F1290" s="75">
        <v>0.12</v>
      </c>
      <c r="G1290" s="76" t="s">
        <v>26</v>
      </c>
      <c r="H1290" s="75">
        <v>0.13</v>
      </c>
      <c r="I1290" s="75">
        <v>0.26</v>
      </c>
      <c r="J1290" s="77">
        <v>33.39</v>
      </c>
      <c r="K1290" s="78">
        <v>8.68</v>
      </c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  <c r="CC1290" s="20"/>
      <c r="CD1290" s="20"/>
      <c r="CE1290" s="20"/>
      <c r="CF1290" s="20"/>
      <c r="CG1290" s="20"/>
      <c r="CH1290" s="20"/>
      <c r="CI1290" s="20"/>
      <c r="CJ1290" s="20"/>
      <c r="CK1290" s="20"/>
      <c r="CL1290" s="20"/>
      <c r="CM1290" s="20"/>
      <c r="CN1290" s="20"/>
      <c r="CO1290" s="20"/>
      <c r="CP1290" s="20"/>
      <c r="CQ1290" s="20"/>
      <c r="CR1290" s="20"/>
      <c r="CS1290" s="20"/>
      <c r="CT1290" s="20"/>
      <c r="CU1290" s="20"/>
      <c r="CV1290" s="20"/>
      <c r="CW1290" s="20"/>
      <c r="CX1290" s="20"/>
      <c r="CY1290" s="20"/>
      <c r="CZ1290" s="20"/>
      <c r="DA1290" s="20"/>
      <c r="DB1290" s="20"/>
      <c r="DC1290" s="20"/>
      <c r="DD1290" s="20"/>
      <c r="DE1290" s="20"/>
      <c r="DF1290" s="20"/>
      <c r="DG1290" s="20"/>
      <c r="DH1290" s="20"/>
      <c r="DI1290" s="20"/>
      <c r="DJ1290" s="20"/>
      <c r="DK1290" s="20"/>
      <c r="DL1290" s="20"/>
      <c r="DM1290" s="20"/>
      <c r="DN1290" s="20"/>
      <c r="DO1290" s="20"/>
      <c r="DP1290" s="20"/>
      <c r="DQ1290" s="20"/>
      <c r="DR1290" s="20"/>
      <c r="DS1290" s="20"/>
      <c r="DT1290" s="20"/>
      <c r="DU1290" s="20"/>
      <c r="DV1290" s="20"/>
      <c r="DW1290" s="20"/>
      <c r="DX1290" s="20"/>
      <c r="DY1290" s="20"/>
      <c r="DZ1290" s="20"/>
      <c r="EA1290" s="20"/>
      <c r="EB1290" s="20"/>
      <c r="EC1290" s="20"/>
      <c r="ED1290" s="20"/>
      <c r="EE1290" s="20"/>
      <c r="EF1290" s="20"/>
      <c r="EG1290" s="20"/>
      <c r="EH1290" s="20"/>
      <c r="EI1290" s="20"/>
      <c r="EJ1290" s="20"/>
      <c r="EK1290" s="20"/>
      <c r="EL1290" s="20"/>
      <c r="EM1290" s="20"/>
      <c r="EN1290" s="20"/>
      <c r="EO1290" s="20"/>
      <c r="EP1290" s="20"/>
      <c r="EQ1290" s="20"/>
      <c r="ER1290" s="20"/>
      <c r="ES1290" s="20"/>
      <c r="ET1290" s="20"/>
      <c r="EU1290" s="20"/>
      <c r="EV1290" s="20"/>
      <c r="EW1290" s="20"/>
      <c r="EX1290" s="20"/>
      <c r="EY1290" s="20"/>
      <c r="EZ1290" s="20"/>
      <c r="FA1290" s="20"/>
      <c r="FB1290" s="20"/>
      <c r="FC1290" s="20"/>
      <c r="FD1290" s="20"/>
      <c r="FE1290" s="20"/>
      <c r="FF1290" s="20"/>
      <c r="FG1290" s="20"/>
      <c r="FH1290" s="20"/>
      <c r="FI1290" s="20"/>
      <c r="FJ1290" s="20"/>
      <c r="FK1290" s="20"/>
      <c r="FL1290" s="20"/>
      <c r="FM1290" s="20"/>
      <c r="FN1290" s="20"/>
      <c r="FO1290" s="20"/>
      <c r="FP1290" s="20"/>
      <c r="FQ1290" s="20"/>
      <c r="FR1290" s="20"/>
      <c r="FS1290" s="20"/>
      <c r="FT1290" s="20"/>
      <c r="FU1290" s="20"/>
      <c r="FV1290" s="20"/>
      <c r="FW1290" s="20"/>
      <c r="FX1290" s="20"/>
      <c r="FY1290" s="20"/>
      <c r="FZ1290" s="20"/>
      <c r="GA1290" s="20"/>
      <c r="GB1290" s="20"/>
      <c r="GC1290" s="20"/>
      <c r="GD1290" s="20"/>
      <c r="GE1290" s="20"/>
      <c r="GF1290" s="20"/>
      <c r="GG1290" s="20"/>
      <c r="GH1290" s="20"/>
      <c r="GI1290" s="20"/>
      <c r="GJ1290" s="20"/>
      <c r="GK1290" s="20"/>
      <c r="GL1290" s="20"/>
      <c r="GM1290" s="20">
        <v>0.26</v>
      </c>
      <c r="GN1290" s="20"/>
      <c r="GO1290" s="20"/>
      <c r="GP1290" s="20"/>
      <c r="GQ1290" s="20"/>
      <c r="GR1290" s="20"/>
      <c r="GS1290" s="20"/>
      <c r="GT1290" s="20"/>
      <c r="GU1290" s="20"/>
      <c r="GV1290" s="20"/>
      <c r="GW1290" s="20"/>
      <c r="GX1290" s="20"/>
      <c r="GY1290" s="20"/>
      <c r="GZ1290" s="20"/>
      <c r="HA1290" s="20"/>
      <c r="HB1290" s="20"/>
      <c r="HC1290" s="20"/>
      <c r="HD1290" s="20"/>
      <c r="HE1290" s="20"/>
      <c r="HF1290" s="20"/>
      <c r="HG1290" s="20"/>
      <c r="HH1290" s="20"/>
      <c r="HI1290" s="20"/>
      <c r="HJ1290" s="20"/>
      <c r="HK1290" s="20"/>
      <c r="HL1290" s="20"/>
      <c r="HM1290" s="20"/>
      <c r="HN1290" s="20"/>
      <c r="HO1290" s="20"/>
      <c r="HP1290" s="20"/>
      <c r="HQ1290" s="20"/>
      <c r="HR1290" s="20"/>
      <c r="HS1290" s="20"/>
      <c r="HT1290" s="20"/>
      <c r="HU1290" s="20"/>
      <c r="HV1290" s="20"/>
      <c r="HW1290" s="20"/>
      <c r="HX1290" s="20">
        <v>0.26</v>
      </c>
      <c r="HY1290" s="20"/>
      <c r="HZ1290" s="20"/>
      <c r="IA1290" s="20"/>
      <c r="IB1290" s="20"/>
      <c r="IC1290" s="20"/>
      <c r="ID1290" s="20"/>
      <c r="IE1290" s="20"/>
      <c r="IF1290" s="20"/>
      <c r="IG1290" s="20"/>
      <c r="IH1290" s="20"/>
      <c r="II1290" s="20"/>
      <c r="IJ1290" s="20"/>
      <c r="IK1290" s="20"/>
      <c r="IL1290" s="20"/>
      <c r="IM1290" s="20"/>
      <c r="IN1290" s="20"/>
      <c r="IO1290" s="20"/>
      <c r="IP1290" s="20"/>
      <c r="IQ1290" s="20"/>
      <c r="IR1290" s="20"/>
      <c r="IS1290" s="20"/>
      <c r="IT1290" s="20"/>
      <c r="IU1290" s="20"/>
    </row>
    <row r="1291" spans="1:255" x14ac:dyDescent="0.2">
      <c r="A1291" s="71"/>
      <c r="B1291" s="72"/>
      <c r="C1291" s="72" t="s">
        <v>683</v>
      </c>
      <c r="D1291" s="73"/>
      <c r="E1291" s="74"/>
      <c r="F1291" s="75">
        <v>14.74</v>
      </c>
      <c r="G1291" s="76"/>
      <c r="H1291" s="75">
        <v>14.74</v>
      </c>
      <c r="I1291" s="75">
        <v>29.48</v>
      </c>
      <c r="J1291" s="77">
        <v>9.11</v>
      </c>
      <c r="K1291" s="78">
        <v>268.56</v>
      </c>
      <c r="O1291" s="20"/>
      <c r="P1291" s="20"/>
      <c r="Q1291" s="20"/>
      <c r="R1291" s="20"/>
      <c r="S1291" s="20"/>
      <c r="T1291" s="20">
        <v>29.48</v>
      </c>
      <c r="U1291" s="20">
        <v>268.56</v>
      </c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>
        <v>1</v>
      </c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>
        <v>29.48</v>
      </c>
      <c r="DL1291" s="20"/>
      <c r="DM1291" s="20">
        <v>268.56</v>
      </c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/>
      <c r="FS1291" s="20"/>
      <c r="FT1291" s="20"/>
      <c r="FU1291" s="20"/>
      <c r="FV1291" s="20"/>
      <c r="FW1291" s="20"/>
      <c r="FX1291" s="20"/>
      <c r="FY1291" s="20"/>
      <c r="FZ1291" s="20"/>
      <c r="GA1291" s="20"/>
      <c r="GB1291" s="20"/>
      <c r="GC1291" s="20"/>
      <c r="GD1291" s="20"/>
      <c r="GE1291" s="20"/>
      <c r="GF1291" s="20"/>
      <c r="GG1291" s="20"/>
      <c r="GH1291" s="20"/>
      <c r="GI1291" s="20"/>
      <c r="GJ1291" s="20">
        <v>29.48</v>
      </c>
      <c r="GK1291" s="20"/>
      <c r="GL1291" s="20"/>
      <c r="GM1291" s="20"/>
      <c r="GN1291" s="20">
        <v>29.48</v>
      </c>
      <c r="GO1291" s="20"/>
      <c r="GP1291" s="20">
        <v>29.48</v>
      </c>
      <c r="GQ1291" s="20">
        <v>29.48</v>
      </c>
      <c r="GR1291" s="20"/>
      <c r="GS1291" s="20">
        <v>29.48</v>
      </c>
      <c r="GT1291" s="20"/>
      <c r="GU1291" s="20"/>
      <c r="GV1291" s="20"/>
      <c r="GW1291" s="20">
        <v>0</v>
      </c>
      <c r="GX1291" s="20">
        <v>0</v>
      </c>
      <c r="GY1291" s="20"/>
      <c r="GZ1291" s="20"/>
      <c r="HA1291" s="20"/>
      <c r="HB1291" s="20">
        <v>29.48</v>
      </c>
      <c r="HC1291" s="20"/>
      <c r="HD1291" s="20"/>
      <c r="HE1291" s="20"/>
      <c r="HF1291" s="20">
        <v>29.48</v>
      </c>
      <c r="HG1291" s="20"/>
      <c r="HH1291" s="20"/>
      <c r="HI1291" s="20"/>
      <c r="HJ1291" s="20"/>
      <c r="HK1291" s="20"/>
      <c r="HL1291" s="20">
        <v>29.48</v>
      </c>
      <c r="HM1291" s="20"/>
      <c r="HN1291" s="20">
        <v>29.48</v>
      </c>
      <c r="HO1291" s="20"/>
      <c r="HP1291" s="20"/>
      <c r="HQ1291" s="20"/>
      <c r="HR1291" s="20"/>
      <c r="HS1291" s="20"/>
      <c r="HT1291" s="20"/>
      <c r="HU1291" s="20"/>
      <c r="HV1291" s="20"/>
      <c r="HW1291" s="20"/>
      <c r="HX1291" s="20"/>
      <c r="HY1291" s="20"/>
      <c r="HZ1291" s="20"/>
      <c r="IA1291" s="20"/>
      <c r="IB1291" s="20"/>
      <c r="IC1291" s="20"/>
      <c r="ID1291" s="20"/>
      <c r="IE1291" s="20"/>
      <c r="IF1291" s="20"/>
      <c r="IG1291" s="20"/>
      <c r="IH1291" s="20"/>
      <c r="II1291" s="20"/>
      <c r="IJ1291" s="20"/>
      <c r="IK1291" s="20"/>
      <c r="IL1291" s="20"/>
      <c r="IM1291" s="20"/>
      <c r="IN1291" s="20"/>
      <c r="IO1291" s="20"/>
      <c r="IP1291" s="20"/>
      <c r="IQ1291" s="20"/>
      <c r="IR1291" s="20"/>
      <c r="IS1291" s="20"/>
      <c r="IT1291" s="20"/>
      <c r="IU1291" s="20"/>
    </row>
    <row r="1292" spans="1:255" x14ac:dyDescent="0.2">
      <c r="A1292" s="79"/>
      <c r="B1292" s="80"/>
      <c r="C1292" s="80" t="s">
        <v>684</v>
      </c>
      <c r="D1292" s="81"/>
      <c r="E1292" s="82">
        <v>121</v>
      </c>
      <c r="F1292" s="83" t="s">
        <v>685</v>
      </c>
      <c r="G1292" s="84"/>
      <c r="H1292" s="85">
        <v>12.25</v>
      </c>
      <c r="I1292" s="85">
        <v>24.49</v>
      </c>
      <c r="J1292" s="87">
        <v>1.21</v>
      </c>
      <c r="K1292" s="86">
        <v>817.73</v>
      </c>
      <c r="O1292" s="20"/>
      <c r="P1292" s="20"/>
      <c r="Q1292" s="20"/>
      <c r="R1292" s="20"/>
      <c r="S1292" s="20"/>
      <c r="T1292" s="20">
        <v>24.49</v>
      </c>
      <c r="U1292" s="20">
        <v>817.73</v>
      </c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>
        <v>1</v>
      </c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>
        <v>24.49</v>
      </c>
      <c r="DR1292" s="20"/>
      <c r="DS1292" s="20">
        <v>817.73</v>
      </c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  <c r="FQ1292" s="20"/>
      <c r="FR1292" s="20"/>
      <c r="FS1292" s="20"/>
      <c r="FT1292" s="20"/>
      <c r="FU1292" s="20"/>
      <c r="FV1292" s="20"/>
      <c r="FW1292" s="20"/>
      <c r="FX1292" s="20"/>
      <c r="FY1292" s="20"/>
      <c r="FZ1292" s="20"/>
      <c r="GA1292" s="20"/>
      <c r="GB1292" s="20"/>
      <c r="GC1292" s="20"/>
      <c r="GD1292" s="20"/>
      <c r="GE1292" s="20"/>
      <c r="GF1292" s="20"/>
      <c r="GG1292" s="20"/>
      <c r="GH1292" s="20"/>
      <c r="GI1292" s="20"/>
      <c r="GJ1292" s="20"/>
      <c r="GK1292" s="20"/>
      <c r="GL1292" s="20"/>
      <c r="GM1292" s="20"/>
      <c r="GN1292" s="20"/>
      <c r="GO1292" s="20"/>
      <c r="GP1292" s="20"/>
      <c r="GQ1292" s="20"/>
      <c r="GR1292" s="20"/>
      <c r="GS1292" s="20"/>
      <c r="GT1292" s="20"/>
      <c r="GU1292" s="20"/>
      <c r="GV1292" s="20"/>
      <c r="GW1292" s="20"/>
      <c r="GX1292" s="20"/>
      <c r="GY1292" s="20">
        <v>24.49</v>
      </c>
      <c r="GZ1292" s="20"/>
      <c r="HA1292" s="20"/>
      <c r="HB1292" s="20">
        <v>24.49</v>
      </c>
      <c r="HC1292" s="20"/>
      <c r="HD1292" s="20"/>
      <c r="HE1292" s="20"/>
      <c r="HF1292" s="20">
        <v>24.49</v>
      </c>
      <c r="HG1292" s="20"/>
      <c r="HH1292" s="20"/>
      <c r="HI1292" s="20"/>
      <c r="HJ1292" s="20"/>
      <c r="HK1292" s="20"/>
      <c r="HL1292" s="20">
        <v>24.49</v>
      </c>
      <c r="HM1292" s="20"/>
      <c r="HN1292" s="20">
        <v>24.49</v>
      </c>
      <c r="HO1292" s="20"/>
      <c r="HP1292" s="20"/>
      <c r="HQ1292" s="20"/>
      <c r="HR1292" s="20"/>
      <c r="HS1292" s="20"/>
      <c r="HT1292" s="20"/>
      <c r="HU1292" s="20"/>
      <c r="HV1292" s="20"/>
      <c r="HW1292" s="20"/>
      <c r="HX1292" s="20"/>
      <c r="HY1292" s="20"/>
      <c r="HZ1292" s="20"/>
      <c r="IA1292" s="20"/>
      <c r="IB1292" s="20"/>
      <c r="IC1292" s="20"/>
      <c r="ID1292" s="20"/>
      <c r="IE1292" s="20"/>
      <c r="IF1292" s="20"/>
      <c r="IG1292" s="20"/>
      <c r="IH1292" s="20"/>
      <c r="II1292" s="20"/>
      <c r="IJ1292" s="20"/>
      <c r="IK1292" s="20"/>
      <c r="IL1292" s="20"/>
      <c r="IM1292" s="20"/>
      <c r="IN1292" s="20"/>
      <c r="IO1292" s="20"/>
      <c r="IP1292" s="20"/>
      <c r="IQ1292" s="20"/>
      <c r="IR1292" s="20"/>
      <c r="IS1292" s="20"/>
      <c r="IT1292" s="20"/>
      <c r="IU1292" s="20"/>
    </row>
    <row r="1293" spans="1:255" x14ac:dyDescent="0.2">
      <c r="A1293" s="79"/>
      <c r="B1293" s="80"/>
      <c r="C1293" s="80" t="s">
        <v>686</v>
      </c>
      <c r="D1293" s="81"/>
      <c r="E1293" s="82">
        <v>72</v>
      </c>
      <c r="F1293" s="83" t="s">
        <v>685</v>
      </c>
      <c r="G1293" s="84"/>
      <c r="H1293" s="85">
        <v>7.29</v>
      </c>
      <c r="I1293" s="85">
        <v>14.57</v>
      </c>
      <c r="J1293" s="87">
        <v>0.72</v>
      </c>
      <c r="K1293" s="86">
        <v>486.58</v>
      </c>
      <c r="O1293" s="20"/>
      <c r="P1293" s="20"/>
      <c r="Q1293" s="20"/>
      <c r="R1293" s="20"/>
      <c r="S1293" s="20"/>
      <c r="T1293" s="20">
        <v>14.57</v>
      </c>
      <c r="U1293" s="20">
        <v>486.58</v>
      </c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>
        <v>1</v>
      </c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>
        <v>14.57</v>
      </c>
      <c r="DR1293" s="20"/>
      <c r="DS1293" s="20">
        <v>486.58</v>
      </c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  <c r="FW1293" s="20"/>
      <c r="FX1293" s="20"/>
      <c r="FY1293" s="20"/>
      <c r="FZ1293" s="20"/>
      <c r="GA1293" s="20"/>
      <c r="GB1293" s="20"/>
      <c r="GC1293" s="20"/>
      <c r="GD1293" s="20"/>
      <c r="GE1293" s="20"/>
      <c r="GF1293" s="20"/>
      <c r="GG1293" s="20"/>
      <c r="GH1293" s="20"/>
      <c r="GI1293" s="20"/>
      <c r="GJ1293" s="20"/>
      <c r="GK1293" s="20"/>
      <c r="GL1293" s="20"/>
      <c r="GM1293" s="20"/>
      <c r="GN1293" s="20"/>
      <c r="GO1293" s="20"/>
      <c r="GP1293" s="20"/>
      <c r="GQ1293" s="20"/>
      <c r="GR1293" s="20"/>
      <c r="GS1293" s="20"/>
      <c r="GT1293" s="20"/>
      <c r="GU1293" s="20"/>
      <c r="GV1293" s="20"/>
      <c r="GW1293" s="20"/>
      <c r="GX1293" s="20"/>
      <c r="GY1293" s="20"/>
      <c r="GZ1293" s="20">
        <v>14.57</v>
      </c>
      <c r="HA1293" s="20"/>
      <c r="HB1293" s="20">
        <v>14.57</v>
      </c>
      <c r="HC1293" s="20"/>
      <c r="HD1293" s="20"/>
      <c r="HE1293" s="20"/>
      <c r="HF1293" s="20">
        <v>14.57</v>
      </c>
      <c r="HG1293" s="20"/>
      <c r="HH1293" s="20"/>
      <c r="HI1293" s="20"/>
      <c r="HJ1293" s="20"/>
      <c r="HK1293" s="20"/>
      <c r="HL1293" s="20">
        <v>14.57</v>
      </c>
      <c r="HM1293" s="20"/>
      <c r="HN1293" s="20">
        <v>14.57</v>
      </c>
      <c r="HO1293" s="20"/>
      <c r="HP1293" s="20"/>
      <c r="HQ1293" s="20"/>
      <c r="HR1293" s="20"/>
      <c r="HS1293" s="20"/>
      <c r="HT1293" s="20"/>
      <c r="HU1293" s="20"/>
      <c r="HV1293" s="20"/>
      <c r="HW1293" s="20"/>
      <c r="HX1293" s="20"/>
      <c r="HY1293" s="20"/>
      <c r="HZ1293" s="20"/>
      <c r="IA1293" s="20"/>
      <c r="IB1293" s="20"/>
      <c r="IC1293" s="20"/>
      <c r="ID1293" s="20"/>
      <c r="IE1293" s="20"/>
      <c r="IF1293" s="20"/>
      <c r="IG1293" s="20"/>
      <c r="IH1293" s="20"/>
      <c r="II1293" s="20"/>
      <c r="IJ1293" s="20"/>
      <c r="IK1293" s="20"/>
      <c r="IL1293" s="20"/>
      <c r="IM1293" s="20"/>
      <c r="IN1293" s="20"/>
      <c r="IO1293" s="20"/>
      <c r="IP1293" s="20"/>
      <c r="IQ1293" s="20"/>
      <c r="IR1293" s="20"/>
      <c r="IS1293" s="20"/>
      <c r="IT1293" s="20"/>
      <c r="IU1293" s="20"/>
    </row>
    <row r="1294" spans="1:255" x14ac:dyDescent="0.2">
      <c r="A1294" s="71"/>
      <c r="B1294" s="72"/>
      <c r="C1294" s="72" t="s">
        <v>687</v>
      </c>
      <c r="D1294" s="73" t="s">
        <v>688</v>
      </c>
      <c r="E1294" s="74">
        <v>1.06</v>
      </c>
      <c r="F1294" s="75"/>
      <c r="G1294" s="76" t="s">
        <v>26</v>
      </c>
      <c r="H1294" s="75">
        <v>1.1100000000000001</v>
      </c>
      <c r="I1294" s="88">
        <v>2.226</v>
      </c>
      <c r="J1294" s="77"/>
      <c r="K1294" s="78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  <c r="FQ1294" s="20"/>
      <c r="FR1294" s="20"/>
      <c r="FS1294" s="20"/>
      <c r="FT1294" s="20"/>
      <c r="FU1294" s="20"/>
      <c r="FV1294" s="20"/>
      <c r="FW1294" s="20"/>
      <c r="FX1294" s="20"/>
      <c r="FY1294" s="20"/>
      <c r="FZ1294" s="20"/>
      <c r="GA1294" s="20"/>
      <c r="GB1294" s="20"/>
      <c r="GC1294" s="20"/>
      <c r="GD1294" s="20"/>
      <c r="GE1294" s="20"/>
      <c r="GF1294" s="20"/>
      <c r="GG1294" s="20"/>
      <c r="GH1294" s="20"/>
      <c r="GI1294" s="20"/>
      <c r="GJ1294" s="20"/>
      <c r="GK1294" s="20"/>
      <c r="GL1294" s="20"/>
      <c r="GM1294" s="20"/>
      <c r="GN1294" s="20"/>
      <c r="GO1294" s="20"/>
      <c r="GP1294" s="20"/>
      <c r="GQ1294" s="20"/>
      <c r="GR1294" s="20"/>
      <c r="GS1294" s="20"/>
      <c r="GT1294" s="20"/>
      <c r="GU1294" s="20"/>
      <c r="GV1294" s="20"/>
      <c r="GW1294" s="20"/>
      <c r="GX1294" s="20"/>
      <c r="GY1294" s="20"/>
      <c r="GZ1294" s="20"/>
      <c r="HA1294" s="20"/>
      <c r="HB1294" s="20"/>
      <c r="HC1294" s="20"/>
      <c r="HD1294" s="20"/>
      <c r="HE1294" s="20"/>
      <c r="HF1294" s="20"/>
      <c r="HG1294" s="20"/>
      <c r="HH1294" s="20"/>
      <c r="HI1294" s="20"/>
      <c r="HJ1294" s="20"/>
      <c r="HK1294" s="20"/>
      <c r="HL1294" s="20"/>
      <c r="HM1294" s="20"/>
      <c r="HN1294" s="20"/>
      <c r="HO1294" s="20"/>
      <c r="HP1294" s="20"/>
      <c r="HQ1294" s="20"/>
      <c r="HR1294" s="20"/>
      <c r="HS1294" s="20"/>
      <c r="HT1294" s="20"/>
      <c r="HU1294" s="20"/>
      <c r="HV1294" s="20"/>
      <c r="HW1294" s="20"/>
      <c r="HX1294" s="20"/>
      <c r="HY1294" s="20"/>
      <c r="HZ1294" s="20"/>
      <c r="IA1294" s="20"/>
      <c r="IB1294" s="20"/>
      <c r="IC1294" s="20"/>
      <c r="ID1294" s="20"/>
      <c r="IE1294" s="20"/>
      <c r="IF1294" s="20"/>
      <c r="IG1294" s="20"/>
      <c r="IH1294" s="20"/>
      <c r="II1294" s="20"/>
      <c r="IJ1294" s="20"/>
      <c r="IK1294" s="20"/>
      <c r="IL1294" s="20"/>
      <c r="IM1294" s="20"/>
      <c r="IN1294" s="20"/>
      <c r="IO1294" s="20"/>
      <c r="IP1294" s="20"/>
      <c r="IQ1294" s="20"/>
      <c r="IR1294" s="20"/>
      <c r="IS1294" s="20"/>
      <c r="IT1294" s="20"/>
      <c r="IU1294" s="20"/>
    </row>
    <row r="1295" spans="1:255" ht="24" x14ac:dyDescent="0.2">
      <c r="A1295" s="91" t="s">
        <v>396</v>
      </c>
      <c r="B1295" s="99" t="s">
        <v>35</v>
      </c>
      <c r="C1295" s="92" t="s">
        <v>786</v>
      </c>
      <c r="D1295" s="93" t="s">
        <v>23</v>
      </c>
      <c r="E1295" s="94">
        <v>1</v>
      </c>
      <c r="F1295" s="100">
        <v>7678.18</v>
      </c>
      <c r="G1295" s="96"/>
      <c r="H1295" s="100">
        <v>7678.18</v>
      </c>
      <c r="I1295" s="95">
        <v>1252.56</v>
      </c>
      <c r="J1295" s="97">
        <v>6.13</v>
      </c>
      <c r="K1295" s="98">
        <v>7678.18</v>
      </c>
      <c r="L1295" s="20"/>
      <c r="M1295" s="20"/>
      <c r="N1295" s="20"/>
      <c r="O1295" s="20"/>
      <c r="P1295" s="20"/>
      <c r="Q1295" s="20"/>
      <c r="R1295" s="20"/>
      <c r="S1295" s="20"/>
      <c r="T1295" s="20">
        <v>1252.56</v>
      </c>
      <c r="U1295" s="20">
        <v>7678.18</v>
      </c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>
        <v>3</v>
      </c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>
        <v>7678.18</v>
      </c>
      <c r="DG1295" s="20"/>
      <c r="DH1295" s="20"/>
      <c r="DI1295" s="20"/>
      <c r="DJ1295" s="20"/>
      <c r="DK1295" s="20"/>
      <c r="DL1295" s="20"/>
      <c r="DM1295" s="20"/>
      <c r="DN1295" s="20">
        <v>1252.56</v>
      </c>
      <c r="DO1295" s="20"/>
      <c r="DP1295" s="20">
        <v>7678.18</v>
      </c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  <c r="FQ1295" s="20"/>
      <c r="FR1295" s="20"/>
      <c r="FS1295" s="20"/>
      <c r="FT1295" s="20"/>
      <c r="FU1295" s="20"/>
      <c r="FV1295" s="20"/>
      <c r="FW1295" s="20"/>
      <c r="FX1295" s="20"/>
      <c r="FY1295" s="20"/>
      <c r="FZ1295" s="20"/>
      <c r="GA1295" s="20"/>
      <c r="GB1295" s="20"/>
      <c r="GC1295" s="20"/>
      <c r="GD1295" s="20"/>
      <c r="GE1295" s="20"/>
      <c r="GF1295" s="20"/>
      <c r="GG1295" s="20"/>
      <c r="GH1295" s="20"/>
      <c r="GI1295" s="20"/>
      <c r="GJ1295" s="20"/>
      <c r="GK1295" s="20"/>
      <c r="GL1295" s="20"/>
      <c r="GM1295" s="20"/>
      <c r="GN1295" s="20">
        <v>1252.56</v>
      </c>
      <c r="GO1295" s="20"/>
      <c r="GP1295" s="20">
        <v>1252.56</v>
      </c>
      <c r="GQ1295" s="20"/>
      <c r="GR1295" s="20"/>
      <c r="GS1295" s="20"/>
      <c r="GT1295" s="20">
        <v>1252.56</v>
      </c>
      <c r="GU1295" s="20"/>
      <c r="GV1295" s="20">
        <v>1252.56</v>
      </c>
      <c r="GW1295" s="20"/>
      <c r="GX1295" s="20"/>
      <c r="GY1295" s="20"/>
      <c r="GZ1295" s="20"/>
      <c r="HA1295" s="20"/>
      <c r="HB1295" s="20"/>
      <c r="HC1295" s="20"/>
      <c r="HD1295" s="20">
        <v>1252.56</v>
      </c>
      <c r="HE1295" s="20"/>
      <c r="HF1295" s="20"/>
      <c r="HG1295" s="20"/>
      <c r="HH1295" s="20"/>
      <c r="HI1295" s="20"/>
      <c r="HJ1295" s="20"/>
      <c r="HK1295" s="20"/>
      <c r="HL1295" s="20"/>
      <c r="HM1295" s="20"/>
      <c r="HN1295" s="20"/>
      <c r="HO1295" s="20"/>
      <c r="HP1295" s="20"/>
      <c r="HQ1295" s="20"/>
      <c r="HR1295" s="20">
        <v>1252.56</v>
      </c>
      <c r="HS1295" s="20"/>
      <c r="HT1295" s="20"/>
      <c r="HU1295" s="20"/>
      <c r="HV1295" s="20"/>
      <c r="HW1295" s="20"/>
      <c r="HX1295" s="20"/>
      <c r="HY1295" s="20"/>
      <c r="HZ1295" s="20">
        <v>1252.56</v>
      </c>
      <c r="IA1295" s="20"/>
      <c r="IB1295" s="20"/>
      <c r="IC1295" s="20"/>
      <c r="ID1295" s="20"/>
      <c r="IE1295" s="20"/>
      <c r="IF1295" s="20"/>
      <c r="IG1295" s="20"/>
      <c r="IH1295" s="20"/>
      <c r="II1295" s="20"/>
      <c r="IJ1295" s="20"/>
      <c r="IK1295" s="20"/>
      <c r="IL1295" s="20"/>
      <c r="IM1295" s="20"/>
      <c r="IN1295" s="20"/>
      <c r="IO1295" s="20"/>
      <c r="IP1295" s="20"/>
      <c r="IQ1295" s="20"/>
      <c r="IR1295" s="20"/>
      <c r="IS1295" s="20"/>
      <c r="IT1295" s="20"/>
      <c r="IU1295" s="20"/>
    </row>
    <row r="1296" spans="1:255" x14ac:dyDescent="0.2">
      <c r="A1296" s="58"/>
      <c r="B1296" s="101" t="s">
        <v>690</v>
      </c>
      <c r="C1296" s="101" t="s">
        <v>787</v>
      </c>
      <c r="D1296" s="57"/>
      <c r="E1296" s="57"/>
      <c r="F1296" s="57"/>
      <c r="G1296" s="57"/>
      <c r="H1296" s="57"/>
      <c r="I1296" s="57"/>
      <c r="J1296" s="57"/>
      <c r="K1296" s="59"/>
    </row>
    <row r="1297" spans="1:255" x14ac:dyDescent="0.2">
      <c r="A1297" s="111" t="s">
        <v>397</v>
      </c>
      <c r="B1297" s="112" t="s">
        <v>35</v>
      </c>
      <c r="C1297" s="113" t="s">
        <v>377</v>
      </c>
      <c r="D1297" s="114" t="s">
        <v>23</v>
      </c>
      <c r="E1297" s="115">
        <v>1</v>
      </c>
      <c r="F1297" s="116">
        <v>1443.35</v>
      </c>
      <c r="G1297" s="65"/>
      <c r="H1297" s="116">
        <v>1443.35</v>
      </c>
      <c r="I1297" s="117">
        <v>158.44</v>
      </c>
      <c r="J1297" s="66">
        <v>9.11</v>
      </c>
      <c r="K1297" s="118">
        <v>1443.35</v>
      </c>
      <c r="L1297" s="20"/>
      <c r="M1297" s="20"/>
      <c r="N1297" s="20"/>
      <c r="O1297" s="20"/>
      <c r="P1297" s="20"/>
      <c r="Q1297" s="20"/>
      <c r="R1297" s="20"/>
      <c r="S1297" s="20"/>
      <c r="T1297" s="20">
        <v>158.44</v>
      </c>
      <c r="U1297" s="20">
        <v>1443.35</v>
      </c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>
        <v>1</v>
      </c>
      <c r="CW1297" s="20"/>
      <c r="CX1297" s="20"/>
      <c r="CY1297" s="20"/>
      <c r="CZ1297" s="20"/>
      <c r="DA1297" s="20"/>
      <c r="DB1297" s="20"/>
      <c r="DC1297" s="20"/>
      <c r="DD1297" s="20"/>
      <c r="DE1297" s="20">
        <v>1443.35</v>
      </c>
      <c r="DF1297" s="20"/>
      <c r="DG1297" s="20"/>
      <c r="DH1297" s="20"/>
      <c r="DI1297" s="20"/>
      <c r="DJ1297" s="20"/>
      <c r="DK1297" s="20">
        <v>158.44</v>
      </c>
      <c r="DL1297" s="20"/>
      <c r="DM1297" s="20">
        <v>1443.35</v>
      </c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  <c r="FQ1297" s="20"/>
      <c r="FR1297" s="20"/>
      <c r="FS1297" s="20"/>
      <c r="FT1297" s="20"/>
      <c r="FU1297" s="20"/>
      <c r="FV1297" s="20"/>
      <c r="FW1297" s="20"/>
      <c r="FX1297" s="20"/>
      <c r="FY1297" s="20"/>
      <c r="FZ1297" s="20"/>
      <c r="GA1297" s="20"/>
      <c r="GB1297" s="20"/>
      <c r="GC1297" s="20"/>
      <c r="GD1297" s="20"/>
      <c r="GE1297" s="20"/>
      <c r="GF1297" s="20"/>
      <c r="GG1297" s="20"/>
      <c r="GH1297" s="20"/>
      <c r="GI1297" s="20"/>
      <c r="GJ1297" s="20">
        <v>158.44</v>
      </c>
      <c r="GK1297" s="20"/>
      <c r="GL1297" s="20"/>
      <c r="GM1297" s="20"/>
      <c r="GN1297" s="20">
        <v>158.44</v>
      </c>
      <c r="GO1297" s="20"/>
      <c r="GP1297" s="20">
        <v>158.44</v>
      </c>
      <c r="GQ1297" s="20">
        <v>158.44</v>
      </c>
      <c r="GR1297" s="20"/>
      <c r="GS1297" s="20">
        <v>158.44</v>
      </c>
      <c r="GT1297" s="20"/>
      <c r="GU1297" s="20"/>
      <c r="GV1297" s="20"/>
      <c r="GW1297" s="20"/>
      <c r="GX1297" s="20"/>
      <c r="GY1297" s="20"/>
      <c r="GZ1297" s="20"/>
      <c r="HA1297" s="20"/>
      <c r="HB1297" s="20">
        <v>158.44</v>
      </c>
      <c r="HC1297" s="20"/>
      <c r="HD1297" s="20"/>
      <c r="HE1297" s="20"/>
      <c r="HF1297" s="20">
        <v>158.44</v>
      </c>
      <c r="HG1297" s="20"/>
      <c r="HH1297" s="20"/>
      <c r="HI1297" s="20"/>
      <c r="HJ1297" s="20"/>
      <c r="HK1297" s="20"/>
      <c r="HL1297" s="20">
        <v>158.44</v>
      </c>
      <c r="HM1297" s="20"/>
      <c r="HN1297" s="20">
        <v>158.44</v>
      </c>
      <c r="HO1297" s="20"/>
      <c r="HP1297" s="20"/>
      <c r="HQ1297" s="20"/>
      <c r="HR1297" s="20"/>
      <c r="HS1297" s="20"/>
      <c r="HT1297" s="20"/>
      <c r="HU1297" s="20"/>
      <c r="HV1297" s="20"/>
      <c r="HW1297" s="20"/>
      <c r="HX1297" s="20"/>
      <c r="HY1297" s="20">
        <v>158.44</v>
      </c>
      <c r="HZ1297" s="20"/>
      <c r="IA1297" s="20"/>
      <c r="IB1297" s="20"/>
      <c r="IC1297" s="20"/>
      <c r="ID1297" s="20"/>
      <c r="IE1297" s="20"/>
      <c r="IF1297" s="20"/>
      <c r="IG1297" s="20"/>
      <c r="IH1297" s="20"/>
      <c r="II1297" s="20"/>
      <c r="IJ1297" s="20"/>
      <c r="IK1297" s="20"/>
      <c r="IL1297" s="20"/>
      <c r="IM1297" s="20"/>
      <c r="IN1297" s="20"/>
      <c r="IO1297" s="20"/>
      <c r="IP1297" s="20"/>
      <c r="IQ1297" s="20"/>
      <c r="IR1297" s="20"/>
      <c r="IS1297" s="20"/>
      <c r="IT1297" s="20"/>
      <c r="IU1297" s="20"/>
    </row>
    <row r="1298" spans="1:255" x14ac:dyDescent="0.2">
      <c r="A1298" s="58"/>
      <c r="B1298" s="101" t="s">
        <v>690</v>
      </c>
      <c r="C1298" s="101" t="s">
        <v>813</v>
      </c>
      <c r="D1298" s="57"/>
      <c r="E1298" s="57"/>
      <c r="F1298" s="57"/>
      <c r="G1298" s="57"/>
      <c r="H1298" s="57"/>
      <c r="I1298" s="57"/>
      <c r="J1298" s="57"/>
      <c r="K1298" s="59"/>
    </row>
    <row r="1299" spans="1:255" x14ac:dyDescent="0.2">
      <c r="A1299" s="120"/>
      <c r="B1299" s="121"/>
      <c r="C1299" s="121" t="s">
        <v>696</v>
      </c>
      <c r="D1299" s="121"/>
      <c r="E1299" s="121"/>
      <c r="F1299" s="121"/>
      <c r="G1299" s="121"/>
      <c r="H1299" s="202">
        <v>187.92</v>
      </c>
      <c r="I1299" s="203"/>
      <c r="J1299" s="202">
        <v>1711.9099999999999</v>
      </c>
      <c r="K1299" s="204"/>
      <c r="L1299" s="109"/>
      <c r="M1299" s="109"/>
      <c r="N1299" s="109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  <c r="FQ1299" s="20"/>
      <c r="FR1299" s="20"/>
      <c r="FS1299" s="20"/>
      <c r="FT1299" s="20"/>
      <c r="FU1299" s="20"/>
      <c r="FV1299" s="20"/>
      <c r="FW1299" s="20"/>
      <c r="FX1299" s="20"/>
      <c r="FY1299" s="20"/>
      <c r="FZ1299" s="20"/>
      <c r="GA1299" s="20"/>
      <c r="GB1299" s="20"/>
      <c r="GC1299" s="20"/>
      <c r="GD1299" s="20"/>
      <c r="GE1299" s="20"/>
      <c r="GF1299" s="20"/>
      <c r="GG1299" s="20"/>
      <c r="GH1299" s="20"/>
      <c r="GI1299" s="20"/>
      <c r="GJ1299" s="20"/>
      <c r="GK1299" s="20"/>
      <c r="GL1299" s="20"/>
      <c r="GM1299" s="20"/>
      <c r="GN1299" s="20"/>
      <c r="GO1299" s="20"/>
      <c r="GP1299" s="20"/>
      <c r="GQ1299" s="20"/>
      <c r="GR1299" s="20"/>
      <c r="GS1299" s="20"/>
      <c r="GT1299" s="20"/>
      <c r="GU1299" s="20"/>
      <c r="GV1299" s="20"/>
      <c r="GW1299" s="20"/>
      <c r="GX1299" s="20"/>
      <c r="GY1299" s="20"/>
      <c r="GZ1299" s="20"/>
      <c r="HA1299" s="20"/>
      <c r="HB1299" s="20"/>
      <c r="HC1299" s="20"/>
      <c r="HD1299" s="20"/>
      <c r="HE1299" s="20"/>
      <c r="HF1299" s="20"/>
      <c r="HG1299" s="20"/>
      <c r="HH1299" s="20"/>
      <c r="HI1299" s="20"/>
      <c r="HJ1299" s="20"/>
      <c r="HK1299" s="20"/>
      <c r="HL1299" s="20"/>
      <c r="HM1299" s="20"/>
      <c r="HN1299" s="20"/>
      <c r="HO1299" s="20"/>
      <c r="HP1299" s="20"/>
      <c r="HQ1299" s="20"/>
      <c r="HR1299" s="20"/>
      <c r="HS1299" s="20"/>
      <c r="HT1299" s="20"/>
      <c r="HU1299" s="20"/>
      <c r="HV1299" s="20"/>
      <c r="HW1299" s="20"/>
      <c r="HX1299" s="20"/>
      <c r="HY1299" s="20"/>
      <c r="HZ1299" s="20"/>
      <c r="IA1299" s="20"/>
      <c r="IB1299" s="20"/>
      <c r="IC1299" s="20"/>
      <c r="ID1299" s="20"/>
      <c r="IE1299" s="20"/>
      <c r="IF1299" s="20"/>
      <c r="IG1299" s="20"/>
      <c r="IH1299" s="20"/>
      <c r="II1299" s="20"/>
      <c r="IJ1299" s="20"/>
      <c r="IK1299" s="20"/>
      <c r="IL1299" s="20"/>
      <c r="IM1299" s="20"/>
      <c r="IN1299" s="20"/>
      <c r="IO1299" s="20"/>
      <c r="IP1299" s="20"/>
      <c r="IQ1299" s="20"/>
      <c r="IR1299" s="20"/>
      <c r="IS1299" s="20"/>
      <c r="IT1299" s="20"/>
      <c r="IU1299" s="20"/>
    </row>
    <row r="1300" spans="1:255" ht="13.5" thickBot="1" x14ac:dyDescent="0.25">
      <c r="A1300" s="124"/>
      <c r="B1300" s="125"/>
      <c r="C1300" s="125" t="s">
        <v>697</v>
      </c>
      <c r="D1300" s="125"/>
      <c r="E1300" s="125"/>
      <c r="F1300" s="125"/>
      <c r="G1300" s="125"/>
      <c r="H1300" s="197">
        <v>1252.56</v>
      </c>
      <c r="I1300" s="198"/>
      <c r="J1300" s="197">
        <v>7678.18</v>
      </c>
      <c r="K1300" s="199"/>
      <c r="L1300" s="119"/>
      <c r="M1300" s="119"/>
      <c r="N1300" s="119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  <c r="FQ1300" s="20"/>
      <c r="FR1300" s="20"/>
      <c r="FS1300" s="20"/>
      <c r="FT1300" s="20"/>
      <c r="FU1300" s="20"/>
      <c r="FV1300" s="20"/>
      <c r="FW1300" s="20"/>
      <c r="FX1300" s="20"/>
      <c r="FY1300" s="20"/>
      <c r="FZ1300" s="20"/>
      <c r="GA1300" s="20"/>
      <c r="GB1300" s="20"/>
      <c r="GC1300" s="20"/>
      <c r="GD1300" s="20"/>
      <c r="GE1300" s="20"/>
      <c r="GF1300" s="20"/>
      <c r="GG1300" s="20"/>
      <c r="GH1300" s="20"/>
      <c r="GI1300" s="20"/>
      <c r="GJ1300" s="20"/>
      <c r="GK1300" s="20"/>
      <c r="GL1300" s="20"/>
      <c r="GM1300" s="20"/>
      <c r="GN1300" s="20"/>
      <c r="GO1300" s="20"/>
      <c r="GP1300" s="20"/>
      <c r="GQ1300" s="20"/>
      <c r="GR1300" s="20"/>
      <c r="GS1300" s="20"/>
      <c r="GT1300" s="20"/>
      <c r="GU1300" s="20"/>
      <c r="GV1300" s="20"/>
      <c r="GW1300" s="20"/>
      <c r="GX1300" s="20"/>
      <c r="GY1300" s="20"/>
      <c r="GZ1300" s="20"/>
      <c r="HA1300" s="20"/>
      <c r="HB1300" s="20"/>
      <c r="HC1300" s="20"/>
      <c r="HD1300" s="20"/>
      <c r="HE1300" s="20"/>
      <c r="HF1300" s="20"/>
      <c r="HG1300" s="20"/>
      <c r="HH1300" s="20"/>
      <c r="HI1300" s="20"/>
      <c r="HJ1300" s="20"/>
      <c r="HK1300" s="20"/>
      <c r="HL1300" s="20"/>
      <c r="HM1300" s="20"/>
      <c r="HN1300" s="20"/>
      <c r="HO1300" s="20"/>
      <c r="HP1300" s="20"/>
      <c r="HQ1300" s="20"/>
      <c r="HR1300" s="20"/>
      <c r="HS1300" s="20"/>
      <c r="HT1300" s="20"/>
      <c r="HU1300" s="20"/>
      <c r="HV1300" s="20"/>
      <c r="HW1300" s="20"/>
      <c r="HX1300" s="20"/>
      <c r="HY1300" s="20"/>
      <c r="HZ1300" s="20"/>
      <c r="IA1300" s="20"/>
      <c r="IB1300" s="20"/>
      <c r="IC1300" s="20"/>
      <c r="ID1300" s="20"/>
      <c r="IE1300" s="20"/>
      <c r="IF1300" s="20"/>
      <c r="IG1300" s="20"/>
      <c r="IH1300" s="20"/>
      <c r="II1300" s="20"/>
      <c r="IJ1300" s="20"/>
      <c r="IK1300" s="20"/>
      <c r="IL1300" s="20"/>
      <c r="IM1300" s="20"/>
      <c r="IN1300" s="20"/>
      <c r="IO1300" s="20"/>
      <c r="IP1300" s="20"/>
      <c r="IQ1300" s="20"/>
      <c r="IR1300" s="20"/>
      <c r="IS1300" s="20"/>
      <c r="IT1300" s="20"/>
      <c r="IU1300" s="20"/>
    </row>
    <row r="1301" spans="1:255" x14ac:dyDescent="0.2">
      <c r="A1301" s="123"/>
      <c r="B1301" s="122"/>
      <c r="C1301" s="122" t="s">
        <v>698</v>
      </c>
      <c r="D1301" s="122"/>
      <c r="E1301" s="122"/>
      <c r="F1301" s="122"/>
      <c r="G1301" s="122"/>
      <c r="H1301" s="191">
        <v>1502.68</v>
      </c>
      <c r="I1301" s="192"/>
      <c r="J1301" s="191">
        <v>11403.43</v>
      </c>
      <c r="K1301" s="193"/>
      <c r="O1301" s="20"/>
      <c r="P1301" s="20"/>
      <c r="Q1301" s="20"/>
      <c r="R1301" s="20">
        <v>1502.68</v>
      </c>
      <c r="S1301" s="20">
        <v>11403.43</v>
      </c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  <c r="FQ1301" s="20"/>
      <c r="FR1301" s="20"/>
      <c r="FS1301" s="20"/>
      <c r="FT1301" s="20"/>
      <c r="FU1301" s="20"/>
      <c r="FV1301" s="20"/>
      <c r="FW1301" s="20"/>
      <c r="FX1301" s="20"/>
      <c r="FY1301" s="20"/>
      <c r="FZ1301" s="20"/>
      <c r="GA1301" s="20"/>
      <c r="GB1301" s="20"/>
      <c r="GC1301" s="20"/>
      <c r="GD1301" s="20"/>
      <c r="GE1301" s="20"/>
      <c r="GF1301" s="20"/>
      <c r="GG1301" s="20"/>
      <c r="GH1301" s="20"/>
      <c r="GI1301" s="20"/>
      <c r="GJ1301" s="20"/>
      <c r="GK1301" s="20"/>
      <c r="GL1301" s="20"/>
      <c r="GM1301" s="20"/>
      <c r="GN1301" s="20"/>
      <c r="GO1301" s="20"/>
      <c r="GP1301" s="20"/>
      <c r="GQ1301" s="20"/>
      <c r="GR1301" s="20"/>
      <c r="GS1301" s="20"/>
      <c r="GT1301" s="20"/>
      <c r="GU1301" s="20"/>
      <c r="GV1301" s="20"/>
      <c r="GW1301" s="20"/>
      <c r="GX1301" s="20"/>
      <c r="GY1301" s="20"/>
      <c r="GZ1301" s="20"/>
      <c r="HA1301" s="20">
        <v>1502.68</v>
      </c>
      <c r="HB1301" s="20"/>
      <c r="HC1301" s="20"/>
      <c r="HD1301" s="20"/>
      <c r="HE1301" s="20"/>
      <c r="HF1301" s="20"/>
      <c r="HG1301" s="20"/>
      <c r="HH1301" s="20"/>
      <c r="HI1301" s="20"/>
      <c r="HJ1301" s="20"/>
      <c r="HK1301" s="20"/>
      <c r="HL1301" s="20"/>
      <c r="HM1301" s="20"/>
      <c r="HN1301" s="20"/>
      <c r="HO1301" s="20"/>
      <c r="HP1301" s="20"/>
      <c r="HQ1301" s="20"/>
      <c r="HR1301" s="20"/>
      <c r="HS1301" s="20"/>
      <c r="HT1301" s="20"/>
      <c r="HU1301" s="20"/>
      <c r="HV1301" s="20"/>
      <c r="HW1301" s="20"/>
      <c r="HX1301" s="20"/>
      <c r="HY1301" s="20"/>
      <c r="HZ1301" s="20"/>
      <c r="IA1301" s="20"/>
      <c r="IB1301" s="20"/>
      <c r="IC1301" s="20"/>
      <c r="ID1301" s="20"/>
      <c r="IE1301" s="20"/>
      <c r="IF1301" s="20"/>
      <c r="IG1301" s="20"/>
      <c r="IH1301" s="20"/>
      <c r="II1301" s="20"/>
      <c r="IJ1301" s="20"/>
      <c r="IK1301" s="20"/>
      <c r="IL1301" s="20"/>
      <c r="IM1301" s="20"/>
      <c r="IN1301" s="20"/>
      <c r="IO1301" s="20"/>
      <c r="IP1301" s="20"/>
      <c r="IQ1301" s="20"/>
      <c r="IR1301" s="20"/>
      <c r="IS1301" s="20"/>
      <c r="IT1301" s="20"/>
      <c r="IU1301" s="20"/>
    </row>
    <row r="1302" spans="1:255" x14ac:dyDescent="0.2">
      <c r="A1302" s="70"/>
      <c r="B1302" s="69"/>
      <c r="C1302" s="69"/>
      <c r="D1302" s="69"/>
      <c r="E1302" s="69"/>
      <c r="F1302" s="69"/>
      <c r="G1302" s="69"/>
      <c r="H1302" s="194"/>
      <c r="I1302" s="195"/>
      <c r="J1302" s="194"/>
      <c r="K1302" s="196"/>
    </row>
    <row r="1303" spans="1:255" ht="35.25" x14ac:dyDescent="0.2">
      <c r="A1303" s="126">
        <v>50</v>
      </c>
      <c r="B1303" s="133" t="s">
        <v>261</v>
      </c>
      <c r="C1303" s="127" t="s">
        <v>789</v>
      </c>
      <c r="D1303" s="128" t="s">
        <v>263</v>
      </c>
      <c r="E1303" s="129">
        <v>0.01</v>
      </c>
      <c r="F1303" s="130">
        <v>524.6</v>
      </c>
      <c r="G1303" s="134" t="s">
        <v>6</v>
      </c>
      <c r="H1303" s="130"/>
      <c r="I1303" s="131">
        <v>6.52</v>
      </c>
      <c r="J1303" s="97"/>
      <c r="K1303" s="132">
        <v>217.67999999999998</v>
      </c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  <c r="FQ1303" s="20"/>
      <c r="FR1303" s="20"/>
      <c r="FS1303" s="20"/>
      <c r="FT1303" s="20"/>
      <c r="FU1303" s="20"/>
      <c r="FV1303" s="20"/>
      <c r="FW1303" s="20"/>
      <c r="FX1303" s="20"/>
      <c r="FY1303" s="20"/>
      <c r="FZ1303" s="20"/>
      <c r="GA1303" s="20"/>
      <c r="GB1303" s="20"/>
      <c r="GC1303" s="20"/>
      <c r="GD1303" s="20"/>
      <c r="GE1303" s="20"/>
      <c r="GF1303" s="20"/>
      <c r="GG1303" s="20"/>
      <c r="GH1303" s="20"/>
      <c r="GI1303" s="20"/>
      <c r="GJ1303" s="20"/>
      <c r="GK1303" s="20"/>
      <c r="GL1303" s="20"/>
      <c r="GM1303" s="20"/>
      <c r="GN1303" s="20"/>
      <c r="GO1303" s="20"/>
      <c r="GP1303" s="20"/>
      <c r="GQ1303" s="20"/>
      <c r="GR1303" s="20"/>
      <c r="GS1303" s="20"/>
      <c r="GT1303" s="20"/>
      <c r="GU1303" s="20"/>
      <c r="GV1303" s="20"/>
      <c r="GW1303" s="20"/>
      <c r="GX1303" s="20"/>
      <c r="GY1303" s="20"/>
      <c r="GZ1303" s="20"/>
      <c r="HA1303" s="20"/>
      <c r="HB1303" s="20"/>
      <c r="HC1303" s="20"/>
      <c r="HD1303" s="20"/>
      <c r="HE1303" s="20"/>
      <c r="HF1303" s="20"/>
      <c r="HG1303" s="20"/>
      <c r="HH1303" s="20"/>
      <c r="HI1303" s="20"/>
      <c r="HJ1303" s="20"/>
      <c r="HK1303" s="20"/>
      <c r="HL1303" s="20"/>
      <c r="HM1303" s="20"/>
      <c r="HN1303" s="20"/>
      <c r="HO1303" s="20"/>
      <c r="HP1303" s="20"/>
      <c r="HQ1303" s="20"/>
      <c r="HR1303" s="20"/>
      <c r="HS1303" s="20"/>
      <c r="HT1303" s="20"/>
      <c r="HU1303" s="20"/>
      <c r="HV1303" s="20"/>
      <c r="HW1303" s="20"/>
      <c r="HX1303" s="20"/>
      <c r="HY1303" s="20"/>
      <c r="HZ1303" s="20"/>
      <c r="IA1303" s="20"/>
      <c r="IB1303" s="20"/>
      <c r="IC1303" s="20"/>
      <c r="ID1303" s="20"/>
      <c r="IE1303" s="20"/>
      <c r="IF1303" s="20"/>
      <c r="IG1303" s="20"/>
      <c r="IH1303" s="20"/>
      <c r="II1303" s="20"/>
      <c r="IJ1303" s="20"/>
      <c r="IK1303" s="20"/>
      <c r="IL1303" s="20"/>
      <c r="IM1303" s="20"/>
      <c r="IN1303" s="20"/>
      <c r="IO1303" s="20"/>
      <c r="IP1303" s="20"/>
      <c r="IQ1303" s="20"/>
      <c r="IR1303" s="20"/>
      <c r="IS1303" s="20"/>
      <c r="IT1303" s="20"/>
      <c r="IU1303" s="20"/>
    </row>
    <row r="1304" spans="1:255" x14ac:dyDescent="0.2">
      <c r="A1304" s="60"/>
      <c r="B1304" s="61"/>
      <c r="C1304" s="61" t="s">
        <v>680</v>
      </c>
      <c r="D1304" s="62"/>
      <c r="E1304" s="63"/>
      <c r="F1304" s="64">
        <v>211.54</v>
      </c>
      <c r="G1304" s="65" t="s">
        <v>26</v>
      </c>
      <c r="H1304" s="64">
        <v>222.12</v>
      </c>
      <c r="I1304" s="64">
        <v>2.2200000000000002</v>
      </c>
      <c r="J1304" s="66">
        <v>33.39</v>
      </c>
      <c r="K1304" s="67">
        <v>74.17</v>
      </c>
      <c r="O1304" s="20"/>
      <c r="P1304" s="20"/>
      <c r="Q1304" s="20"/>
      <c r="R1304" s="20"/>
      <c r="S1304" s="20"/>
      <c r="T1304" s="20">
        <v>2.2200000000000002</v>
      </c>
      <c r="U1304" s="20">
        <v>74.17</v>
      </c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>
        <v>1</v>
      </c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>
        <v>74.17</v>
      </c>
      <c r="DH1304" s="20">
        <v>1</v>
      </c>
      <c r="DI1304" s="20"/>
      <c r="DJ1304" s="20"/>
      <c r="DK1304" s="20"/>
      <c r="DL1304" s="20"/>
      <c r="DM1304" s="20"/>
      <c r="DN1304" s="20"/>
      <c r="DO1304" s="20"/>
      <c r="DP1304" s="20"/>
      <c r="DQ1304" s="20">
        <v>2.2200000000000002</v>
      </c>
      <c r="DR1304" s="20"/>
      <c r="DS1304" s="20">
        <v>74.17</v>
      </c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  <c r="FQ1304" s="20"/>
      <c r="FR1304" s="20"/>
      <c r="FS1304" s="20"/>
      <c r="FT1304" s="20"/>
      <c r="FU1304" s="20"/>
      <c r="FV1304" s="20"/>
      <c r="FW1304" s="20"/>
      <c r="FX1304" s="20"/>
      <c r="FY1304" s="20"/>
      <c r="FZ1304" s="20"/>
      <c r="GA1304" s="20"/>
      <c r="GB1304" s="20"/>
      <c r="GC1304" s="20"/>
      <c r="GD1304" s="20"/>
      <c r="GE1304" s="20"/>
      <c r="GF1304" s="20"/>
      <c r="GG1304" s="20"/>
      <c r="GH1304" s="20"/>
      <c r="GI1304" s="20"/>
      <c r="GJ1304" s="20">
        <v>2.2200000000000002</v>
      </c>
      <c r="GK1304" s="20">
        <v>2.2200000000000002</v>
      </c>
      <c r="GL1304" s="20"/>
      <c r="GM1304" s="20"/>
      <c r="GN1304" s="20"/>
      <c r="GO1304" s="20"/>
      <c r="GP1304" s="20"/>
      <c r="GQ1304" s="20"/>
      <c r="GR1304" s="20"/>
      <c r="GS1304" s="20"/>
      <c r="GT1304" s="20"/>
      <c r="GU1304" s="20"/>
      <c r="GV1304" s="20"/>
      <c r="GW1304" s="20"/>
      <c r="GX1304" s="20"/>
      <c r="GY1304" s="20"/>
      <c r="GZ1304" s="20"/>
      <c r="HA1304" s="20"/>
      <c r="HB1304" s="20">
        <v>2.2200000000000002</v>
      </c>
      <c r="HC1304" s="20"/>
      <c r="HD1304" s="20"/>
      <c r="HE1304" s="20"/>
      <c r="HF1304" s="20">
        <v>2.2200000000000002</v>
      </c>
      <c r="HG1304" s="20"/>
      <c r="HH1304" s="20"/>
      <c r="HI1304" s="20"/>
      <c r="HJ1304" s="20"/>
      <c r="HK1304" s="20"/>
      <c r="HL1304" s="20">
        <v>2.2200000000000002</v>
      </c>
      <c r="HM1304" s="20"/>
      <c r="HN1304" s="20">
        <v>2.2200000000000002</v>
      </c>
      <c r="HO1304" s="20"/>
      <c r="HP1304" s="20"/>
      <c r="HQ1304" s="20"/>
      <c r="HR1304" s="20"/>
      <c r="HS1304" s="20"/>
      <c r="HT1304" s="20"/>
      <c r="HU1304" s="20"/>
      <c r="HV1304" s="20"/>
      <c r="HW1304" s="20"/>
      <c r="HX1304" s="20">
        <v>2.2200000000000002</v>
      </c>
      <c r="HY1304" s="20"/>
      <c r="HZ1304" s="20"/>
      <c r="IA1304" s="20"/>
      <c r="IB1304" s="20"/>
      <c r="IC1304" s="20"/>
      <c r="ID1304" s="20"/>
      <c r="IE1304" s="20"/>
      <c r="IF1304" s="20"/>
      <c r="IG1304" s="20"/>
      <c r="IH1304" s="20"/>
      <c r="II1304" s="20"/>
      <c r="IJ1304" s="20"/>
      <c r="IK1304" s="20"/>
      <c r="IL1304" s="20"/>
      <c r="IM1304" s="20"/>
      <c r="IN1304" s="20"/>
      <c r="IO1304" s="20"/>
      <c r="IP1304" s="20"/>
      <c r="IQ1304" s="20"/>
      <c r="IR1304" s="20"/>
      <c r="IS1304" s="20"/>
      <c r="IT1304" s="20"/>
      <c r="IU1304" s="20"/>
    </row>
    <row r="1305" spans="1:255" x14ac:dyDescent="0.2">
      <c r="A1305" s="71"/>
      <c r="B1305" s="72"/>
      <c r="C1305" s="72" t="s">
        <v>681</v>
      </c>
      <c r="D1305" s="73"/>
      <c r="E1305" s="74"/>
      <c r="F1305" s="75">
        <v>1.4</v>
      </c>
      <c r="G1305" s="76" t="s">
        <v>26</v>
      </c>
      <c r="H1305" s="75">
        <v>1.47</v>
      </c>
      <c r="I1305" s="75">
        <v>0.01</v>
      </c>
      <c r="J1305" s="77">
        <v>13.26</v>
      </c>
      <c r="K1305" s="78">
        <v>0.19</v>
      </c>
      <c r="O1305" s="20"/>
      <c r="P1305" s="20"/>
      <c r="Q1305" s="20"/>
      <c r="R1305" s="20"/>
      <c r="S1305" s="20"/>
      <c r="T1305" s="20">
        <v>0.01</v>
      </c>
      <c r="U1305" s="20">
        <v>0.19</v>
      </c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>
        <v>1</v>
      </c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>
        <v>0.01</v>
      </c>
      <c r="DR1305" s="20"/>
      <c r="DS1305" s="20">
        <v>0.19</v>
      </c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/>
      <c r="FS1305" s="20"/>
      <c r="FT1305" s="20"/>
      <c r="FU1305" s="20"/>
      <c r="FV1305" s="20"/>
      <c r="FW1305" s="20"/>
      <c r="FX1305" s="20"/>
      <c r="FY1305" s="20"/>
      <c r="FZ1305" s="20"/>
      <c r="GA1305" s="20"/>
      <c r="GB1305" s="20"/>
      <c r="GC1305" s="20"/>
      <c r="GD1305" s="20"/>
      <c r="GE1305" s="20"/>
      <c r="GF1305" s="20"/>
      <c r="GG1305" s="20"/>
      <c r="GH1305" s="20"/>
      <c r="GI1305" s="20"/>
      <c r="GJ1305" s="20">
        <v>0.01</v>
      </c>
      <c r="GK1305" s="20"/>
      <c r="GL1305" s="20">
        <v>0.01</v>
      </c>
      <c r="GM1305" s="20"/>
      <c r="GN1305" s="20"/>
      <c r="GO1305" s="20"/>
      <c r="GP1305" s="20"/>
      <c r="GQ1305" s="20"/>
      <c r="GR1305" s="20"/>
      <c r="GS1305" s="20"/>
      <c r="GT1305" s="20"/>
      <c r="GU1305" s="20"/>
      <c r="GV1305" s="20"/>
      <c r="GW1305" s="20"/>
      <c r="GX1305" s="20"/>
      <c r="GY1305" s="20"/>
      <c r="GZ1305" s="20"/>
      <c r="HA1305" s="20"/>
      <c r="HB1305" s="20">
        <v>0.01</v>
      </c>
      <c r="HC1305" s="20"/>
      <c r="HD1305" s="20"/>
      <c r="HE1305" s="20"/>
      <c r="HF1305" s="20">
        <v>0.01</v>
      </c>
      <c r="HG1305" s="20"/>
      <c r="HH1305" s="20"/>
      <c r="HI1305" s="20"/>
      <c r="HJ1305" s="20"/>
      <c r="HK1305" s="20"/>
      <c r="HL1305" s="20">
        <v>0.01</v>
      </c>
      <c r="HM1305" s="20"/>
      <c r="HN1305" s="20">
        <v>0.01</v>
      </c>
      <c r="HO1305" s="20"/>
      <c r="HP1305" s="20"/>
      <c r="HQ1305" s="20"/>
      <c r="HR1305" s="20"/>
      <c r="HS1305" s="20"/>
      <c r="HT1305" s="20"/>
      <c r="HU1305" s="20"/>
      <c r="HV1305" s="20"/>
      <c r="HW1305" s="20"/>
      <c r="HX1305" s="20"/>
      <c r="HY1305" s="20"/>
      <c r="HZ1305" s="20"/>
      <c r="IA1305" s="20"/>
      <c r="IB1305" s="20"/>
      <c r="IC1305" s="20"/>
      <c r="ID1305" s="20"/>
      <c r="IE1305" s="20"/>
      <c r="IF1305" s="20"/>
      <c r="IG1305" s="20"/>
      <c r="IH1305" s="20"/>
      <c r="II1305" s="20"/>
      <c r="IJ1305" s="20"/>
      <c r="IK1305" s="20"/>
      <c r="IL1305" s="20"/>
      <c r="IM1305" s="20"/>
      <c r="IN1305" s="20"/>
      <c r="IO1305" s="20"/>
      <c r="IP1305" s="20"/>
      <c r="IQ1305" s="20"/>
      <c r="IR1305" s="20"/>
      <c r="IS1305" s="20"/>
      <c r="IT1305" s="20"/>
      <c r="IU1305" s="20"/>
    </row>
    <row r="1306" spans="1:255" x14ac:dyDescent="0.2">
      <c r="A1306" s="71"/>
      <c r="B1306" s="72"/>
      <c r="C1306" s="72" t="s">
        <v>682</v>
      </c>
      <c r="D1306" s="73"/>
      <c r="E1306" s="74"/>
      <c r="F1306" s="75">
        <v>0.27</v>
      </c>
      <c r="G1306" s="76" t="s">
        <v>26</v>
      </c>
      <c r="H1306" s="75">
        <v>0.28000000000000003</v>
      </c>
      <c r="I1306" s="75">
        <v>0</v>
      </c>
      <c r="J1306" s="77">
        <v>33.39</v>
      </c>
      <c r="K1306" s="78">
        <v>0.09</v>
      </c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  <c r="FQ1306" s="20"/>
      <c r="FR1306" s="20"/>
      <c r="FS1306" s="20"/>
      <c r="FT1306" s="20"/>
      <c r="FU1306" s="20"/>
      <c r="FV1306" s="20"/>
      <c r="FW1306" s="20"/>
      <c r="FX1306" s="20"/>
      <c r="FY1306" s="20"/>
      <c r="FZ1306" s="20"/>
      <c r="GA1306" s="20"/>
      <c r="GB1306" s="20"/>
      <c r="GC1306" s="20"/>
      <c r="GD1306" s="20"/>
      <c r="GE1306" s="20"/>
      <c r="GF1306" s="20"/>
      <c r="GG1306" s="20"/>
      <c r="GH1306" s="20"/>
      <c r="GI1306" s="20"/>
      <c r="GJ1306" s="20"/>
      <c r="GK1306" s="20"/>
      <c r="GL1306" s="20"/>
      <c r="GM1306" s="20">
        <v>0</v>
      </c>
      <c r="GN1306" s="20"/>
      <c r="GO1306" s="20"/>
      <c r="GP1306" s="20"/>
      <c r="GQ1306" s="20"/>
      <c r="GR1306" s="20"/>
      <c r="GS1306" s="20"/>
      <c r="GT1306" s="20"/>
      <c r="GU1306" s="20"/>
      <c r="GV1306" s="20"/>
      <c r="GW1306" s="20"/>
      <c r="GX1306" s="20"/>
      <c r="GY1306" s="20"/>
      <c r="GZ1306" s="20"/>
      <c r="HA1306" s="20"/>
      <c r="HB1306" s="20"/>
      <c r="HC1306" s="20"/>
      <c r="HD1306" s="20"/>
      <c r="HE1306" s="20"/>
      <c r="HF1306" s="20"/>
      <c r="HG1306" s="20"/>
      <c r="HH1306" s="20"/>
      <c r="HI1306" s="20"/>
      <c r="HJ1306" s="20"/>
      <c r="HK1306" s="20"/>
      <c r="HL1306" s="20"/>
      <c r="HM1306" s="20"/>
      <c r="HN1306" s="20"/>
      <c r="HO1306" s="20"/>
      <c r="HP1306" s="20"/>
      <c r="HQ1306" s="20"/>
      <c r="HR1306" s="20"/>
      <c r="HS1306" s="20"/>
      <c r="HT1306" s="20"/>
      <c r="HU1306" s="20"/>
      <c r="HV1306" s="20"/>
      <c r="HW1306" s="20"/>
      <c r="HX1306" s="20">
        <v>0</v>
      </c>
      <c r="HY1306" s="20"/>
      <c r="HZ1306" s="20"/>
      <c r="IA1306" s="20"/>
      <c r="IB1306" s="20"/>
      <c r="IC1306" s="20"/>
      <c r="ID1306" s="20"/>
      <c r="IE1306" s="20"/>
      <c r="IF1306" s="20"/>
      <c r="IG1306" s="20"/>
      <c r="IH1306" s="20"/>
      <c r="II1306" s="20"/>
      <c r="IJ1306" s="20"/>
      <c r="IK1306" s="20"/>
      <c r="IL1306" s="20"/>
      <c r="IM1306" s="20"/>
      <c r="IN1306" s="20"/>
      <c r="IO1306" s="20"/>
      <c r="IP1306" s="20"/>
      <c r="IQ1306" s="20"/>
      <c r="IR1306" s="20"/>
      <c r="IS1306" s="20"/>
      <c r="IT1306" s="20"/>
      <c r="IU1306" s="20"/>
    </row>
    <row r="1307" spans="1:255" x14ac:dyDescent="0.2">
      <c r="A1307" s="71"/>
      <c r="B1307" s="72"/>
      <c r="C1307" s="72" t="s">
        <v>683</v>
      </c>
      <c r="D1307" s="73"/>
      <c r="E1307" s="74"/>
      <c r="F1307" s="75">
        <v>311.66000000000003</v>
      </c>
      <c r="G1307" s="76"/>
      <c r="H1307" s="75">
        <v>311.66000000000003</v>
      </c>
      <c r="I1307" s="75">
        <v>3.12</v>
      </c>
      <c r="J1307" s="77">
        <v>9.11</v>
      </c>
      <c r="K1307" s="78">
        <v>28.39</v>
      </c>
      <c r="O1307" s="20"/>
      <c r="P1307" s="20"/>
      <c r="Q1307" s="20"/>
      <c r="R1307" s="20"/>
      <c r="S1307" s="20"/>
      <c r="T1307" s="20">
        <v>3.12</v>
      </c>
      <c r="U1307" s="20">
        <v>28.39</v>
      </c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>
        <v>1</v>
      </c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>
        <v>3.12</v>
      </c>
      <c r="DL1307" s="20"/>
      <c r="DM1307" s="20">
        <v>28.39</v>
      </c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  <c r="FQ1307" s="20"/>
      <c r="FR1307" s="20"/>
      <c r="FS1307" s="20"/>
      <c r="FT1307" s="20"/>
      <c r="FU1307" s="20"/>
      <c r="FV1307" s="20"/>
      <c r="FW1307" s="20"/>
      <c r="FX1307" s="20"/>
      <c r="FY1307" s="20"/>
      <c r="FZ1307" s="20"/>
      <c r="GA1307" s="20"/>
      <c r="GB1307" s="20"/>
      <c r="GC1307" s="20"/>
      <c r="GD1307" s="20"/>
      <c r="GE1307" s="20"/>
      <c r="GF1307" s="20"/>
      <c r="GG1307" s="20"/>
      <c r="GH1307" s="20"/>
      <c r="GI1307" s="20"/>
      <c r="GJ1307" s="20">
        <v>3.12</v>
      </c>
      <c r="GK1307" s="20"/>
      <c r="GL1307" s="20"/>
      <c r="GM1307" s="20"/>
      <c r="GN1307" s="20">
        <v>3.12</v>
      </c>
      <c r="GO1307" s="20"/>
      <c r="GP1307" s="20">
        <v>3.12</v>
      </c>
      <c r="GQ1307" s="20">
        <v>3.12</v>
      </c>
      <c r="GR1307" s="20"/>
      <c r="GS1307" s="20">
        <v>3.12</v>
      </c>
      <c r="GT1307" s="20"/>
      <c r="GU1307" s="20"/>
      <c r="GV1307" s="20"/>
      <c r="GW1307" s="20">
        <v>0</v>
      </c>
      <c r="GX1307" s="20">
        <v>0</v>
      </c>
      <c r="GY1307" s="20"/>
      <c r="GZ1307" s="20"/>
      <c r="HA1307" s="20"/>
      <c r="HB1307" s="20">
        <v>3.12</v>
      </c>
      <c r="HC1307" s="20"/>
      <c r="HD1307" s="20"/>
      <c r="HE1307" s="20"/>
      <c r="HF1307" s="20">
        <v>3.12</v>
      </c>
      <c r="HG1307" s="20"/>
      <c r="HH1307" s="20"/>
      <c r="HI1307" s="20"/>
      <c r="HJ1307" s="20"/>
      <c r="HK1307" s="20"/>
      <c r="HL1307" s="20">
        <v>3.12</v>
      </c>
      <c r="HM1307" s="20"/>
      <c r="HN1307" s="20">
        <v>3.12</v>
      </c>
      <c r="HO1307" s="20"/>
      <c r="HP1307" s="20"/>
      <c r="HQ1307" s="20"/>
      <c r="HR1307" s="20"/>
      <c r="HS1307" s="20"/>
      <c r="HT1307" s="20"/>
      <c r="HU1307" s="20"/>
      <c r="HV1307" s="20"/>
      <c r="HW1307" s="20"/>
      <c r="HX1307" s="20"/>
      <c r="HY1307" s="20"/>
      <c r="HZ1307" s="20"/>
      <c r="IA1307" s="20"/>
      <c r="IB1307" s="20"/>
      <c r="IC1307" s="20"/>
      <c r="ID1307" s="20"/>
      <c r="IE1307" s="20"/>
      <c r="IF1307" s="20"/>
      <c r="IG1307" s="20"/>
      <c r="IH1307" s="20"/>
      <c r="II1307" s="20"/>
      <c r="IJ1307" s="20"/>
      <c r="IK1307" s="20"/>
      <c r="IL1307" s="20"/>
      <c r="IM1307" s="20"/>
      <c r="IN1307" s="20"/>
      <c r="IO1307" s="20"/>
      <c r="IP1307" s="20"/>
      <c r="IQ1307" s="20"/>
      <c r="IR1307" s="20"/>
      <c r="IS1307" s="20"/>
      <c r="IT1307" s="20"/>
      <c r="IU1307" s="20"/>
    </row>
    <row r="1308" spans="1:255" x14ac:dyDescent="0.2">
      <c r="A1308" s="79"/>
      <c r="B1308" s="80"/>
      <c r="C1308" s="80" t="s">
        <v>684</v>
      </c>
      <c r="D1308" s="81"/>
      <c r="E1308" s="82">
        <v>121</v>
      </c>
      <c r="F1308" s="83" t="s">
        <v>685</v>
      </c>
      <c r="G1308" s="84"/>
      <c r="H1308" s="85">
        <v>269.10000000000002</v>
      </c>
      <c r="I1308" s="85">
        <v>2.69</v>
      </c>
      <c r="J1308" s="87">
        <v>1.21</v>
      </c>
      <c r="K1308" s="86">
        <v>89.85</v>
      </c>
      <c r="O1308" s="20"/>
      <c r="P1308" s="20"/>
      <c r="Q1308" s="20"/>
      <c r="R1308" s="20"/>
      <c r="S1308" s="20"/>
      <c r="T1308" s="20">
        <v>2.69</v>
      </c>
      <c r="U1308" s="20">
        <v>89.85</v>
      </c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>
        <v>1</v>
      </c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>
        <v>2.69</v>
      </c>
      <c r="DR1308" s="20"/>
      <c r="DS1308" s="20">
        <v>89.85</v>
      </c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  <c r="FQ1308" s="20"/>
      <c r="FR1308" s="20"/>
      <c r="FS1308" s="20"/>
      <c r="FT1308" s="20"/>
      <c r="FU1308" s="20"/>
      <c r="FV1308" s="20"/>
      <c r="FW1308" s="20"/>
      <c r="FX1308" s="20"/>
      <c r="FY1308" s="20"/>
      <c r="FZ1308" s="20"/>
      <c r="GA1308" s="20"/>
      <c r="GB1308" s="20"/>
      <c r="GC1308" s="20"/>
      <c r="GD1308" s="20"/>
      <c r="GE1308" s="20"/>
      <c r="GF1308" s="20"/>
      <c r="GG1308" s="20"/>
      <c r="GH1308" s="20"/>
      <c r="GI1308" s="20"/>
      <c r="GJ1308" s="20"/>
      <c r="GK1308" s="20"/>
      <c r="GL1308" s="20"/>
      <c r="GM1308" s="20"/>
      <c r="GN1308" s="20"/>
      <c r="GO1308" s="20"/>
      <c r="GP1308" s="20"/>
      <c r="GQ1308" s="20"/>
      <c r="GR1308" s="20"/>
      <c r="GS1308" s="20"/>
      <c r="GT1308" s="20"/>
      <c r="GU1308" s="20"/>
      <c r="GV1308" s="20"/>
      <c r="GW1308" s="20"/>
      <c r="GX1308" s="20"/>
      <c r="GY1308" s="20">
        <v>2.69</v>
      </c>
      <c r="GZ1308" s="20"/>
      <c r="HA1308" s="20"/>
      <c r="HB1308" s="20">
        <v>2.69</v>
      </c>
      <c r="HC1308" s="20"/>
      <c r="HD1308" s="20"/>
      <c r="HE1308" s="20"/>
      <c r="HF1308" s="20">
        <v>2.69</v>
      </c>
      <c r="HG1308" s="20"/>
      <c r="HH1308" s="20"/>
      <c r="HI1308" s="20"/>
      <c r="HJ1308" s="20"/>
      <c r="HK1308" s="20"/>
      <c r="HL1308" s="20">
        <v>2.69</v>
      </c>
      <c r="HM1308" s="20"/>
      <c r="HN1308" s="20">
        <v>2.69</v>
      </c>
      <c r="HO1308" s="20"/>
      <c r="HP1308" s="20"/>
      <c r="HQ1308" s="20"/>
      <c r="HR1308" s="20"/>
      <c r="HS1308" s="20"/>
      <c r="HT1308" s="20"/>
      <c r="HU1308" s="20"/>
      <c r="HV1308" s="20"/>
      <c r="HW1308" s="20"/>
      <c r="HX1308" s="20"/>
      <c r="HY1308" s="20"/>
      <c r="HZ1308" s="20"/>
      <c r="IA1308" s="20"/>
      <c r="IB1308" s="20"/>
      <c r="IC1308" s="20"/>
      <c r="ID1308" s="20"/>
      <c r="IE1308" s="20"/>
      <c r="IF1308" s="20"/>
      <c r="IG1308" s="20"/>
      <c r="IH1308" s="20"/>
      <c r="II1308" s="20"/>
      <c r="IJ1308" s="20"/>
      <c r="IK1308" s="20"/>
      <c r="IL1308" s="20"/>
      <c r="IM1308" s="20"/>
      <c r="IN1308" s="20"/>
      <c r="IO1308" s="20"/>
      <c r="IP1308" s="20"/>
      <c r="IQ1308" s="20"/>
      <c r="IR1308" s="20"/>
      <c r="IS1308" s="20"/>
      <c r="IT1308" s="20"/>
      <c r="IU1308" s="20"/>
    </row>
    <row r="1309" spans="1:255" x14ac:dyDescent="0.2">
      <c r="A1309" s="79"/>
      <c r="B1309" s="80"/>
      <c r="C1309" s="80" t="s">
        <v>686</v>
      </c>
      <c r="D1309" s="81"/>
      <c r="E1309" s="82">
        <v>72</v>
      </c>
      <c r="F1309" s="83" t="s">
        <v>685</v>
      </c>
      <c r="G1309" s="84"/>
      <c r="H1309" s="85">
        <v>160.13</v>
      </c>
      <c r="I1309" s="85">
        <v>1.6</v>
      </c>
      <c r="J1309" s="87">
        <v>0.72</v>
      </c>
      <c r="K1309" s="86">
        <v>53.47</v>
      </c>
      <c r="O1309" s="20"/>
      <c r="P1309" s="20"/>
      <c r="Q1309" s="20"/>
      <c r="R1309" s="20"/>
      <c r="S1309" s="20"/>
      <c r="T1309" s="20">
        <v>1.6</v>
      </c>
      <c r="U1309" s="20">
        <v>53.47</v>
      </c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>
        <v>1</v>
      </c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>
        <v>1.6</v>
      </c>
      <c r="DR1309" s="20"/>
      <c r="DS1309" s="20">
        <v>53.47</v>
      </c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  <c r="FQ1309" s="20"/>
      <c r="FR1309" s="20"/>
      <c r="FS1309" s="20"/>
      <c r="FT1309" s="20"/>
      <c r="FU1309" s="20"/>
      <c r="FV1309" s="20"/>
      <c r="FW1309" s="20"/>
      <c r="FX1309" s="20"/>
      <c r="FY1309" s="20"/>
      <c r="FZ1309" s="20"/>
      <c r="GA1309" s="20"/>
      <c r="GB1309" s="20"/>
      <c r="GC1309" s="20"/>
      <c r="GD1309" s="20"/>
      <c r="GE1309" s="20"/>
      <c r="GF1309" s="20"/>
      <c r="GG1309" s="20"/>
      <c r="GH1309" s="20"/>
      <c r="GI1309" s="20"/>
      <c r="GJ1309" s="20"/>
      <c r="GK1309" s="20"/>
      <c r="GL1309" s="20"/>
      <c r="GM1309" s="20"/>
      <c r="GN1309" s="20"/>
      <c r="GO1309" s="20"/>
      <c r="GP1309" s="20"/>
      <c r="GQ1309" s="20"/>
      <c r="GR1309" s="20"/>
      <c r="GS1309" s="20"/>
      <c r="GT1309" s="20"/>
      <c r="GU1309" s="20"/>
      <c r="GV1309" s="20"/>
      <c r="GW1309" s="20"/>
      <c r="GX1309" s="20"/>
      <c r="GY1309" s="20"/>
      <c r="GZ1309" s="20">
        <v>1.6</v>
      </c>
      <c r="HA1309" s="20"/>
      <c r="HB1309" s="20">
        <v>1.6</v>
      </c>
      <c r="HC1309" s="20"/>
      <c r="HD1309" s="20"/>
      <c r="HE1309" s="20"/>
      <c r="HF1309" s="20">
        <v>1.6</v>
      </c>
      <c r="HG1309" s="20"/>
      <c r="HH1309" s="20"/>
      <c r="HI1309" s="20"/>
      <c r="HJ1309" s="20"/>
      <c r="HK1309" s="20"/>
      <c r="HL1309" s="20">
        <v>1.6</v>
      </c>
      <c r="HM1309" s="20"/>
      <c r="HN1309" s="20">
        <v>1.6</v>
      </c>
      <c r="HO1309" s="20"/>
      <c r="HP1309" s="20"/>
      <c r="HQ1309" s="20"/>
      <c r="HR1309" s="20"/>
      <c r="HS1309" s="20"/>
      <c r="HT1309" s="20"/>
      <c r="HU1309" s="20"/>
      <c r="HV1309" s="20"/>
      <c r="HW1309" s="20"/>
      <c r="HX1309" s="20"/>
      <c r="HY1309" s="20"/>
      <c r="HZ1309" s="20"/>
      <c r="IA1309" s="20"/>
      <c r="IB1309" s="20"/>
      <c r="IC1309" s="20"/>
      <c r="ID1309" s="20"/>
      <c r="IE1309" s="20"/>
      <c r="IF1309" s="20"/>
      <c r="IG1309" s="20"/>
      <c r="IH1309" s="20"/>
      <c r="II1309" s="20"/>
      <c r="IJ1309" s="20"/>
      <c r="IK1309" s="20"/>
      <c r="IL1309" s="20"/>
      <c r="IM1309" s="20"/>
      <c r="IN1309" s="20"/>
      <c r="IO1309" s="20"/>
      <c r="IP1309" s="20"/>
      <c r="IQ1309" s="20"/>
      <c r="IR1309" s="20"/>
      <c r="IS1309" s="20"/>
      <c r="IT1309" s="20"/>
      <c r="IU1309" s="20"/>
    </row>
    <row r="1310" spans="1:255" x14ac:dyDescent="0.2">
      <c r="A1310" s="71"/>
      <c r="B1310" s="72"/>
      <c r="C1310" s="72" t="s">
        <v>687</v>
      </c>
      <c r="D1310" s="73" t="s">
        <v>688</v>
      </c>
      <c r="E1310" s="74">
        <v>24.8</v>
      </c>
      <c r="F1310" s="75"/>
      <c r="G1310" s="76" t="s">
        <v>26</v>
      </c>
      <c r="H1310" s="75">
        <v>26.04</v>
      </c>
      <c r="I1310" s="88">
        <v>0.26040000000000002</v>
      </c>
      <c r="J1310" s="77"/>
      <c r="K1310" s="78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  <c r="FQ1310" s="20"/>
      <c r="FR1310" s="20"/>
      <c r="FS1310" s="20"/>
      <c r="FT1310" s="20"/>
      <c r="FU1310" s="20"/>
      <c r="FV1310" s="20"/>
      <c r="FW1310" s="20"/>
      <c r="FX1310" s="20"/>
      <c r="FY1310" s="20"/>
      <c r="FZ1310" s="20"/>
      <c r="GA1310" s="20"/>
      <c r="GB1310" s="20"/>
      <c r="GC1310" s="20"/>
      <c r="GD1310" s="20"/>
      <c r="GE1310" s="20"/>
      <c r="GF1310" s="20"/>
      <c r="GG1310" s="20"/>
      <c r="GH1310" s="20"/>
      <c r="GI1310" s="20"/>
      <c r="GJ1310" s="20"/>
      <c r="GK1310" s="20"/>
      <c r="GL1310" s="20"/>
      <c r="GM1310" s="20"/>
      <c r="GN1310" s="20"/>
      <c r="GO1310" s="20"/>
      <c r="GP1310" s="20"/>
      <c r="GQ1310" s="20"/>
      <c r="GR1310" s="20"/>
      <c r="GS1310" s="20"/>
      <c r="GT1310" s="20"/>
      <c r="GU1310" s="20"/>
      <c r="GV1310" s="20"/>
      <c r="GW1310" s="20"/>
      <c r="GX1310" s="20"/>
      <c r="GY1310" s="20"/>
      <c r="GZ1310" s="20"/>
      <c r="HA1310" s="20"/>
      <c r="HB1310" s="20"/>
      <c r="HC1310" s="20"/>
      <c r="HD1310" s="20"/>
      <c r="HE1310" s="20"/>
      <c r="HF1310" s="20"/>
      <c r="HG1310" s="20"/>
      <c r="HH1310" s="20"/>
      <c r="HI1310" s="20"/>
      <c r="HJ1310" s="20"/>
      <c r="HK1310" s="20"/>
      <c r="HL1310" s="20"/>
      <c r="HM1310" s="20"/>
      <c r="HN1310" s="20"/>
      <c r="HO1310" s="20"/>
      <c r="HP1310" s="20"/>
      <c r="HQ1310" s="20"/>
      <c r="HR1310" s="20"/>
      <c r="HS1310" s="20"/>
      <c r="HT1310" s="20"/>
      <c r="HU1310" s="20"/>
      <c r="HV1310" s="20"/>
      <c r="HW1310" s="20"/>
      <c r="HX1310" s="20"/>
      <c r="HY1310" s="20"/>
      <c r="HZ1310" s="20"/>
      <c r="IA1310" s="20"/>
      <c r="IB1310" s="20"/>
      <c r="IC1310" s="20"/>
      <c r="ID1310" s="20"/>
      <c r="IE1310" s="20"/>
      <c r="IF1310" s="20"/>
      <c r="IG1310" s="20"/>
      <c r="IH1310" s="20"/>
      <c r="II1310" s="20"/>
      <c r="IJ1310" s="20"/>
      <c r="IK1310" s="20"/>
      <c r="IL1310" s="20"/>
      <c r="IM1310" s="20"/>
      <c r="IN1310" s="20"/>
      <c r="IO1310" s="20"/>
      <c r="IP1310" s="20"/>
      <c r="IQ1310" s="20"/>
      <c r="IR1310" s="20"/>
      <c r="IS1310" s="20"/>
      <c r="IT1310" s="20"/>
      <c r="IU1310" s="20"/>
    </row>
    <row r="1311" spans="1:255" x14ac:dyDescent="0.2">
      <c r="A1311" s="111" t="s">
        <v>399</v>
      </c>
      <c r="B1311" s="112" t="s">
        <v>35</v>
      </c>
      <c r="C1311" s="113" t="s">
        <v>381</v>
      </c>
      <c r="D1311" s="114" t="s">
        <v>23</v>
      </c>
      <c r="E1311" s="115">
        <v>1</v>
      </c>
      <c r="F1311" s="116">
        <v>327.76000000000005</v>
      </c>
      <c r="G1311" s="65"/>
      <c r="H1311" s="116">
        <v>327.76</v>
      </c>
      <c r="I1311" s="117">
        <v>35.979999999999997</v>
      </c>
      <c r="J1311" s="66">
        <v>9.11</v>
      </c>
      <c r="K1311" s="118">
        <v>327.76</v>
      </c>
      <c r="L1311" s="20"/>
      <c r="M1311" s="20"/>
      <c r="N1311" s="20"/>
      <c r="O1311" s="20"/>
      <c r="P1311" s="20"/>
      <c r="Q1311" s="20"/>
      <c r="R1311" s="20"/>
      <c r="S1311" s="20"/>
      <c r="T1311" s="20">
        <v>35.979999999999997</v>
      </c>
      <c r="U1311" s="20">
        <v>327.76</v>
      </c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>
        <v>1</v>
      </c>
      <c r="CW1311" s="20"/>
      <c r="CX1311" s="20"/>
      <c r="CY1311" s="20"/>
      <c r="CZ1311" s="20"/>
      <c r="DA1311" s="20"/>
      <c r="DB1311" s="20"/>
      <c r="DC1311" s="20"/>
      <c r="DD1311" s="20"/>
      <c r="DE1311" s="20">
        <v>327.76</v>
      </c>
      <c r="DF1311" s="20"/>
      <c r="DG1311" s="20"/>
      <c r="DH1311" s="20"/>
      <c r="DI1311" s="20"/>
      <c r="DJ1311" s="20"/>
      <c r="DK1311" s="20">
        <v>35.979999999999997</v>
      </c>
      <c r="DL1311" s="20"/>
      <c r="DM1311" s="20">
        <v>327.76</v>
      </c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  <c r="FQ1311" s="20"/>
      <c r="FR1311" s="20"/>
      <c r="FS1311" s="20"/>
      <c r="FT1311" s="20"/>
      <c r="FU1311" s="20"/>
      <c r="FV1311" s="20"/>
      <c r="FW1311" s="20"/>
      <c r="FX1311" s="20"/>
      <c r="FY1311" s="20"/>
      <c r="FZ1311" s="20"/>
      <c r="GA1311" s="20"/>
      <c r="GB1311" s="20"/>
      <c r="GC1311" s="20"/>
      <c r="GD1311" s="20"/>
      <c r="GE1311" s="20"/>
      <c r="GF1311" s="20"/>
      <c r="GG1311" s="20"/>
      <c r="GH1311" s="20"/>
      <c r="GI1311" s="20"/>
      <c r="GJ1311" s="20">
        <v>35.979999999999997</v>
      </c>
      <c r="GK1311" s="20"/>
      <c r="GL1311" s="20"/>
      <c r="GM1311" s="20"/>
      <c r="GN1311" s="20">
        <v>35.979999999999997</v>
      </c>
      <c r="GO1311" s="20"/>
      <c r="GP1311" s="20">
        <v>35.979999999999997</v>
      </c>
      <c r="GQ1311" s="20">
        <v>35.979999999999997</v>
      </c>
      <c r="GR1311" s="20"/>
      <c r="GS1311" s="20">
        <v>35.979999999999997</v>
      </c>
      <c r="GT1311" s="20"/>
      <c r="GU1311" s="20"/>
      <c r="GV1311" s="20"/>
      <c r="GW1311" s="20"/>
      <c r="GX1311" s="20"/>
      <c r="GY1311" s="20"/>
      <c r="GZ1311" s="20"/>
      <c r="HA1311" s="20"/>
      <c r="HB1311" s="20">
        <v>35.979999999999997</v>
      </c>
      <c r="HC1311" s="20"/>
      <c r="HD1311" s="20"/>
      <c r="HE1311" s="20"/>
      <c r="HF1311" s="20">
        <v>35.979999999999997</v>
      </c>
      <c r="HG1311" s="20"/>
      <c r="HH1311" s="20"/>
      <c r="HI1311" s="20"/>
      <c r="HJ1311" s="20"/>
      <c r="HK1311" s="20"/>
      <c r="HL1311" s="20">
        <v>35.979999999999997</v>
      </c>
      <c r="HM1311" s="20"/>
      <c r="HN1311" s="20">
        <v>35.979999999999997</v>
      </c>
      <c r="HO1311" s="20"/>
      <c r="HP1311" s="20"/>
      <c r="HQ1311" s="20"/>
      <c r="HR1311" s="20"/>
      <c r="HS1311" s="20"/>
      <c r="HT1311" s="20"/>
      <c r="HU1311" s="20"/>
      <c r="HV1311" s="20"/>
      <c r="HW1311" s="20"/>
      <c r="HX1311" s="20"/>
      <c r="HY1311" s="20">
        <v>35.979999999999997</v>
      </c>
      <c r="HZ1311" s="20"/>
      <c r="IA1311" s="20"/>
      <c r="IB1311" s="20"/>
      <c r="IC1311" s="20"/>
      <c r="ID1311" s="20"/>
      <c r="IE1311" s="20"/>
      <c r="IF1311" s="20"/>
      <c r="IG1311" s="20"/>
      <c r="IH1311" s="20"/>
      <c r="II1311" s="20"/>
      <c r="IJ1311" s="20"/>
      <c r="IK1311" s="20"/>
      <c r="IL1311" s="20"/>
      <c r="IM1311" s="20"/>
      <c r="IN1311" s="20"/>
      <c r="IO1311" s="20"/>
      <c r="IP1311" s="20"/>
      <c r="IQ1311" s="20"/>
      <c r="IR1311" s="20"/>
      <c r="IS1311" s="20"/>
      <c r="IT1311" s="20"/>
      <c r="IU1311" s="20"/>
    </row>
    <row r="1312" spans="1:255" x14ac:dyDescent="0.2">
      <c r="A1312" s="89"/>
      <c r="B1312" s="110" t="s">
        <v>690</v>
      </c>
      <c r="C1312" s="110" t="s">
        <v>814</v>
      </c>
      <c r="D1312" s="29"/>
      <c r="E1312" s="29"/>
      <c r="F1312" s="29"/>
      <c r="G1312" s="29"/>
      <c r="H1312" s="29"/>
      <c r="I1312" s="29"/>
      <c r="J1312" s="29"/>
      <c r="K1312" s="90"/>
    </row>
    <row r="1313" spans="1:255" ht="13.5" thickBot="1" x14ac:dyDescent="0.25">
      <c r="A1313" s="135"/>
      <c r="B1313" s="136"/>
      <c r="C1313" s="136" t="s">
        <v>696</v>
      </c>
      <c r="D1313" s="136"/>
      <c r="E1313" s="136"/>
      <c r="F1313" s="136"/>
      <c r="G1313" s="136"/>
      <c r="H1313" s="188">
        <v>39.099999999999994</v>
      </c>
      <c r="I1313" s="189"/>
      <c r="J1313" s="188">
        <v>356.15</v>
      </c>
      <c r="K1313" s="190"/>
      <c r="L1313" s="109"/>
      <c r="M1313" s="109"/>
      <c r="N1313" s="109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  <c r="FW1313" s="20"/>
      <c r="FX1313" s="20"/>
      <c r="FY1313" s="20"/>
      <c r="FZ1313" s="20"/>
      <c r="GA1313" s="20"/>
      <c r="GB1313" s="20"/>
      <c r="GC1313" s="20"/>
      <c r="GD1313" s="20"/>
      <c r="GE1313" s="20"/>
      <c r="GF1313" s="20"/>
      <c r="GG1313" s="20"/>
      <c r="GH1313" s="20"/>
      <c r="GI1313" s="20"/>
      <c r="GJ1313" s="20"/>
      <c r="GK1313" s="20"/>
      <c r="GL1313" s="20"/>
      <c r="GM1313" s="20"/>
      <c r="GN1313" s="20"/>
      <c r="GO1313" s="20"/>
      <c r="GP1313" s="20"/>
      <c r="GQ1313" s="20"/>
      <c r="GR1313" s="20"/>
      <c r="GS1313" s="20"/>
      <c r="GT1313" s="20"/>
      <c r="GU1313" s="20"/>
      <c r="GV1313" s="20"/>
      <c r="GW1313" s="20"/>
      <c r="GX1313" s="20"/>
      <c r="GY1313" s="20"/>
      <c r="GZ1313" s="20"/>
      <c r="HA1313" s="20"/>
      <c r="HB1313" s="20"/>
      <c r="HC1313" s="20"/>
      <c r="HD1313" s="20"/>
      <c r="HE1313" s="20"/>
      <c r="HF1313" s="20"/>
      <c r="HG1313" s="20"/>
      <c r="HH1313" s="20"/>
      <c r="HI1313" s="20"/>
      <c r="HJ1313" s="20"/>
      <c r="HK1313" s="20"/>
      <c r="HL1313" s="20"/>
      <c r="HM1313" s="20"/>
      <c r="HN1313" s="20"/>
      <c r="HO1313" s="20"/>
      <c r="HP1313" s="20"/>
      <c r="HQ1313" s="20"/>
      <c r="HR1313" s="20"/>
      <c r="HS1313" s="20"/>
      <c r="HT1313" s="20"/>
      <c r="HU1313" s="20"/>
      <c r="HV1313" s="20"/>
      <c r="HW1313" s="20"/>
      <c r="HX1313" s="20"/>
      <c r="HY1313" s="20"/>
      <c r="HZ1313" s="20"/>
      <c r="IA1313" s="20"/>
      <c r="IB1313" s="20"/>
      <c r="IC1313" s="20"/>
      <c r="ID1313" s="20"/>
      <c r="IE1313" s="20"/>
      <c r="IF1313" s="20"/>
      <c r="IG1313" s="20"/>
      <c r="IH1313" s="20"/>
      <c r="II1313" s="20"/>
      <c r="IJ1313" s="20"/>
      <c r="IK1313" s="20"/>
      <c r="IL1313" s="20"/>
      <c r="IM1313" s="20"/>
      <c r="IN1313" s="20"/>
      <c r="IO1313" s="20"/>
      <c r="IP1313" s="20"/>
      <c r="IQ1313" s="20"/>
      <c r="IR1313" s="20"/>
      <c r="IS1313" s="20"/>
      <c r="IT1313" s="20"/>
      <c r="IU1313" s="20"/>
    </row>
    <row r="1314" spans="1:255" x14ac:dyDescent="0.2">
      <c r="A1314" s="123"/>
      <c r="B1314" s="122"/>
      <c r="C1314" s="122" t="s">
        <v>698</v>
      </c>
      <c r="D1314" s="122"/>
      <c r="E1314" s="122"/>
      <c r="F1314" s="122"/>
      <c r="G1314" s="122"/>
      <c r="H1314" s="191">
        <v>45.62</v>
      </c>
      <c r="I1314" s="192"/>
      <c r="J1314" s="191">
        <v>573.82999999999993</v>
      </c>
      <c r="K1314" s="193"/>
      <c r="O1314" s="20"/>
      <c r="P1314" s="20"/>
      <c r="Q1314" s="20"/>
      <c r="R1314" s="20">
        <v>45.62</v>
      </c>
      <c r="S1314" s="20">
        <v>573.82999999999993</v>
      </c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  <c r="FQ1314" s="20"/>
      <c r="FR1314" s="20"/>
      <c r="FS1314" s="20"/>
      <c r="FT1314" s="20"/>
      <c r="FU1314" s="20"/>
      <c r="FV1314" s="20"/>
      <c r="FW1314" s="20"/>
      <c r="FX1314" s="20"/>
      <c r="FY1314" s="20"/>
      <c r="FZ1314" s="20"/>
      <c r="GA1314" s="20"/>
      <c r="GB1314" s="20"/>
      <c r="GC1314" s="20"/>
      <c r="GD1314" s="20"/>
      <c r="GE1314" s="20"/>
      <c r="GF1314" s="20"/>
      <c r="GG1314" s="20"/>
      <c r="GH1314" s="20"/>
      <c r="GI1314" s="20"/>
      <c r="GJ1314" s="20"/>
      <c r="GK1314" s="20"/>
      <c r="GL1314" s="20"/>
      <c r="GM1314" s="20"/>
      <c r="GN1314" s="20"/>
      <c r="GO1314" s="20"/>
      <c r="GP1314" s="20"/>
      <c r="GQ1314" s="20"/>
      <c r="GR1314" s="20"/>
      <c r="GS1314" s="20"/>
      <c r="GT1314" s="20"/>
      <c r="GU1314" s="20"/>
      <c r="GV1314" s="20"/>
      <c r="GW1314" s="20"/>
      <c r="GX1314" s="20"/>
      <c r="GY1314" s="20"/>
      <c r="GZ1314" s="20"/>
      <c r="HA1314" s="20">
        <v>45.62</v>
      </c>
      <c r="HB1314" s="20"/>
      <c r="HC1314" s="20"/>
      <c r="HD1314" s="20"/>
      <c r="HE1314" s="20"/>
      <c r="HF1314" s="20"/>
      <c r="HG1314" s="20"/>
      <c r="HH1314" s="20"/>
      <c r="HI1314" s="20"/>
      <c r="HJ1314" s="20"/>
      <c r="HK1314" s="20"/>
      <c r="HL1314" s="20"/>
      <c r="HM1314" s="20"/>
      <c r="HN1314" s="20"/>
      <c r="HO1314" s="20"/>
      <c r="HP1314" s="20"/>
      <c r="HQ1314" s="20"/>
      <c r="HR1314" s="20"/>
      <c r="HS1314" s="20"/>
      <c r="HT1314" s="20"/>
      <c r="HU1314" s="20"/>
      <c r="HV1314" s="20"/>
      <c r="HW1314" s="20"/>
      <c r="HX1314" s="20"/>
      <c r="HY1314" s="20"/>
      <c r="HZ1314" s="20"/>
      <c r="IA1314" s="20"/>
      <c r="IB1314" s="20"/>
      <c r="IC1314" s="20"/>
      <c r="ID1314" s="20"/>
      <c r="IE1314" s="20"/>
      <c r="IF1314" s="20"/>
      <c r="IG1314" s="20"/>
      <c r="IH1314" s="20"/>
      <c r="II1314" s="20"/>
      <c r="IJ1314" s="20"/>
      <c r="IK1314" s="20"/>
      <c r="IL1314" s="20"/>
      <c r="IM1314" s="20"/>
      <c r="IN1314" s="20"/>
      <c r="IO1314" s="20"/>
      <c r="IP1314" s="20"/>
      <c r="IQ1314" s="20"/>
      <c r="IR1314" s="20"/>
      <c r="IS1314" s="20"/>
      <c r="IT1314" s="20"/>
      <c r="IU1314" s="20"/>
    </row>
    <row r="1315" spans="1:255" x14ac:dyDescent="0.2">
      <c r="A1315" s="70"/>
      <c r="B1315" s="69"/>
      <c r="C1315" s="69"/>
      <c r="D1315" s="69"/>
      <c r="E1315" s="69"/>
      <c r="F1315" s="69"/>
      <c r="G1315" s="69"/>
      <c r="H1315" s="194"/>
      <c r="I1315" s="195"/>
      <c r="J1315" s="194"/>
      <c r="K1315" s="196"/>
    </row>
    <row r="1316" spans="1:255" ht="59.25" x14ac:dyDescent="0.2">
      <c r="A1316" s="126">
        <v>51</v>
      </c>
      <c r="B1316" s="133" t="s">
        <v>112</v>
      </c>
      <c r="C1316" s="127" t="s">
        <v>715</v>
      </c>
      <c r="D1316" s="128" t="s">
        <v>101</v>
      </c>
      <c r="E1316" s="129">
        <v>0.22620000000000001</v>
      </c>
      <c r="F1316" s="130">
        <v>1577.04</v>
      </c>
      <c r="G1316" s="134" t="s">
        <v>6</v>
      </c>
      <c r="H1316" s="130"/>
      <c r="I1316" s="131">
        <v>774.58999999999992</v>
      </c>
      <c r="J1316" s="97"/>
      <c r="K1316" s="132">
        <v>25281.02</v>
      </c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  <c r="FQ1316" s="20"/>
      <c r="FR1316" s="20"/>
      <c r="FS1316" s="20"/>
      <c r="FT1316" s="20"/>
      <c r="FU1316" s="20"/>
      <c r="FV1316" s="20"/>
      <c r="FW1316" s="20"/>
      <c r="FX1316" s="20"/>
      <c r="FY1316" s="20"/>
      <c r="FZ1316" s="20"/>
      <c r="GA1316" s="20"/>
      <c r="GB1316" s="20"/>
      <c r="GC1316" s="20"/>
      <c r="GD1316" s="20"/>
      <c r="GE1316" s="20"/>
      <c r="GF1316" s="20"/>
      <c r="GG1316" s="20"/>
      <c r="GH1316" s="20"/>
      <c r="GI1316" s="20"/>
      <c r="GJ1316" s="20"/>
      <c r="GK1316" s="20"/>
      <c r="GL1316" s="20"/>
      <c r="GM1316" s="20"/>
      <c r="GN1316" s="20"/>
      <c r="GO1316" s="20"/>
      <c r="GP1316" s="20"/>
      <c r="GQ1316" s="20"/>
      <c r="GR1316" s="20"/>
      <c r="GS1316" s="20"/>
      <c r="GT1316" s="20"/>
      <c r="GU1316" s="20"/>
      <c r="GV1316" s="20"/>
      <c r="GW1316" s="20"/>
      <c r="GX1316" s="20"/>
      <c r="GY1316" s="20"/>
      <c r="GZ1316" s="20"/>
      <c r="HA1316" s="20"/>
      <c r="HB1316" s="20"/>
      <c r="HC1316" s="20"/>
      <c r="HD1316" s="20"/>
      <c r="HE1316" s="20"/>
      <c r="HF1316" s="20"/>
      <c r="HG1316" s="20"/>
      <c r="HH1316" s="20"/>
      <c r="HI1316" s="20"/>
      <c r="HJ1316" s="20"/>
      <c r="HK1316" s="20"/>
      <c r="HL1316" s="20"/>
      <c r="HM1316" s="20"/>
      <c r="HN1316" s="20"/>
      <c r="HO1316" s="20"/>
      <c r="HP1316" s="20"/>
      <c r="HQ1316" s="20"/>
      <c r="HR1316" s="20"/>
      <c r="HS1316" s="20"/>
      <c r="HT1316" s="20"/>
      <c r="HU1316" s="20"/>
      <c r="HV1316" s="20"/>
      <c r="HW1316" s="20"/>
      <c r="HX1316" s="20"/>
      <c r="HY1316" s="20"/>
      <c r="HZ1316" s="20"/>
      <c r="IA1316" s="20"/>
      <c r="IB1316" s="20"/>
      <c r="IC1316" s="20"/>
      <c r="ID1316" s="20"/>
      <c r="IE1316" s="20"/>
      <c r="IF1316" s="20"/>
      <c r="IG1316" s="20"/>
      <c r="IH1316" s="20"/>
      <c r="II1316" s="20"/>
      <c r="IJ1316" s="20"/>
      <c r="IK1316" s="20"/>
      <c r="IL1316" s="20"/>
      <c r="IM1316" s="20"/>
      <c r="IN1316" s="20"/>
      <c r="IO1316" s="20"/>
      <c r="IP1316" s="20"/>
      <c r="IQ1316" s="20"/>
      <c r="IR1316" s="20"/>
      <c r="IS1316" s="20"/>
      <c r="IT1316" s="20"/>
      <c r="IU1316" s="20"/>
    </row>
    <row r="1317" spans="1:255" x14ac:dyDescent="0.2">
      <c r="A1317" s="60"/>
      <c r="B1317" s="61"/>
      <c r="C1317" s="61" t="s">
        <v>680</v>
      </c>
      <c r="D1317" s="62"/>
      <c r="E1317" s="63"/>
      <c r="F1317" s="64">
        <v>1066.28</v>
      </c>
      <c r="G1317" s="65" t="s">
        <v>26</v>
      </c>
      <c r="H1317" s="64">
        <v>1119.5899999999999</v>
      </c>
      <c r="I1317" s="64">
        <v>253.25</v>
      </c>
      <c r="J1317" s="66">
        <v>33.39</v>
      </c>
      <c r="K1317" s="67">
        <v>8456.06</v>
      </c>
      <c r="O1317" s="20"/>
      <c r="P1317" s="20"/>
      <c r="Q1317" s="20"/>
      <c r="R1317" s="20"/>
      <c r="S1317" s="20"/>
      <c r="T1317" s="20">
        <v>253.25</v>
      </c>
      <c r="U1317" s="20">
        <v>8456.06</v>
      </c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>
        <v>1</v>
      </c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>
        <v>8456.06</v>
      </c>
      <c r="DH1317" s="20">
        <v>1</v>
      </c>
      <c r="DI1317" s="20"/>
      <c r="DJ1317" s="20"/>
      <c r="DK1317" s="20"/>
      <c r="DL1317" s="20"/>
      <c r="DM1317" s="20"/>
      <c r="DN1317" s="20"/>
      <c r="DO1317" s="20"/>
      <c r="DP1317" s="20"/>
      <c r="DQ1317" s="20">
        <v>253.25</v>
      </c>
      <c r="DR1317" s="20"/>
      <c r="DS1317" s="20">
        <v>8456.06</v>
      </c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  <c r="FQ1317" s="20"/>
      <c r="FR1317" s="20"/>
      <c r="FS1317" s="20"/>
      <c r="FT1317" s="20"/>
      <c r="FU1317" s="20"/>
      <c r="FV1317" s="20"/>
      <c r="FW1317" s="20"/>
      <c r="FX1317" s="20"/>
      <c r="FY1317" s="20"/>
      <c r="FZ1317" s="20"/>
      <c r="GA1317" s="20"/>
      <c r="GB1317" s="20"/>
      <c r="GC1317" s="20"/>
      <c r="GD1317" s="20"/>
      <c r="GE1317" s="20"/>
      <c r="GF1317" s="20"/>
      <c r="GG1317" s="20"/>
      <c r="GH1317" s="20"/>
      <c r="GI1317" s="20"/>
      <c r="GJ1317" s="20">
        <v>253.25</v>
      </c>
      <c r="GK1317" s="20">
        <v>253.25</v>
      </c>
      <c r="GL1317" s="20"/>
      <c r="GM1317" s="20"/>
      <c r="GN1317" s="20"/>
      <c r="GO1317" s="20"/>
      <c r="GP1317" s="20"/>
      <c r="GQ1317" s="20"/>
      <c r="GR1317" s="20"/>
      <c r="GS1317" s="20"/>
      <c r="GT1317" s="20"/>
      <c r="GU1317" s="20"/>
      <c r="GV1317" s="20"/>
      <c r="GW1317" s="20"/>
      <c r="GX1317" s="20"/>
      <c r="GY1317" s="20"/>
      <c r="GZ1317" s="20"/>
      <c r="HA1317" s="20"/>
      <c r="HB1317" s="20">
        <v>253.25</v>
      </c>
      <c r="HC1317" s="20"/>
      <c r="HD1317" s="20"/>
      <c r="HE1317" s="20"/>
      <c r="HF1317" s="20">
        <v>253.25</v>
      </c>
      <c r="HG1317" s="20"/>
      <c r="HH1317" s="20"/>
      <c r="HI1317" s="20"/>
      <c r="HJ1317" s="20"/>
      <c r="HK1317" s="20"/>
      <c r="HL1317" s="20">
        <v>253.25</v>
      </c>
      <c r="HM1317" s="20"/>
      <c r="HN1317" s="20">
        <v>253.25</v>
      </c>
      <c r="HO1317" s="20"/>
      <c r="HP1317" s="20"/>
      <c r="HQ1317" s="20"/>
      <c r="HR1317" s="20"/>
      <c r="HS1317" s="20"/>
      <c r="HT1317" s="20"/>
      <c r="HU1317" s="20"/>
      <c r="HV1317" s="20"/>
      <c r="HW1317" s="20"/>
      <c r="HX1317" s="20">
        <v>253.25</v>
      </c>
      <c r="HY1317" s="20"/>
      <c r="HZ1317" s="20"/>
      <c r="IA1317" s="20"/>
      <c r="IB1317" s="20"/>
      <c r="IC1317" s="20"/>
      <c r="ID1317" s="20"/>
      <c r="IE1317" s="20"/>
      <c r="IF1317" s="20"/>
      <c r="IG1317" s="20"/>
      <c r="IH1317" s="20"/>
      <c r="II1317" s="20"/>
      <c r="IJ1317" s="20"/>
      <c r="IK1317" s="20"/>
      <c r="IL1317" s="20"/>
      <c r="IM1317" s="20"/>
      <c r="IN1317" s="20"/>
      <c r="IO1317" s="20"/>
      <c r="IP1317" s="20"/>
      <c r="IQ1317" s="20"/>
      <c r="IR1317" s="20"/>
      <c r="IS1317" s="20"/>
      <c r="IT1317" s="20"/>
      <c r="IU1317" s="20"/>
    </row>
    <row r="1318" spans="1:255" x14ac:dyDescent="0.2">
      <c r="A1318" s="71"/>
      <c r="B1318" s="72"/>
      <c r="C1318" s="72" t="s">
        <v>681</v>
      </c>
      <c r="D1318" s="73"/>
      <c r="E1318" s="74"/>
      <c r="F1318" s="75">
        <v>121.85</v>
      </c>
      <c r="G1318" s="76" t="s">
        <v>26</v>
      </c>
      <c r="H1318" s="75">
        <v>127.95</v>
      </c>
      <c r="I1318" s="75">
        <v>28.94</v>
      </c>
      <c r="J1318" s="77">
        <v>13.26</v>
      </c>
      <c r="K1318" s="78">
        <v>383.77</v>
      </c>
      <c r="O1318" s="20"/>
      <c r="P1318" s="20"/>
      <c r="Q1318" s="20"/>
      <c r="R1318" s="20"/>
      <c r="S1318" s="20"/>
      <c r="T1318" s="20">
        <v>28.94</v>
      </c>
      <c r="U1318" s="20">
        <v>383.77</v>
      </c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>
        <v>1</v>
      </c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>
        <v>28.94</v>
      </c>
      <c r="DR1318" s="20"/>
      <c r="DS1318" s="20">
        <v>383.77</v>
      </c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  <c r="FQ1318" s="20"/>
      <c r="FR1318" s="20"/>
      <c r="FS1318" s="20"/>
      <c r="FT1318" s="20"/>
      <c r="FU1318" s="20"/>
      <c r="FV1318" s="20"/>
      <c r="FW1318" s="20"/>
      <c r="FX1318" s="20"/>
      <c r="FY1318" s="20"/>
      <c r="FZ1318" s="20"/>
      <c r="GA1318" s="20"/>
      <c r="GB1318" s="20"/>
      <c r="GC1318" s="20"/>
      <c r="GD1318" s="20"/>
      <c r="GE1318" s="20"/>
      <c r="GF1318" s="20"/>
      <c r="GG1318" s="20"/>
      <c r="GH1318" s="20"/>
      <c r="GI1318" s="20"/>
      <c r="GJ1318" s="20">
        <v>28.94</v>
      </c>
      <c r="GK1318" s="20"/>
      <c r="GL1318" s="20">
        <v>28.94</v>
      </c>
      <c r="GM1318" s="20"/>
      <c r="GN1318" s="20"/>
      <c r="GO1318" s="20"/>
      <c r="GP1318" s="20"/>
      <c r="GQ1318" s="20"/>
      <c r="GR1318" s="20"/>
      <c r="GS1318" s="20"/>
      <c r="GT1318" s="20"/>
      <c r="GU1318" s="20"/>
      <c r="GV1318" s="20"/>
      <c r="GW1318" s="20"/>
      <c r="GX1318" s="20"/>
      <c r="GY1318" s="20"/>
      <c r="GZ1318" s="20"/>
      <c r="HA1318" s="20"/>
      <c r="HB1318" s="20">
        <v>28.94</v>
      </c>
      <c r="HC1318" s="20"/>
      <c r="HD1318" s="20"/>
      <c r="HE1318" s="20"/>
      <c r="HF1318" s="20">
        <v>28.94</v>
      </c>
      <c r="HG1318" s="20"/>
      <c r="HH1318" s="20"/>
      <c r="HI1318" s="20"/>
      <c r="HJ1318" s="20"/>
      <c r="HK1318" s="20"/>
      <c r="HL1318" s="20">
        <v>28.94</v>
      </c>
      <c r="HM1318" s="20"/>
      <c r="HN1318" s="20">
        <v>28.94</v>
      </c>
      <c r="HO1318" s="20"/>
      <c r="HP1318" s="20"/>
      <c r="HQ1318" s="20"/>
      <c r="HR1318" s="20"/>
      <c r="HS1318" s="20"/>
      <c r="HT1318" s="20"/>
      <c r="HU1318" s="20"/>
      <c r="HV1318" s="20"/>
      <c r="HW1318" s="20"/>
      <c r="HX1318" s="20"/>
      <c r="HY1318" s="20"/>
      <c r="HZ1318" s="20"/>
      <c r="IA1318" s="20"/>
      <c r="IB1318" s="20"/>
      <c r="IC1318" s="20"/>
      <c r="ID1318" s="20"/>
      <c r="IE1318" s="20"/>
      <c r="IF1318" s="20"/>
      <c r="IG1318" s="20"/>
      <c r="IH1318" s="20"/>
      <c r="II1318" s="20"/>
      <c r="IJ1318" s="20"/>
      <c r="IK1318" s="20"/>
      <c r="IL1318" s="20"/>
      <c r="IM1318" s="20"/>
      <c r="IN1318" s="20"/>
      <c r="IO1318" s="20"/>
      <c r="IP1318" s="20"/>
      <c r="IQ1318" s="20"/>
      <c r="IR1318" s="20"/>
      <c r="IS1318" s="20"/>
      <c r="IT1318" s="20"/>
      <c r="IU1318" s="20"/>
    </row>
    <row r="1319" spans="1:255" x14ac:dyDescent="0.2">
      <c r="A1319" s="71"/>
      <c r="B1319" s="72"/>
      <c r="C1319" s="72" t="s">
        <v>682</v>
      </c>
      <c r="D1319" s="73"/>
      <c r="E1319" s="74"/>
      <c r="F1319" s="75">
        <v>7.9</v>
      </c>
      <c r="G1319" s="76" t="s">
        <v>26</v>
      </c>
      <c r="H1319" s="75">
        <v>8.3000000000000007</v>
      </c>
      <c r="I1319" s="75">
        <v>1.88</v>
      </c>
      <c r="J1319" s="77">
        <v>33.39</v>
      </c>
      <c r="K1319" s="78">
        <v>62.69</v>
      </c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  <c r="EH1319" s="20"/>
      <c r="EI1319" s="20"/>
      <c r="EJ1319" s="20"/>
      <c r="EK1319" s="20"/>
      <c r="EL1319" s="20"/>
      <c r="EM1319" s="20"/>
      <c r="EN1319" s="20"/>
      <c r="EO1319" s="20"/>
      <c r="EP1319" s="20"/>
      <c r="EQ1319" s="20"/>
      <c r="ER1319" s="20"/>
      <c r="ES1319" s="20"/>
      <c r="ET1319" s="20"/>
      <c r="EU1319" s="20"/>
      <c r="EV1319" s="20"/>
      <c r="EW1319" s="20"/>
      <c r="EX1319" s="20"/>
      <c r="EY1319" s="20"/>
      <c r="EZ1319" s="20"/>
      <c r="FA1319" s="20"/>
      <c r="FB1319" s="20"/>
      <c r="FC1319" s="20"/>
      <c r="FD1319" s="20"/>
      <c r="FE1319" s="20"/>
      <c r="FF1319" s="20"/>
      <c r="FG1319" s="20"/>
      <c r="FH1319" s="20"/>
      <c r="FI1319" s="20"/>
      <c r="FJ1319" s="20"/>
      <c r="FK1319" s="20"/>
      <c r="FL1319" s="20"/>
      <c r="FM1319" s="20"/>
      <c r="FN1319" s="20"/>
      <c r="FO1319" s="20"/>
      <c r="FP1319" s="20"/>
      <c r="FQ1319" s="20"/>
      <c r="FR1319" s="20"/>
      <c r="FS1319" s="20"/>
      <c r="FT1319" s="20"/>
      <c r="FU1319" s="20"/>
      <c r="FV1319" s="20"/>
      <c r="FW1319" s="20"/>
      <c r="FX1319" s="20"/>
      <c r="FY1319" s="20"/>
      <c r="FZ1319" s="20"/>
      <c r="GA1319" s="20"/>
      <c r="GB1319" s="20"/>
      <c r="GC1319" s="20"/>
      <c r="GD1319" s="20"/>
      <c r="GE1319" s="20"/>
      <c r="GF1319" s="20"/>
      <c r="GG1319" s="20"/>
      <c r="GH1319" s="20"/>
      <c r="GI1319" s="20"/>
      <c r="GJ1319" s="20"/>
      <c r="GK1319" s="20"/>
      <c r="GL1319" s="20"/>
      <c r="GM1319" s="20">
        <v>1.88</v>
      </c>
      <c r="GN1319" s="20"/>
      <c r="GO1319" s="20"/>
      <c r="GP1319" s="20"/>
      <c r="GQ1319" s="20"/>
      <c r="GR1319" s="20"/>
      <c r="GS1319" s="20"/>
      <c r="GT1319" s="20"/>
      <c r="GU1319" s="20"/>
      <c r="GV1319" s="20"/>
      <c r="GW1319" s="20"/>
      <c r="GX1319" s="20"/>
      <c r="GY1319" s="20"/>
      <c r="GZ1319" s="20"/>
      <c r="HA1319" s="20"/>
      <c r="HB1319" s="20"/>
      <c r="HC1319" s="20"/>
      <c r="HD1319" s="20"/>
      <c r="HE1319" s="20"/>
      <c r="HF1319" s="20"/>
      <c r="HG1319" s="20"/>
      <c r="HH1319" s="20"/>
      <c r="HI1319" s="20"/>
      <c r="HJ1319" s="20"/>
      <c r="HK1319" s="20"/>
      <c r="HL1319" s="20"/>
      <c r="HM1319" s="20"/>
      <c r="HN1319" s="20"/>
      <c r="HO1319" s="20"/>
      <c r="HP1319" s="20"/>
      <c r="HQ1319" s="20"/>
      <c r="HR1319" s="20"/>
      <c r="HS1319" s="20"/>
      <c r="HT1319" s="20"/>
      <c r="HU1319" s="20"/>
      <c r="HV1319" s="20"/>
      <c r="HW1319" s="20"/>
      <c r="HX1319" s="20">
        <v>1.88</v>
      </c>
      <c r="HY1319" s="20"/>
      <c r="HZ1319" s="20"/>
      <c r="IA1319" s="20"/>
      <c r="IB1319" s="20"/>
      <c r="IC1319" s="20"/>
      <c r="ID1319" s="20"/>
      <c r="IE1319" s="20"/>
      <c r="IF1319" s="20"/>
      <c r="IG1319" s="20"/>
      <c r="IH1319" s="20"/>
      <c r="II1319" s="20"/>
      <c r="IJ1319" s="20"/>
      <c r="IK1319" s="20"/>
      <c r="IL1319" s="20"/>
      <c r="IM1319" s="20"/>
      <c r="IN1319" s="20"/>
      <c r="IO1319" s="20"/>
      <c r="IP1319" s="20"/>
      <c r="IQ1319" s="20"/>
      <c r="IR1319" s="20"/>
      <c r="IS1319" s="20"/>
      <c r="IT1319" s="20"/>
      <c r="IU1319" s="20"/>
    </row>
    <row r="1320" spans="1:255" x14ac:dyDescent="0.2">
      <c r="A1320" s="71"/>
      <c r="B1320" s="72"/>
      <c r="C1320" s="72" t="s">
        <v>683</v>
      </c>
      <c r="D1320" s="73"/>
      <c r="E1320" s="74"/>
      <c r="F1320" s="75">
        <v>388.91</v>
      </c>
      <c r="G1320" s="76"/>
      <c r="H1320" s="75">
        <v>388.91</v>
      </c>
      <c r="I1320" s="75">
        <v>87.97</v>
      </c>
      <c r="J1320" s="77">
        <v>9.11</v>
      </c>
      <c r="K1320" s="78">
        <v>801.42</v>
      </c>
      <c r="O1320" s="20"/>
      <c r="P1320" s="20"/>
      <c r="Q1320" s="20"/>
      <c r="R1320" s="20"/>
      <c r="S1320" s="20"/>
      <c r="T1320" s="20">
        <v>87.97</v>
      </c>
      <c r="U1320" s="20">
        <v>801.42</v>
      </c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>
        <v>1</v>
      </c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>
        <v>87.97</v>
      </c>
      <c r="DL1320" s="20"/>
      <c r="DM1320" s="20">
        <v>801.42</v>
      </c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  <c r="FQ1320" s="20"/>
      <c r="FR1320" s="20"/>
      <c r="FS1320" s="20"/>
      <c r="FT1320" s="20"/>
      <c r="FU1320" s="20"/>
      <c r="FV1320" s="20"/>
      <c r="FW1320" s="20"/>
      <c r="FX1320" s="20"/>
      <c r="FY1320" s="20"/>
      <c r="FZ1320" s="20"/>
      <c r="GA1320" s="20"/>
      <c r="GB1320" s="20"/>
      <c r="GC1320" s="20"/>
      <c r="GD1320" s="20"/>
      <c r="GE1320" s="20"/>
      <c r="GF1320" s="20"/>
      <c r="GG1320" s="20"/>
      <c r="GH1320" s="20"/>
      <c r="GI1320" s="20"/>
      <c r="GJ1320" s="20">
        <v>87.97</v>
      </c>
      <c r="GK1320" s="20"/>
      <c r="GL1320" s="20"/>
      <c r="GM1320" s="20"/>
      <c r="GN1320" s="20">
        <v>87.97</v>
      </c>
      <c r="GO1320" s="20"/>
      <c r="GP1320" s="20">
        <v>87.97</v>
      </c>
      <c r="GQ1320" s="20">
        <v>87.97</v>
      </c>
      <c r="GR1320" s="20"/>
      <c r="GS1320" s="20">
        <v>87.97</v>
      </c>
      <c r="GT1320" s="20"/>
      <c r="GU1320" s="20"/>
      <c r="GV1320" s="20"/>
      <c r="GW1320" s="20">
        <v>0</v>
      </c>
      <c r="GX1320" s="20">
        <v>0</v>
      </c>
      <c r="GY1320" s="20"/>
      <c r="GZ1320" s="20"/>
      <c r="HA1320" s="20"/>
      <c r="HB1320" s="20">
        <v>87.97</v>
      </c>
      <c r="HC1320" s="20"/>
      <c r="HD1320" s="20"/>
      <c r="HE1320" s="20"/>
      <c r="HF1320" s="20">
        <v>87.97</v>
      </c>
      <c r="HG1320" s="20"/>
      <c r="HH1320" s="20"/>
      <c r="HI1320" s="20"/>
      <c r="HJ1320" s="20"/>
      <c r="HK1320" s="20"/>
      <c r="HL1320" s="20">
        <v>87.97</v>
      </c>
      <c r="HM1320" s="20"/>
      <c r="HN1320" s="20">
        <v>87.97</v>
      </c>
      <c r="HO1320" s="20"/>
      <c r="HP1320" s="20"/>
      <c r="HQ1320" s="20"/>
      <c r="HR1320" s="20"/>
      <c r="HS1320" s="20"/>
      <c r="HT1320" s="20"/>
      <c r="HU1320" s="20"/>
      <c r="HV1320" s="20"/>
      <c r="HW1320" s="20"/>
      <c r="HX1320" s="20"/>
      <c r="HY1320" s="20"/>
      <c r="HZ1320" s="20"/>
      <c r="IA1320" s="20"/>
      <c r="IB1320" s="20"/>
      <c r="IC1320" s="20"/>
      <c r="ID1320" s="20"/>
      <c r="IE1320" s="20"/>
      <c r="IF1320" s="20"/>
      <c r="IG1320" s="20"/>
      <c r="IH1320" s="20"/>
      <c r="II1320" s="20"/>
      <c r="IJ1320" s="20"/>
      <c r="IK1320" s="20"/>
      <c r="IL1320" s="20"/>
      <c r="IM1320" s="20"/>
      <c r="IN1320" s="20"/>
      <c r="IO1320" s="20"/>
      <c r="IP1320" s="20"/>
      <c r="IQ1320" s="20"/>
      <c r="IR1320" s="20"/>
      <c r="IS1320" s="20"/>
      <c r="IT1320" s="20"/>
      <c r="IU1320" s="20"/>
    </row>
    <row r="1321" spans="1:255" x14ac:dyDescent="0.2">
      <c r="A1321" s="79"/>
      <c r="B1321" s="80"/>
      <c r="C1321" s="80" t="s">
        <v>684</v>
      </c>
      <c r="D1321" s="81"/>
      <c r="E1321" s="82">
        <v>121</v>
      </c>
      <c r="F1321" s="83" t="s">
        <v>685</v>
      </c>
      <c r="G1321" s="84"/>
      <c r="H1321" s="85">
        <v>1364.75</v>
      </c>
      <c r="I1321" s="85">
        <v>308.70999999999998</v>
      </c>
      <c r="J1321" s="87">
        <v>1.21</v>
      </c>
      <c r="K1321" s="86">
        <v>10307.69</v>
      </c>
      <c r="O1321" s="20"/>
      <c r="P1321" s="20"/>
      <c r="Q1321" s="20"/>
      <c r="R1321" s="20"/>
      <c r="S1321" s="20"/>
      <c r="T1321" s="20">
        <v>308.70999999999998</v>
      </c>
      <c r="U1321" s="20">
        <v>10307.69</v>
      </c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>
        <v>1</v>
      </c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>
        <v>308.70999999999998</v>
      </c>
      <c r="DR1321" s="20"/>
      <c r="DS1321" s="20">
        <v>10307.69</v>
      </c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  <c r="FQ1321" s="20"/>
      <c r="FR1321" s="20"/>
      <c r="FS1321" s="20"/>
      <c r="FT1321" s="20"/>
      <c r="FU1321" s="20"/>
      <c r="FV1321" s="20"/>
      <c r="FW1321" s="20"/>
      <c r="FX1321" s="20"/>
      <c r="FY1321" s="20"/>
      <c r="FZ1321" s="20"/>
      <c r="GA1321" s="20"/>
      <c r="GB1321" s="20"/>
      <c r="GC1321" s="20"/>
      <c r="GD1321" s="20"/>
      <c r="GE1321" s="20"/>
      <c r="GF1321" s="20"/>
      <c r="GG1321" s="20"/>
      <c r="GH1321" s="20"/>
      <c r="GI1321" s="20"/>
      <c r="GJ1321" s="20"/>
      <c r="GK1321" s="20"/>
      <c r="GL1321" s="20"/>
      <c r="GM1321" s="20"/>
      <c r="GN1321" s="20"/>
      <c r="GO1321" s="20"/>
      <c r="GP1321" s="20"/>
      <c r="GQ1321" s="20"/>
      <c r="GR1321" s="20"/>
      <c r="GS1321" s="20"/>
      <c r="GT1321" s="20"/>
      <c r="GU1321" s="20"/>
      <c r="GV1321" s="20"/>
      <c r="GW1321" s="20"/>
      <c r="GX1321" s="20"/>
      <c r="GY1321" s="20">
        <v>308.70999999999998</v>
      </c>
      <c r="GZ1321" s="20"/>
      <c r="HA1321" s="20"/>
      <c r="HB1321" s="20">
        <v>308.70999999999998</v>
      </c>
      <c r="HC1321" s="20"/>
      <c r="HD1321" s="20"/>
      <c r="HE1321" s="20"/>
      <c r="HF1321" s="20">
        <v>308.70999999999998</v>
      </c>
      <c r="HG1321" s="20"/>
      <c r="HH1321" s="20"/>
      <c r="HI1321" s="20"/>
      <c r="HJ1321" s="20"/>
      <c r="HK1321" s="20"/>
      <c r="HL1321" s="20">
        <v>308.70999999999998</v>
      </c>
      <c r="HM1321" s="20"/>
      <c r="HN1321" s="20">
        <v>308.70999999999998</v>
      </c>
      <c r="HO1321" s="20"/>
      <c r="HP1321" s="20"/>
      <c r="HQ1321" s="20"/>
      <c r="HR1321" s="20"/>
      <c r="HS1321" s="20"/>
      <c r="HT1321" s="20"/>
      <c r="HU1321" s="20"/>
      <c r="HV1321" s="20"/>
      <c r="HW1321" s="20"/>
      <c r="HX1321" s="20"/>
      <c r="HY1321" s="20"/>
      <c r="HZ1321" s="20"/>
      <c r="IA1321" s="20"/>
      <c r="IB1321" s="20"/>
      <c r="IC1321" s="20"/>
      <c r="ID1321" s="20"/>
      <c r="IE1321" s="20"/>
      <c r="IF1321" s="20"/>
      <c r="IG1321" s="20"/>
      <c r="IH1321" s="20"/>
      <c r="II1321" s="20"/>
      <c r="IJ1321" s="20"/>
      <c r="IK1321" s="20"/>
      <c r="IL1321" s="20"/>
      <c r="IM1321" s="20"/>
      <c r="IN1321" s="20"/>
      <c r="IO1321" s="20"/>
      <c r="IP1321" s="20"/>
      <c r="IQ1321" s="20"/>
      <c r="IR1321" s="20"/>
      <c r="IS1321" s="20"/>
      <c r="IT1321" s="20"/>
      <c r="IU1321" s="20"/>
    </row>
    <row r="1322" spans="1:255" x14ac:dyDescent="0.2">
      <c r="A1322" s="79"/>
      <c r="B1322" s="80"/>
      <c r="C1322" s="80" t="s">
        <v>686</v>
      </c>
      <c r="D1322" s="81"/>
      <c r="E1322" s="82">
        <v>72</v>
      </c>
      <c r="F1322" s="83" t="s">
        <v>685</v>
      </c>
      <c r="G1322" s="84"/>
      <c r="H1322" s="85">
        <v>812.08</v>
      </c>
      <c r="I1322" s="85">
        <v>183.69</v>
      </c>
      <c r="J1322" s="87">
        <v>0.72</v>
      </c>
      <c r="K1322" s="86">
        <v>6133.5</v>
      </c>
      <c r="O1322" s="20"/>
      <c r="P1322" s="20"/>
      <c r="Q1322" s="20"/>
      <c r="R1322" s="20"/>
      <c r="S1322" s="20"/>
      <c r="T1322" s="20">
        <v>183.69</v>
      </c>
      <c r="U1322" s="20">
        <v>6133.5</v>
      </c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>
        <v>1</v>
      </c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>
        <v>183.69</v>
      </c>
      <c r="DR1322" s="20"/>
      <c r="DS1322" s="20">
        <v>6133.5</v>
      </c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  <c r="FQ1322" s="20"/>
      <c r="FR1322" s="20"/>
      <c r="FS1322" s="20"/>
      <c r="FT1322" s="20"/>
      <c r="FU1322" s="20"/>
      <c r="FV1322" s="20"/>
      <c r="FW1322" s="20"/>
      <c r="FX1322" s="20"/>
      <c r="FY1322" s="20"/>
      <c r="FZ1322" s="20"/>
      <c r="GA1322" s="20"/>
      <c r="GB1322" s="20"/>
      <c r="GC1322" s="20"/>
      <c r="GD1322" s="20"/>
      <c r="GE1322" s="20"/>
      <c r="GF1322" s="20"/>
      <c r="GG1322" s="20"/>
      <c r="GH1322" s="20"/>
      <c r="GI1322" s="20"/>
      <c r="GJ1322" s="20"/>
      <c r="GK1322" s="20"/>
      <c r="GL1322" s="20"/>
      <c r="GM1322" s="20"/>
      <c r="GN1322" s="20"/>
      <c r="GO1322" s="20"/>
      <c r="GP1322" s="20"/>
      <c r="GQ1322" s="20"/>
      <c r="GR1322" s="20"/>
      <c r="GS1322" s="20"/>
      <c r="GT1322" s="20"/>
      <c r="GU1322" s="20"/>
      <c r="GV1322" s="20"/>
      <c r="GW1322" s="20"/>
      <c r="GX1322" s="20"/>
      <c r="GY1322" s="20"/>
      <c r="GZ1322" s="20">
        <v>183.69</v>
      </c>
      <c r="HA1322" s="20"/>
      <c r="HB1322" s="20">
        <v>183.69</v>
      </c>
      <c r="HC1322" s="20"/>
      <c r="HD1322" s="20"/>
      <c r="HE1322" s="20"/>
      <c r="HF1322" s="20">
        <v>183.69</v>
      </c>
      <c r="HG1322" s="20"/>
      <c r="HH1322" s="20"/>
      <c r="HI1322" s="20"/>
      <c r="HJ1322" s="20"/>
      <c r="HK1322" s="20"/>
      <c r="HL1322" s="20">
        <v>183.69</v>
      </c>
      <c r="HM1322" s="20"/>
      <c r="HN1322" s="20">
        <v>183.69</v>
      </c>
      <c r="HO1322" s="20"/>
      <c r="HP1322" s="20"/>
      <c r="HQ1322" s="20"/>
      <c r="HR1322" s="20"/>
      <c r="HS1322" s="20"/>
      <c r="HT1322" s="20"/>
      <c r="HU1322" s="20"/>
      <c r="HV1322" s="20"/>
      <c r="HW1322" s="20"/>
      <c r="HX1322" s="20"/>
      <c r="HY1322" s="20"/>
      <c r="HZ1322" s="20"/>
      <c r="IA1322" s="20"/>
      <c r="IB1322" s="20"/>
      <c r="IC1322" s="20"/>
      <c r="ID1322" s="20"/>
      <c r="IE1322" s="20"/>
      <c r="IF1322" s="20"/>
      <c r="IG1322" s="20"/>
      <c r="IH1322" s="20"/>
      <c r="II1322" s="20"/>
      <c r="IJ1322" s="20"/>
      <c r="IK1322" s="20"/>
      <c r="IL1322" s="20"/>
      <c r="IM1322" s="20"/>
      <c r="IN1322" s="20"/>
      <c r="IO1322" s="20"/>
      <c r="IP1322" s="20"/>
      <c r="IQ1322" s="20"/>
      <c r="IR1322" s="20"/>
      <c r="IS1322" s="20"/>
      <c r="IT1322" s="20"/>
      <c r="IU1322" s="20"/>
    </row>
    <row r="1323" spans="1:255" x14ac:dyDescent="0.2">
      <c r="A1323" s="71"/>
      <c r="B1323" s="72"/>
      <c r="C1323" s="72" t="s">
        <v>687</v>
      </c>
      <c r="D1323" s="73" t="s">
        <v>688</v>
      </c>
      <c r="E1323" s="74">
        <v>122</v>
      </c>
      <c r="F1323" s="75"/>
      <c r="G1323" s="76" t="s">
        <v>26</v>
      </c>
      <c r="H1323" s="75">
        <v>128.1</v>
      </c>
      <c r="I1323" s="88">
        <v>28.976220000000001</v>
      </c>
      <c r="J1323" s="77"/>
      <c r="K1323" s="78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  <c r="FQ1323" s="20"/>
      <c r="FR1323" s="20"/>
      <c r="FS1323" s="20"/>
      <c r="FT1323" s="20"/>
      <c r="FU1323" s="20"/>
      <c r="FV1323" s="20"/>
      <c r="FW1323" s="20"/>
      <c r="FX1323" s="20"/>
      <c r="FY1323" s="20"/>
      <c r="FZ1323" s="20"/>
      <c r="GA1323" s="20"/>
      <c r="GB1323" s="20"/>
      <c r="GC1323" s="20"/>
      <c r="GD1323" s="20"/>
      <c r="GE1323" s="20"/>
      <c r="GF1323" s="20"/>
      <c r="GG1323" s="20"/>
      <c r="GH1323" s="20"/>
      <c r="GI1323" s="20"/>
      <c r="GJ1323" s="20"/>
      <c r="GK1323" s="20"/>
      <c r="GL1323" s="20"/>
      <c r="GM1323" s="20"/>
      <c r="GN1323" s="20"/>
      <c r="GO1323" s="20"/>
      <c r="GP1323" s="20"/>
      <c r="GQ1323" s="20"/>
      <c r="GR1323" s="20"/>
      <c r="GS1323" s="20"/>
      <c r="GT1323" s="20"/>
      <c r="GU1323" s="20"/>
      <c r="GV1323" s="20"/>
      <c r="GW1323" s="20"/>
      <c r="GX1323" s="20"/>
      <c r="GY1323" s="20"/>
      <c r="GZ1323" s="20"/>
      <c r="HA1323" s="20"/>
      <c r="HB1323" s="20"/>
      <c r="HC1323" s="20"/>
      <c r="HD1323" s="20"/>
      <c r="HE1323" s="20"/>
      <c r="HF1323" s="20"/>
      <c r="HG1323" s="20"/>
      <c r="HH1323" s="20"/>
      <c r="HI1323" s="20"/>
      <c r="HJ1323" s="20"/>
      <c r="HK1323" s="20"/>
      <c r="HL1323" s="20"/>
      <c r="HM1323" s="20"/>
      <c r="HN1323" s="20"/>
      <c r="HO1323" s="20"/>
      <c r="HP1323" s="20"/>
      <c r="HQ1323" s="20"/>
      <c r="HR1323" s="20"/>
      <c r="HS1323" s="20"/>
      <c r="HT1323" s="20"/>
      <c r="HU1323" s="20"/>
      <c r="HV1323" s="20"/>
      <c r="HW1323" s="20"/>
      <c r="HX1323" s="20"/>
      <c r="HY1323" s="20"/>
      <c r="HZ1323" s="20"/>
      <c r="IA1323" s="20"/>
      <c r="IB1323" s="20"/>
      <c r="IC1323" s="20"/>
      <c r="ID1323" s="20"/>
      <c r="IE1323" s="20"/>
      <c r="IF1323" s="20"/>
      <c r="IG1323" s="20"/>
      <c r="IH1323" s="20"/>
      <c r="II1323" s="20"/>
      <c r="IJ1323" s="20"/>
      <c r="IK1323" s="20"/>
      <c r="IL1323" s="20"/>
      <c r="IM1323" s="20"/>
      <c r="IN1323" s="20"/>
      <c r="IO1323" s="20"/>
      <c r="IP1323" s="20"/>
      <c r="IQ1323" s="20"/>
      <c r="IR1323" s="20"/>
      <c r="IS1323" s="20"/>
      <c r="IT1323" s="20"/>
      <c r="IU1323" s="20"/>
    </row>
    <row r="1324" spans="1:255" ht="24" x14ac:dyDescent="0.2">
      <c r="A1324" s="102" t="s">
        <v>401</v>
      </c>
      <c r="B1324" s="108" t="s">
        <v>35</v>
      </c>
      <c r="C1324" s="103" t="s">
        <v>271</v>
      </c>
      <c r="D1324" s="104" t="s">
        <v>105</v>
      </c>
      <c r="E1324" s="105">
        <v>21.99</v>
      </c>
      <c r="F1324" s="100">
        <v>1041.3800000000001</v>
      </c>
      <c r="G1324" s="96"/>
      <c r="H1324" s="100">
        <v>1041.3800000000001</v>
      </c>
      <c r="I1324" s="106">
        <v>2513.7199999999998</v>
      </c>
      <c r="J1324" s="97">
        <v>9.11</v>
      </c>
      <c r="K1324" s="107">
        <v>22899.95</v>
      </c>
      <c r="L1324" s="20"/>
      <c r="M1324" s="20"/>
      <c r="N1324" s="20"/>
      <c r="O1324" s="20"/>
      <c r="P1324" s="20"/>
      <c r="Q1324" s="20"/>
      <c r="R1324" s="20"/>
      <c r="S1324" s="20"/>
      <c r="T1324" s="20">
        <v>2513.7199999999998</v>
      </c>
      <c r="U1324" s="20">
        <v>22899.95</v>
      </c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>
        <v>1</v>
      </c>
      <c r="CW1324" s="20"/>
      <c r="CX1324" s="20"/>
      <c r="CY1324" s="20"/>
      <c r="CZ1324" s="20"/>
      <c r="DA1324" s="20"/>
      <c r="DB1324" s="20"/>
      <c r="DC1324" s="20"/>
      <c r="DD1324" s="20"/>
      <c r="DE1324" s="20">
        <v>22899.95</v>
      </c>
      <c r="DF1324" s="20"/>
      <c r="DG1324" s="20"/>
      <c r="DH1324" s="20"/>
      <c r="DI1324" s="20"/>
      <c r="DJ1324" s="20"/>
      <c r="DK1324" s="20">
        <v>2513.7199999999998</v>
      </c>
      <c r="DL1324" s="20"/>
      <c r="DM1324" s="20">
        <v>22899.95</v>
      </c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  <c r="FQ1324" s="20"/>
      <c r="FR1324" s="20"/>
      <c r="FS1324" s="20"/>
      <c r="FT1324" s="20"/>
      <c r="FU1324" s="20"/>
      <c r="FV1324" s="20"/>
      <c r="FW1324" s="20"/>
      <c r="FX1324" s="20"/>
      <c r="FY1324" s="20"/>
      <c r="FZ1324" s="20"/>
      <c r="GA1324" s="20"/>
      <c r="GB1324" s="20"/>
      <c r="GC1324" s="20"/>
      <c r="GD1324" s="20"/>
      <c r="GE1324" s="20"/>
      <c r="GF1324" s="20"/>
      <c r="GG1324" s="20"/>
      <c r="GH1324" s="20"/>
      <c r="GI1324" s="20"/>
      <c r="GJ1324" s="20">
        <v>2513.7199999999998</v>
      </c>
      <c r="GK1324" s="20"/>
      <c r="GL1324" s="20"/>
      <c r="GM1324" s="20"/>
      <c r="GN1324" s="20">
        <v>2513.7199999999998</v>
      </c>
      <c r="GO1324" s="20"/>
      <c r="GP1324" s="20">
        <v>2513.7199999999998</v>
      </c>
      <c r="GQ1324" s="20">
        <v>2513.7199999999998</v>
      </c>
      <c r="GR1324" s="20"/>
      <c r="GS1324" s="20">
        <v>2513.7199999999998</v>
      </c>
      <c r="GT1324" s="20"/>
      <c r="GU1324" s="20"/>
      <c r="GV1324" s="20"/>
      <c r="GW1324" s="20"/>
      <c r="GX1324" s="20"/>
      <c r="GY1324" s="20"/>
      <c r="GZ1324" s="20"/>
      <c r="HA1324" s="20"/>
      <c r="HB1324" s="20">
        <v>2513.7199999999998</v>
      </c>
      <c r="HC1324" s="20"/>
      <c r="HD1324" s="20"/>
      <c r="HE1324" s="20"/>
      <c r="HF1324" s="20">
        <v>2513.7199999999998</v>
      </c>
      <c r="HG1324" s="20"/>
      <c r="HH1324" s="20"/>
      <c r="HI1324" s="20"/>
      <c r="HJ1324" s="20"/>
      <c r="HK1324" s="20"/>
      <c r="HL1324" s="20">
        <v>2513.7199999999998</v>
      </c>
      <c r="HM1324" s="20"/>
      <c r="HN1324" s="20">
        <v>2513.7199999999998</v>
      </c>
      <c r="HO1324" s="20"/>
      <c r="HP1324" s="20"/>
      <c r="HQ1324" s="20"/>
      <c r="HR1324" s="20"/>
      <c r="HS1324" s="20"/>
      <c r="HT1324" s="20"/>
      <c r="HU1324" s="20"/>
      <c r="HV1324" s="20"/>
      <c r="HW1324" s="20"/>
      <c r="HX1324" s="20"/>
      <c r="HY1324" s="20">
        <v>2513.7199999999998</v>
      </c>
      <c r="HZ1324" s="20"/>
      <c r="IA1324" s="20"/>
      <c r="IB1324" s="20"/>
      <c r="IC1324" s="20"/>
      <c r="ID1324" s="20"/>
      <c r="IE1324" s="20"/>
      <c r="IF1324" s="20"/>
      <c r="IG1324" s="20"/>
      <c r="IH1324" s="20"/>
      <c r="II1324" s="20"/>
      <c r="IJ1324" s="20"/>
      <c r="IK1324" s="20"/>
      <c r="IL1324" s="20"/>
      <c r="IM1324" s="20"/>
      <c r="IN1324" s="20"/>
      <c r="IO1324" s="20"/>
      <c r="IP1324" s="20"/>
      <c r="IQ1324" s="20"/>
      <c r="IR1324" s="20"/>
      <c r="IS1324" s="20"/>
      <c r="IT1324" s="20"/>
      <c r="IU1324" s="20"/>
    </row>
    <row r="1325" spans="1:255" x14ac:dyDescent="0.2">
      <c r="A1325" s="58"/>
      <c r="B1325" s="101" t="s">
        <v>690</v>
      </c>
      <c r="C1325" s="101" t="s">
        <v>791</v>
      </c>
      <c r="D1325" s="57"/>
      <c r="E1325" s="57"/>
      <c r="F1325" s="57"/>
      <c r="G1325" s="57"/>
      <c r="H1325" s="57"/>
      <c r="I1325" s="57"/>
      <c r="J1325" s="57"/>
      <c r="K1325" s="59"/>
    </row>
    <row r="1326" spans="1:255" x14ac:dyDescent="0.2">
      <c r="A1326" s="111" t="s">
        <v>402</v>
      </c>
      <c r="B1326" s="112" t="s">
        <v>35</v>
      </c>
      <c r="C1326" s="113" t="s">
        <v>387</v>
      </c>
      <c r="D1326" s="114" t="s">
        <v>281</v>
      </c>
      <c r="E1326" s="115">
        <v>2</v>
      </c>
      <c r="F1326" s="116">
        <v>30.06</v>
      </c>
      <c r="G1326" s="65"/>
      <c r="H1326" s="116">
        <v>30.06</v>
      </c>
      <c r="I1326" s="117">
        <v>6.6</v>
      </c>
      <c r="J1326" s="66">
        <v>9.11</v>
      </c>
      <c r="K1326" s="118">
        <v>60.12</v>
      </c>
      <c r="L1326" s="20"/>
      <c r="M1326" s="20"/>
      <c r="N1326" s="20"/>
      <c r="O1326" s="20"/>
      <c r="P1326" s="20"/>
      <c r="Q1326" s="20"/>
      <c r="R1326" s="20"/>
      <c r="S1326" s="20"/>
      <c r="T1326" s="20">
        <v>6.6</v>
      </c>
      <c r="U1326" s="20">
        <v>60.12</v>
      </c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>
        <v>1</v>
      </c>
      <c r="CW1326" s="20"/>
      <c r="CX1326" s="20"/>
      <c r="CY1326" s="20"/>
      <c r="CZ1326" s="20"/>
      <c r="DA1326" s="20"/>
      <c r="DB1326" s="20"/>
      <c r="DC1326" s="20"/>
      <c r="DD1326" s="20"/>
      <c r="DE1326" s="20">
        <v>60.12</v>
      </c>
      <c r="DF1326" s="20"/>
      <c r="DG1326" s="20"/>
      <c r="DH1326" s="20"/>
      <c r="DI1326" s="20"/>
      <c r="DJ1326" s="20"/>
      <c r="DK1326" s="20">
        <v>6.6</v>
      </c>
      <c r="DL1326" s="20"/>
      <c r="DM1326" s="20">
        <v>60.12</v>
      </c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  <c r="FQ1326" s="20"/>
      <c r="FR1326" s="20"/>
      <c r="FS1326" s="20"/>
      <c r="FT1326" s="20"/>
      <c r="FU1326" s="20"/>
      <c r="FV1326" s="20"/>
      <c r="FW1326" s="20"/>
      <c r="FX1326" s="20"/>
      <c r="FY1326" s="20"/>
      <c r="FZ1326" s="20"/>
      <c r="GA1326" s="20"/>
      <c r="GB1326" s="20"/>
      <c r="GC1326" s="20"/>
      <c r="GD1326" s="20"/>
      <c r="GE1326" s="20"/>
      <c r="GF1326" s="20"/>
      <c r="GG1326" s="20"/>
      <c r="GH1326" s="20"/>
      <c r="GI1326" s="20"/>
      <c r="GJ1326" s="20">
        <v>6.6</v>
      </c>
      <c r="GK1326" s="20"/>
      <c r="GL1326" s="20"/>
      <c r="GM1326" s="20"/>
      <c r="GN1326" s="20">
        <v>6.6</v>
      </c>
      <c r="GO1326" s="20"/>
      <c r="GP1326" s="20">
        <v>6.6</v>
      </c>
      <c r="GQ1326" s="20">
        <v>6.6</v>
      </c>
      <c r="GR1326" s="20"/>
      <c r="GS1326" s="20">
        <v>6.6</v>
      </c>
      <c r="GT1326" s="20"/>
      <c r="GU1326" s="20"/>
      <c r="GV1326" s="20"/>
      <c r="GW1326" s="20"/>
      <c r="GX1326" s="20"/>
      <c r="GY1326" s="20"/>
      <c r="GZ1326" s="20"/>
      <c r="HA1326" s="20"/>
      <c r="HB1326" s="20">
        <v>6.6</v>
      </c>
      <c r="HC1326" s="20"/>
      <c r="HD1326" s="20"/>
      <c r="HE1326" s="20"/>
      <c r="HF1326" s="20">
        <v>6.6</v>
      </c>
      <c r="HG1326" s="20"/>
      <c r="HH1326" s="20"/>
      <c r="HI1326" s="20"/>
      <c r="HJ1326" s="20"/>
      <c r="HK1326" s="20"/>
      <c r="HL1326" s="20">
        <v>6.6</v>
      </c>
      <c r="HM1326" s="20"/>
      <c r="HN1326" s="20">
        <v>6.6</v>
      </c>
      <c r="HO1326" s="20"/>
      <c r="HP1326" s="20"/>
      <c r="HQ1326" s="20"/>
      <c r="HR1326" s="20"/>
      <c r="HS1326" s="20"/>
      <c r="HT1326" s="20"/>
      <c r="HU1326" s="20"/>
      <c r="HV1326" s="20"/>
      <c r="HW1326" s="20"/>
      <c r="HX1326" s="20"/>
      <c r="HY1326" s="20">
        <v>6.6</v>
      </c>
      <c r="HZ1326" s="20"/>
      <c r="IA1326" s="20"/>
      <c r="IB1326" s="20"/>
      <c r="IC1326" s="20"/>
      <c r="ID1326" s="20"/>
      <c r="IE1326" s="20"/>
      <c r="IF1326" s="20"/>
      <c r="IG1326" s="20"/>
      <c r="IH1326" s="20"/>
      <c r="II1326" s="20"/>
      <c r="IJ1326" s="20"/>
      <c r="IK1326" s="20"/>
      <c r="IL1326" s="20"/>
      <c r="IM1326" s="20"/>
      <c r="IN1326" s="20"/>
      <c r="IO1326" s="20"/>
      <c r="IP1326" s="20"/>
      <c r="IQ1326" s="20"/>
      <c r="IR1326" s="20"/>
      <c r="IS1326" s="20"/>
      <c r="IT1326" s="20"/>
      <c r="IU1326" s="20"/>
    </row>
    <row r="1327" spans="1:255" x14ac:dyDescent="0.2">
      <c r="A1327" s="89"/>
      <c r="B1327" s="110" t="s">
        <v>690</v>
      </c>
      <c r="C1327" s="110" t="s">
        <v>815</v>
      </c>
      <c r="D1327" s="29"/>
      <c r="E1327" s="29"/>
      <c r="F1327" s="29"/>
      <c r="G1327" s="29"/>
      <c r="H1327" s="29"/>
      <c r="I1327" s="29"/>
      <c r="J1327" s="29"/>
      <c r="K1327" s="90"/>
    </row>
    <row r="1328" spans="1:255" ht="13.5" thickBot="1" x14ac:dyDescent="0.25">
      <c r="A1328" s="135"/>
      <c r="B1328" s="136"/>
      <c r="C1328" s="136" t="s">
        <v>696</v>
      </c>
      <c r="D1328" s="136"/>
      <c r="E1328" s="136"/>
      <c r="F1328" s="136"/>
      <c r="G1328" s="136"/>
      <c r="H1328" s="188">
        <v>2608.2899999999995</v>
      </c>
      <c r="I1328" s="189"/>
      <c r="J1328" s="188">
        <v>23761.489999999998</v>
      </c>
      <c r="K1328" s="190"/>
      <c r="L1328" s="109"/>
      <c r="M1328" s="109"/>
      <c r="N1328" s="109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  <c r="FQ1328" s="20"/>
      <c r="FR1328" s="20"/>
      <c r="FS1328" s="20"/>
      <c r="FT1328" s="20"/>
      <c r="FU1328" s="20"/>
      <c r="FV1328" s="20"/>
      <c r="FW1328" s="20"/>
      <c r="FX1328" s="20"/>
      <c r="FY1328" s="20"/>
      <c r="FZ1328" s="20"/>
      <c r="GA1328" s="20"/>
      <c r="GB1328" s="20"/>
      <c r="GC1328" s="20"/>
      <c r="GD1328" s="20"/>
      <c r="GE1328" s="20"/>
      <c r="GF1328" s="20"/>
      <c r="GG1328" s="20"/>
      <c r="GH1328" s="20"/>
      <c r="GI1328" s="20"/>
      <c r="GJ1328" s="20"/>
      <c r="GK1328" s="20"/>
      <c r="GL1328" s="20"/>
      <c r="GM1328" s="20"/>
      <c r="GN1328" s="20"/>
      <c r="GO1328" s="20"/>
      <c r="GP1328" s="20"/>
      <c r="GQ1328" s="20"/>
      <c r="GR1328" s="20"/>
      <c r="GS1328" s="20"/>
      <c r="GT1328" s="20"/>
      <c r="GU1328" s="20"/>
      <c r="GV1328" s="20"/>
      <c r="GW1328" s="20"/>
      <c r="GX1328" s="20"/>
      <c r="GY1328" s="20"/>
      <c r="GZ1328" s="20"/>
      <c r="HA1328" s="20"/>
      <c r="HB1328" s="20"/>
      <c r="HC1328" s="20"/>
      <c r="HD1328" s="20"/>
      <c r="HE1328" s="20"/>
      <c r="HF1328" s="20"/>
      <c r="HG1328" s="20"/>
      <c r="HH1328" s="20"/>
      <c r="HI1328" s="20"/>
      <c r="HJ1328" s="20"/>
      <c r="HK1328" s="20"/>
      <c r="HL1328" s="20"/>
      <c r="HM1328" s="20"/>
      <c r="HN1328" s="20"/>
      <c r="HO1328" s="20"/>
      <c r="HP1328" s="20"/>
      <c r="HQ1328" s="20"/>
      <c r="HR1328" s="20"/>
      <c r="HS1328" s="20"/>
      <c r="HT1328" s="20"/>
      <c r="HU1328" s="20"/>
      <c r="HV1328" s="20"/>
      <c r="HW1328" s="20"/>
      <c r="HX1328" s="20"/>
      <c r="HY1328" s="20"/>
      <c r="HZ1328" s="20"/>
      <c r="IA1328" s="20"/>
      <c r="IB1328" s="20"/>
      <c r="IC1328" s="20"/>
      <c r="ID1328" s="20"/>
      <c r="IE1328" s="20"/>
      <c r="IF1328" s="20"/>
      <c r="IG1328" s="20"/>
      <c r="IH1328" s="20"/>
      <c r="II1328" s="20"/>
      <c r="IJ1328" s="20"/>
      <c r="IK1328" s="20"/>
      <c r="IL1328" s="20"/>
      <c r="IM1328" s="20"/>
      <c r="IN1328" s="20"/>
      <c r="IO1328" s="20"/>
      <c r="IP1328" s="20"/>
      <c r="IQ1328" s="20"/>
      <c r="IR1328" s="20"/>
      <c r="IS1328" s="20"/>
      <c r="IT1328" s="20"/>
      <c r="IU1328" s="20"/>
    </row>
    <row r="1329" spans="1:255" x14ac:dyDescent="0.2">
      <c r="A1329" s="123"/>
      <c r="B1329" s="122"/>
      <c r="C1329" s="122" t="s">
        <v>698</v>
      </c>
      <c r="D1329" s="122"/>
      <c r="E1329" s="122"/>
      <c r="F1329" s="122"/>
      <c r="G1329" s="122"/>
      <c r="H1329" s="191">
        <v>3382.8799999999997</v>
      </c>
      <c r="I1329" s="192"/>
      <c r="J1329" s="191">
        <v>49042.51</v>
      </c>
      <c r="K1329" s="193"/>
      <c r="O1329" s="20"/>
      <c r="P1329" s="20"/>
      <c r="Q1329" s="20"/>
      <c r="R1329" s="20">
        <v>3382.8799999999997</v>
      </c>
      <c r="S1329" s="20">
        <v>49042.51</v>
      </c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  <c r="FQ1329" s="20"/>
      <c r="FR1329" s="20"/>
      <c r="FS1329" s="20"/>
      <c r="FT1329" s="20"/>
      <c r="FU1329" s="20"/>
      <c r="FV1329" s="20"/>
      <c r="FW1329" s="20"/>
      <c r="FX1329" s="20"/>
      <c r="FY1329" s="20"/>
      <c r="FZ1329" s="20"/>
      <c r="GA1329" s="20"/>
      <c r="GB1329" s="20"/>
      <c r="GC1329" s="20"/>
      <c r="GD1329" s="20"/>
      <c r="GE1329" s="20"/>
      <c r="GF1329" s="20"/>
      <c r="GG1329" s="20"/>
      <c r="GH1329" s="20"/>
      <c r="GI1329" s="20"/>
      <c r="GJ1329" s="20"/>
      <c r="GK1329" s="20"/>
      <c r="GL1329" s="20"/>
      <c r="GM1329" s="20"/>
      <c r="GN1329" s="20"/>
      <c r="GO1329" s="20"/>
      <c r="GP1329" s="20"/>
      <c r="GQ1329" s="20"/>
      <c r="GR1329" s="20"/>
      <c r="GS1329" s="20"/>
      <c r="GT1329" s="20"/>
      <c r="GU1329" s="20"/>
      <c r="GV1329" s="20"/>
      <c r="GW1329" s="20"/>
      <c r="GX1329" s="20"/>
      <c r="GY1329" s="20"/>
      <c r="GZ1329" s="20"/>
      <c r="HA1329" s="20">
        <v>3382.8799999999997</v>
      </c>
      <c r="HB1329" s="20"/>
      <c r="HC1329" s="20"/>
      <c r="HD1329" s="20"/>
      <c r="HE1329" s="20"/>
      <c r="HF1329" s="20"/>
      <c r="HG1329" s="20"/>
      <c r="HH1329" s="20"/>
      <c r="HI1329" s="20"/>
      <c r="HJ1329" s="20"/>
      <c r="HK1329" s="20"/>
      <c r="HL1329" s="20"/>
      <c r="HM1329" s="20"/>
      <c r="HN1329" s="20"/>
      <c r="HO1329" s="20"/>
      <c r="HP1329" s="20"/>
      <c r="HQ1329" s="20"/>
      <c r="HR1329" s="20"/>
      <c r="HS1329" s="20"/>
      <c r="HT1329" s="20"/>
      <c r="HU1329" s="20"/>
      <c r="HV1329" s="20"/>
      <c r="HW1329" s="20"/>
      <c r="HX1329" s="20"/>
      <c r="HY1329" s="20"/>
      <c r="HZ1329" s="20"/>
      <c r="IA1329" s="20"/>
      <c r="IB1329" s="20"/>
      <c r="IC1329" s="20"/>
      <c r="ID1329" s="20"/>
      <c r="IE1329" s="20"/>
      <c r="IF1329" s="20"/>
      <c r="IG1329" s="20"/>
      <c r="IH1329" s="20"/>
      <c r="II1329" s="20"/>
      <c r="IJ1329" s="20"/>
      <c r="IK1329" s="20"/>
      <c r="IL1329" s="20"/>
      <c r="IM1329" s="20"/>
      <c r="IN1329" s="20"/>
      <c r="IO1329" s="20"/>
      <c r="IP1329" s="20"/>
      <c r="IQ1329" s="20"/>
      <c r="IR1329" s="20"/>
      <c r="IS1329" s="20"/>
      <c r="IT1329" s="20"/>
      <c r="IU1329" s="20"/>
    </row>
    <row r="1330" spans="1:255" ht="13.5" thickBot="1" x14ac:dyDescent="0.25">
      <c r="A1330" s="70"/>
      <c r="B1330" s="69"/>
      <c r="C1330" s="69"/>
      <c r="D1330" s="69"/>
      <c r="E1330" s="69"/>
      <c r="F1330" s="69"/>
      <c r="G1330" s="69"/>
      <c r="H1330" s="194"/>
      <c r="I1330" s="195"/>
      <c r="J1330" s="194"/>
      <c r="K1330" s="196"/>
    </row>
    <row r="1331" spans="1:255" x14ac:dyDescent="0.2">
      <c r="A1331" s="144"/>
      <c r="B1331" s="144"/>
      <c r="C1331" s="145" t="s">
        <v>726</v>
      </c>
      <c r="D1331" s="145"/>
      <c r="E1331" s="145"/>
      <c r="F1331" s="145"/>
      <c r="G1331" s="145"/>
      <c r="H1331" s="145"/>
      <c r="I1331" s="146">
        <v>6394.4699999999993</v>
      </c>
      <c r="J1331" s="145"/>
      <c r="K1331" s="146">
        <v>74301.59</v>
      </c>
      <c r="P1331" s="20">
        <v>6394.4699999999993</v>
      </c>
      <c r="Q1331" s="20">
        <v>74301.59</v>
      </c>
      <c r="R1331" s="20"/>
      <c r="S1331" s="20"/>
      <c r="T1331" s="20"/>
      <c r="U1331" s="20"/>
      <c r="V1331" s="20"/>
      <c r="W1331" s="20"/>
    </row>
    <row r="1333" spans="1:255" x14ac:dyDescent="0.2">
      <c r="C1333" s="148" t="s">
        <v>728</v>
      </c>
      <c r="D1333" s="148"/>
      <c r="E1333" s="148"/>
      <c r="F1333" s="148"/>
      <c r="G1333" s="148"/>
      <c r="H1333" s="148"/>
      <c r="I1333" s="148"/>
      <c r="J1333" s="148"/>
      <c r="K1333" s="148"/>
    </row>
    <row r="1334" spans="1:255" x14ac:dyDescent="0.2">
      <c r="C1334" s="11" t="s">
        <v>157</v>
      </c>
      <c r="D1334" s="11"/>
      <c r="E1334" s="11"/>
      <c r="F1334" s="11"/>
      <c r="G1334" s="11"/>
      <c r="H1334" s="11"/>
      <c r="I1334" s="149">
        <v>3365.75</v>
      </c>
      <c r="J1334" s="11"/>
      <c r="K1334" s="149">
        <v>38646.57</v>
      </c>
    </row>
    <row r="1335" spans="1:255" x14ac:dyDescent="0.2">
      <c r="C1335" s="150" t="s">
        <v>728</v>
      </c>
      <c r="D1335" s="148"/>
      <c r="E1335" s="148"/>
      <c r="F1335" s="148"/>
      <c r="G1335" s="148"/>
      <c r="H1335" s="148"/>
      <c r="I1335" s="148"/>
      <c r="J1335" s="148"/>
      <c r="K1335" s="148"/>
    </row>
    <row r="1336" spans="1:255" x14ac:dyDescent="0.2">
      <c r="C1336" s="152" t="s">
        <v>729</v>
      </c>
      <c r="D1336" s="151"/>
      <c r="E1336" s="151"/>
      <c r="F1336" s="151"/>
      <c r="G1336" s="151"/>
      <c r="H1336" s="151"/>
      <c r="I1336" s="153">
        <v>321.90999999999997</v>
      </c>
      <c r="J1336" s="151"/>
      <c r="K1336" s="153">
        <v>10748.66</v>
      </c>
    </row>
    <row r="1337" spans="1:255" x14ac:dyDescent="0.2">
      <c r="C1337" s="154" t="s">
        <v>730</v>
      </c>
      <c r="D1337" s="148"/>
      <c r="E1337" s="148"/>
      <c r="F1337" s="148"/>
      <c r="G1337" s="148"/>
      <c r="H1337" s="148"/>
      <c r="I1337" s="148"/>
      <c r="J1337" s="148"/>
      <c r="K1337" s="148"/>
    </row>
    <row r="1338" spans="1:255" hidden="1" x14ac:dyDescent="0.2">
      <c r="C1338" s="155" t="s">
        <v>731</v>
      </c>
      <c r="D1338" s="151"/>
      <c r="E1338" s="151"/>
      <c r="F1338" s="151"/>
      <c r="G1338" s="151"/>
      <c r="H1338" s="151"/>
      <c r="I1338" s="153">
        <v>0</v>
      </c>
      <c r="J1338" s="151"/>
      <c r="K1338" s="153">
        <v>0</v>
      </c>
    </row>
    <row r="1339" spans="1:255" hidden="1" x14ac:dyDescent="0.2">
      <c r="C1339" s="155" t="s">
        <v>732</v>
      </c>
      <c r="D1339" s="151"/>
      <c r="E1339" s="151"/>
      <c r="F1339" s="151"/>
      <c r="G1339" s="151"/>
      <c r="H1339" s="151"/>
      <c r="I1339" s="153">
        <v>0</v>
      </c>
      <c r="J1339" s="151"/>
      <c r="K1339" s="153">
        <v>0</v>
      </c>
    </row>
    <row r="1340" spans="1:255" hidden="1" x14ac:dyDescent="0.2">
      <c r="C1340" s="155" t="s">
        <v>733</v>
      </c>
      <c r="D1340" s="151"/>
      <c r="E1340" s="151"/>
      <c r="F1340" s="151"/>
      <c r="G1340" s="151"/>
      <c r="H1340" s="151"/>
      <c r="I1340" s="153">
        <v>0</v>
      </c>
      <c r="J1340" s="151"/>
      <c r="K1340" s="153">
        <v>0</v>
      </c>
    </row>
    <row r="1341" spans="1:255" hidden="1" x14ac:dyDescent="0.2">
      <c r="C1341" s="155" t="s">
        <v>734</v>
      </c>
      <c r="D1341" s="151"/>
      <c r="E1341" s="151"/>
      <c r="F1341" s="151"/>
      <c r="G1341" s="151"/>
      <c r="H1341" s="151"/>
      <c r="I1341" s="153">
        <v>0</v>
      </c>
      <c r="J1341" s="151"/>
      <c r="K1341" s="153">
        <v>0</v>
      </c>
    </row>
    <row r="1342" spans="1:255" hidden="1" x14ac:dyDescent="0.2">
      <c r="C1342" s="155" t="s">
        <v>735</v>
      </c>
      <c r="D1342" s="151"/>
      <c r="E1342" s="151"/>
      <c r="F1342" s="151"/>
      <c r="G1342" s="151"/>
      <c r="H1342" s="151"/>
      <c r="I1342" s="153">
        <v>0</v>
      </c>
      <c r="J1342" s="151"/>
      <c r="K1342" s="153">
        <v>0</v>
      </c>
    </row>
    <row r="1343" spans="1:255" hidden="1" x14ac:dyDescent="0.2">
      <c r="C1343" s="155" t="s">
        <v>736</v>
      </c>
      <c r="D1343" s="151"/>
      <c r="E1343" s="151"/>
      <c r="F1343" s="151"/>
      <c r="G1343" s="151"/>
      <c r="H1343" s="151"/>
      <c r="I1343" s="153">
        <v>0</v>
      </c>
      <c r="J1343" s="151"/>
      <c r="K1343" s="153">
        <v>0</v>
      </c>
    </row>
    <row r="1344" spans="1:255" hidden="1" x14ac:dyDescent="0.2">
      <c r="C1344" s="155" t="s">
        <v>737</v>
      </c>
      <c r="D1344" s="151"/>
      <c r="E1344" s="151"/>
      <c r="F1344" s="151"/>
      <c r="G1344" s="151"/>
      <c r="H1344" s="151"/>
      <c r="I1344" s="153">
        <v>0</v>
      </c>
      <c r="J1344" s="151"/>
      <c r="K1344" s="153">
        <v>0</v>
      </c>
    </row>
    <row r="1345" spans="3:11" hidden="1" x14ac:dyDescent="0.2">
      <c r="C1345" s="155" t="s">
        <v>738</v>
      </c>
      <c r="D1345" s="151"/>
      <c r="E1345" s="151"/>
      <c r="F1345" s="151"/>
      <c r="G1345" s="151"/>
      <c r="H1345" s="151"/>
      <c r="I1345" s="153">
        <v>0</v>
      </c>
      <c r="J1345" s="151"/>
      <c r="K1345" s="153">
        <v>0</v>
      </c>
    </row>
    <row r="1346" spans="3:11" hidden="1" x14ac:dyDescent="0.2">
      <c r="C1346" s="155" t="s">
        <v>739</v>
      </c>
      <c r="D1346" s="151"/>
      <c r="E1346" s="151"/>
      <c r="F1346" s="151"/>
      <c r="G1346" s="151"/>
      <c r="H1346" s="151"/>
      <c r="I1346" s="153">
        <v>0</v>
      </c>
      <c r="J1346" s="151"/>
      <c r="K1346" s="153">
        <v>0</v>
      </c>
    </row>
    <row r="1347" spans="3:11" hidden="1" x14ac:dyDescent="0.2">
      <c r="C1347" s="155" t="s">
        <v>740</v>
      </c>
      <c r="D1347" s="151"/>
      <c r="E1347" s="151"/>
      <c r="F1347" s="151"/>
      <c r="G1347" s="151"/>
      <c r="H1347" s="151"/>
      <c r="I1347" s="153">
        <v>0</v>
      </c>
      <c r="J1347" s="151"/>
      <c r="K1347" s="153">
        <v>0</v>
      </c>
    </row>
    <row r="1348" spans="3:11" hidden="1" x14ac:dyDescent="0.2">
      <c r="C1348" s="155" t="s">
        <v>741</v>
      </c>
      <c r="D1348" s="151"/>
      <c r="E1348" s="151"/>
      <c r="F1348" s="151"/>
      <c r="G1348" s="151"/>
      <c r="H1348" s="151"/>
      <c r="I1348" s="153">
        <v>0</v>
      </c>
      <c r="J1348" s="151"/>
      <c r="K1348" s="153">
        <v>0</v>
      </c>
    </row>
    <row r="1349" spans="3:11" hidden="1" x14ac:dyDescent="0.2">
      <c r="C1349" s="155" t="s">
        <v>742</v>
      </c>
      <c r="D1349" s="151"/>
      <c r="E1349" s="151"/>
      <c r="F1349" s="151"/>
      <c r="G1349" s="151"/>
      <c r="H1349" s="151"/>
      <c r="I1349" s="153">
        <v>0</v>
      </c>
      <c r="J1349" s="151"/>
      <c r="K1349" s="153">
        <v>0</v>
      </c>
    </row>
    <row r="1350" spans="3:11" hidden="1" x14ac:dyDescent="0.2">
      <c r="C1350" s="155" t="s">
        <v>743</v>
      </c>
      <c r="D1350" s="151"/>
      <c r="E1350" s="151"/>
      <c r="F1350" s="151"/>
      <c r="G1350" s="151"/>
      <c r="H1350" s="151"/>
      <c r="I1350" s="153">
        <v>0</v>
      </c>
      <c r="J1350" s="151"/>
      <c r="K1350" s="153">
        <v>0</v>
      </c>
    </row>
    <row r="1351" spans="3:11" hidden="1" x14ac:dyDescent="0.2">
      <c r="C1351" s="155" t="s">
        <v>744</v>
      </c>
      <c r="D1351" s="151"/>
      <c r="E1351" s="151"/>
      <c r="F1351" s="151"/>
      <c r="G1351" s="151"/>
      <c r="H1351" s="151"/>
      <c r="I1351" s="153">
        <v>0</v>
      </c>
      <c r="J1351" s="151"/>
      <c r="K1351" s="153">
        <v>0</v>
      </c>
    </row>
    <row r="1352" spans="3:11" hidden="1" x14ac:dyDescent="0.2">
      <c r="C1352" s="155" t="s">
        <v>745</v>
      </c>
      <c r="D1352" s="151"/>
      <c r="E1352" s="151"/>
      <c r="F1352" s="151"/>
      <c r="G1352" s="151"/>
      <c r="H1352" s="151"/>
      <c r="I1352" s="153">
        <v>0</v>
      </c>
      <c r="J1352" s="151"/>
      <c r="K1352" s="153">
        <v>0</v>
      </c>
    </row>
    <row r="1353" spans="3:11" x14ac:dyDescent="0.2">
      <c r="C1353" s="155" t="s">
        <v>746</v>
      </c>
      <c r="D1353" s="151"/>
      <c r="E1353" s="151"/>
      <c r="F1353" s="151"/>
      <c r="G1353" s="151"/>
      <c r="H1353" s="151"/>
      <c r="I1353" s="153">
        <v>321.90999999999997</v>
      </c>
      <c r="J1353" s="151"/>
      <c r="K1353" s="153">
        <v>10748.66</v>
      </c>
    </row>
    <row r="1354" spans="3:11" x14ac:dyDescent="0.2">
      <c r="C1354" s="157" t="s">
        <v>747</v>
      </c>
      <c r="D1354" s="156"/>
      <c r="E1354" s="156"/>
      <c r="F1354" s="156"/>
      <c r="G1354" s="156"/>
      <c r="H1354" s="156"/>
      <c r="I1354" s="158">
        <v>40.61</v>
      </c>
      <c r="J1354" s="156"/>
      <c r="K1354" s="158">
        <v>538.57000000000005</v>
      </c>
    </row>
    <row r="1355" spans="3:11" hidden="1" x14ac:dyDescent="0.2">
      <c r="C1355" s="154" t="s">
        <v>728</v>
      </c>
      <c r="D1355" s="148"/>
      <c r="E1355" s="148"/>
      <c r="F1355" s="148"/>
      <c r="G1355" s="148"/>
      <c r="H1355" s="148"/>
      <c r="I1355" s="148"/>
      <c r="J1355" s="148"/>
      <c r="K1355" s="148"/>
    </row>
    <row r="1356" spans="3:11" hidden="1" x14ac:dyDescent="0.2">
      <c r="C1356" s="159" t="s">
        <v>748</v>
      </c>
      <c r="D1356" s="156"/>
      <c r="E1356" s="156"/>
      <c r="F1356" s="156"/>
      <c r="G1356" s="156"/>
      <c r="H1356" s="156"/>
      <c r="I1356" s="158">
        <v>2.9</v>
      </c>
      <c r="J1356" s="156"/>
      <c r="K1356" s="158">
        <v>96.84</v>
      </c>
    </row>
    <row r="1357" spans="3:11" hidden="1" x14ac:dyDescent="0.2">
      <c r="C1357" s="160" t="s">
        <v>749</v>
      </c>
      <c r="D1357" s="109"/>
      <c r="E1357" s="109"/>
      <c r="F1357" s="109"/>
      <c r="G1357" s="109"/>
      <c r="H1357" s="109"/>
      <c r="I1357" s="161">
        <v>3003.23</v>
      </c>
      <c r="J1357" s="109"/>
      <c r="K1357" s="161">
        <v>27359.34</v>
      </c>
    </row>
    <row r="1358" spans="3:11" hidden="1" x14ac:dyDescent="0.2">
      <c r="C1358" s="162" t="s">
        <v>728</v>
      </c>
      <c r="D1358" s="109"/>
      <c r="E1358" s="109"/>
      <c r="F1358" s="109"/>
      <c r="G1358" s="109"/>
      <c r="H1358" s="109"/>
      <c r="I1358" s="161"/>
      <c r="J1358" s="109"/>
      <c r="K1358" s="161"/>
    </row>
    <row r="1359" spans="3:11" hidden="1" x14ac:dyDescent="0.2">
      <c r="C1359" s="163" t="s">
        <v>750</v>
      </c>
      <c r="D1359" s="109"/>
      <c r="E1359" s="109"/>
      <c r="F1359" s="109"/>
      <c r="G1359" s="109"/>
      <c r="H1359" s="109"/>
      <c r="I1359" s="161">
        <v>3003.23</v>
      </c>
      <c r="J1359" s="109"/>
      <c r="K1359" s="161">
        <v>27359.34</v>
      </c>
    </row>
    <row r="1360" spans="3:11" hidden="1" x14ac:dyDescent="0.2">
      <c r="C1360" s="164" t="s">
        <v>751</v>
      </c>
      <c r="D1360" s="109"/>
      <c r="E1360" s="109"/>
      <c r="F1360" s="109"/>
      <c r="G1360" s="109"/>
      <c r="H1360" s="109"/>
      <c r="I1360" s="161">
        <v>0</v>
      </c>
      <c r="J1360" s="109"/>
      <c r="K1360" s="161">
        <v>0</v>
      </c>
    </row>
    <row r="1361" spans="1:11" hidden="1" x14ac:dyDescent="0.2">
      <c r="C1361" s="164" t="s">
        <v>752</v>
      </c>
      <c r="D1361" s="109"/>
      <c r="E1361" s="109"/>
      <c r="F1361" s="109"/>
      <c r="G1361" s="109"/>
      <c r="H1361" s="109"/>
      <c r="I1361" s="161">
        <v>3003.23</v>
      </c>
      <c r="J1361" s="109"/>
      <c r="K1361" s="161">
        <v>27359.34</v>
      </c>
    </row>
    <row r="1362" spans="1:11" hidden="1" x14ac:dyDescent="0.2">
      <c r="C1362" s="163" t="s">
        <v>753</v>
      </c>
      <c r="D1362" s="109"/>
      <c r="E1362" s="109"/>
      <c r="F1362" s="109"/>
      <c r="G1362" s="109"/>
      <c r="H1362" s="109"/>
      <c r="I1362" s="161">
        <v>0</v>
      </c>
      <c r="J1362" s="109"/>
      <c r="K1362" s="161">
        <v>0</v>
      </c>
    </row>
    <row r="1363" spans="1:11" hidden="1" x14ac:dyDescent="0.2">
      <c r="C1363" s="165" t="s">
        <v>754</v>
      </c>
      <c r="D1363" s="147"/>
      <c r="E1363" s="147"/>
      <c r="F1363" s="147"/>
      <c r="G1363" s="147"/>
      <c r="H1363" s="147"/>
      <c r="I1363" s="166">
        <v>0</v>
      </c>
      <c r="J1363" s="147"/>
      <c r="K1363" s="166">
        <v>0</v>
      </c>
    </row>
    <row r="1365" spans="1:11" hidden="1" x14ac:dyDescent="0.2">
      <c r="C1365" s="151" t="s">
        <v>755</v>
      </c>
      <c r="D1365" s="151"/>
      <c r="E1365" s="151"/>
      <c r="F1365" s="151"/>
      <c r="G1365" s="151"/>
      <c r="H1365" s="151"/>
      <c r="I1365" s="153">
        <v>324.80999999999995</v>
      </c>
      <c r="J1365" s="151"/>
      <c r="K1365" s="153">
        <v>10845.5</v>
      </c>
    </row>
    <row r="1367" spans="1:11" x14ac:dyDescent="0.2">
      <c r="A1367" s="167"/>
      <c r="B1367" s="167"/>
      <c r="C1367" s="167" t="s">
        <v>756</v>
      </c>
      <c r="D1367" s="167"/>
      <c r="E1367" s="167"/>
      <c r="F1367" s="167"/>
      <c r="G1367" s="167"/>
      <c r="H1367" s="167"/>
      <c r="I1367" s="168">
        <v>393.03</v>
      </c>
      <c r="J1367" s="167"/>
      <c r="K1367" s="168">
        <v>13123.06</v>
      </c>
    </row>
    <row r="1368" spans="1:11" x14ac:dyDescent="0.2">
      <c r="A1368" s="167"/>
      <c r="B1368" s="167"/>
      <c r="C1368" s="167" t="s">
        <v>757</v>
      </c>
      <c r="D1368" s="167"/>
      <c r="E1368" s="167"/>
      <c r="F1368" s="167"/>
      <c r="G1368" s="167"/>
      <c r="H1368" s="167"/>
      <c r="I1368" s="168">
        <v>233.86</v>
      </c>
      <c r="J1368" s="167"/>
      <c r="K1368" s="168">
        <v>7808.76</v>
      </c>
    </row>
    <row r="1370" spans="1:11" hidden="1" x14ac:dyDescent="0.2">
      <c r="C1370" s="119" t="s">
        <v>758</v>
      </c>
      <c r="D1370" s="119"/>
      <c r="E1370" s="119"/>
      <c r="F1370" s="119"/>
      <c r="G1370" s="119"/>
      <c r="H1370" s="119"/>
      <c r="I1370" s="169">
        <v>2401.83</v>
      </c>
      <c r="J1370" s="119"/>
      <c r="K1370" s="169">
        <v>14723.2</v>
      </c>
    </row>
    <row r="1371" spans="1:11" hidden="1" x14ac:dyDescent="0.2">
      <c r="C1371" s="170" t="s">
        <v>728</v>
      </c>
      <c r="D1371" s="171"/>
      <c r="E1371" s="171"/>
      <c r="F1371" s="171"/>
      <c r="G1371" s="171"/>
      <c r="H1371" s="171"/>
      <c r="I1371" s="171"/>
      <c r="J1371" s="171"/>
      <c r="K1371" s="171"/>
    </row>
    <row r="1372" spans="1:11" hidden="1" x14ac:dyDescent="0.2">
      <c r="C1372" s="172" t="s">
        <v>759</v>
      </c>
      <c r="D1372" s="119"/>
      <c r="E1372" s="119"/>
      <c r="F1372" s="119"/>
      <c r="G1372" s="119"/>
      <c r="H1372" s="119"/>
      <c r="I1372" s="169">
        <v>2401.83</v>
      </c>
      <c r="J1372" s="119"/>
      <c r="K1372" s="169">
        <v>14723.2</v>
      </c>
    </row>
    <row r="1373" spans="1:11" hidden="1" x14ac:dyDescent="0.2">
      <c r="C1373" s="173" t="s">
        <v>760</v>
      </c>
      <c r="D1373" s="119"/>
      <c r="E1373" s="119"/>
      <c r="F1373" s="119"/>
      <c r="G1373" s="119"/>
      <c r="H1373" s="119"/>
      <c r="I1373" s="169">
        <v>0</v>
      </c>
      <c r="J1373" s="119"/>
      <c r="K1373" s="169">
        <v>0</v>
      </c>
    </row>
    <row r="1374" spans="1:11" hidden="1" x14ac:dyDescent="0.2">
      <c r="C1374" s="173" t="s">
        <v>761</v>
      </c>
      <c r="D1374" s="119"/>
      <c r="E1374" s="119"/>
      <c r="F1374" s="119"/>
      <c r="G1374" s="119"/>
      <c r="H1374" s="119"/>
      <c r="I1374" s="169">
        <v>2401.83</v>
      </c>
      <c r="J1374" s="119"/>
      <c r="K1374" s="169">
        <v>14723.2</v>
      </c>
    </row>
    <row r="1375" spans="1:11" hidden="1" x14ac:dyDescent="0.2">
      <c r="C1375" s="172" t="s">
        <v>762</v>
      </c>
      <c r="D1375" s="119"/>
      <c r="E1375" s="119"/>
      <c r="F1375" s="119"/>
      <c r="G1375" s="119"/>
      <c r="H1375" s="119"/>
      <c r="I1375" s="169">
        <v>0</v>
      </c>
      <c r="J1375" s="119"/>
      <c r="K1375" s="169">
        <v>0</v>
      </c>
    </row>
    <row r="1377" spans="3:11" hidden="1" x14ac:dyDescent="0.2">
      <c r="C1377" s="11" t="s">
        <v>763</v>
      </c>
      <c r="D1377" s="11"/>
      <c r="E1377" s="11"/>
      <c r="F1377" s="11"/>
      <c r="G1377" s="11"/>
      <c r="H1377" s="11"/>
      <c r="I1377" s="149">
        <v>6394.4699999999993</v>
      </c>
      <c r="J1377" s="11"/>
      <c r="K1377" s="149">
        <v>74301.59</v>
      </c>
    </row>
    <row r="1378" spans="3:11" hidden="1" x14ac:dyDescent="0.2">
      <c r="C1378" s="150" t="s">
        <v>764</v>
      </c>
      <c r="D1378" s="148"/>
      <c r="E1378" s="148"/>
      <c r="F1378" s="148"/>
      <c r="G1378" s="148"/>
      <c r="H1378" s="148"/>
      <c r="I1378" s="148"/>
      <c r="J1378" s="148"/>
      <c r="K1378" s="148"/>
    </row>
    <row r="1379" spans="3:11" hidden="1" x14ac:dyDescent="0.2">
      <c r="C1379" s="174" t="s">
        <v>765</v>
      </c>
      <c r="D1379" s="11"/>
      <c r="E1379" s="11"/>
      <c r="F1379" s="11"/>
      <c r="G1379" s="11"/>
      <c r="H1379" s="11"/>
      <c r="I1379" s="149">
        <v>3992.64</v>
      </c>
      <c r="J1379" s="11"/>
      <c r="K1379" s="149">
        <v>59578.39</v>
      </c>
    </row>
    <row r="1380" spans="3:11" hidden="1" x14ac:dyDescent="0.2">
      <c r="C1380" s="174" t="s">
        <v>766</v>
      </c>
      <c r="D1380" s="11"/>
      <c r="E1380" s="11"/>
      <c r="F1380" s="11"/>
      <c r="G1380" s="11"/>
      <c r="H1380" s="11"/>
      <c r="I1380" s="149">
        <v>0</v>
      </c>
      <c r="J1380" s="11"/>
      <c r="K1380" s="149">
        <v>0</v>
      </c>
    </row>
    <row r="1381" spans="3:11" hidden="1" x14ac:dyDescent="0.2">
      <c r="C1381" s="172" t="s">
        <v>767</v>
      </c>
      <c r="D1381" s="119"/>
      <c r="E1381" s="119"/>
      <c r="F1381" s="119"/>
      <c r="G1381" s="119"/>
      <c r="H1381" s="119"/>
      <c r="I1381" s="169">
        <v>2401.83</v>
      </c>
      <c r="J1381" s="119"/>
      <c r="K1381" s="169">
        <v>14723.2</v>
      </c>
    </row>
    <row r="1382" spans="3:11" hidden="1" x14ac:dyDescent="0.2">
      <c r="C1382" s="174" t="s">
        <v>190</v>
      </c>
      <c r="D1382" s="11"/>
      <c r="E1382" s="11"/>
      <c r="F1382" s="11"/>
      <c r="G1382" s="11"/>
      <c r="H1382" s="11"/>
      <c r="I1382" s="149">
        <v>0</v>
      </c>
      <c r="J1382" s="11"/>
      <c r="K1382" s="149">
        <v>0</v>
      </c>
    </row>
    <row r="1383" spans="3:11" hidden="1" x14ac:dyDescent="0.2"/>
    <row r="1384" spans="3:11" hidden="1" x14ac:dyDescent="0.2">
      <c r="C1384" s="11" t="s">
        <v>768</v>
      </c>
      <c r="D1384" s="11"/>
      <c r="E1384" s="11"/>
      <c r="F1384" s="11"/>
      <c r="G1384" s="11"/>
      <c r="H1384" s="11"/>
      <c r="I1384" s="149">
        <v>3992.64</v>
      </c>
      <c r="J1384" s="11"/>
      <c r="K1384" s="149">
        <v>59578.39</v>
      </c>
    </row>
    <row r="1386" spans="3:11" hidden="1" x14ac:dyDescent="0.2">
      <c r="C1386" s="22" t="s">
        <v>208</v>
      </c>
      <c r="D1386" s="22"/>
      <c r="E1386" s="22"/>
      <c r="F1386" s="22"/>
      <c r="G1386" s="22"/>
      <c r="H1386" s="22"/>
      <c r="I1386" s="175">
        <v>6394.4699999999993</v>
      </c>
      <c r="J1386" s="22"/>
      <c r="K1386" s="175">
        <v>74301.59</v>
      </c>
    </row>
    <row r="1388" spans="3:11" hidden="1" x14ac:dyDescent="0.2">
      <c r="C1388" s="148" t="s">
        <v>769</v>
      </c>
      <c r="D1388" s="148"/>
      <c r="E1388" s="148"/>
      <c r="F1388" s="148"/>
      <c r="G1388" s="148"/>
      <c r="H1388" s="148"/>
      <c r="I1388" s="148"/>
      <c r="J1388" s="148"/>
      <c r="K1388" s="148"/>
    </row>
    <row r="1389" spans="3:11" hidden="1" x14ac:dyDescent="0.2">
      <c r="C1389" s="176" t="s">
        <v>770</v>
      </c>
      <c r="D1389" s="11"/>
      <c r="E1389" s="11"/>
      <c r="F1389" s="11"/>
      <c r="G1389" s="11"/>
      <c r="H1389" s="11"/>
      <c r="I1389" s="149">
        <v>5405.0599999999995</v>
      </c>
      <c r="J1389" s="11"/>
      <c r="K1389" s="149">
        <v>42082.54</v>
      </c>
    </row>
    <row r="1390" spans="3:11" hidden="1" x14ac:dyDescent="0.2">
      <c r="C1390" s="150" t="s">
        <v>728</v>
      </c>
      <c r="D1390" s="148"/>
      <c r="E1390" s="148"/>
      <c r="F1390" s="148"/>
      <c r="G1390" s="148"/>
      <c r="H1390" s="148"/>
      <c r="I1390" s="148"/>
      <c r="J1390" s="148"/>
      <c r="K1390" s="148"/>
    </row>
    <row r="1391" spans="3:11" hidden="1" x14ac:dyDescent="0.2">
      <c r="C1391" s="174" t="s">
        <v>771</v>
      </c>
      <c r="D1391" s="11"/>
      <c r="E1391" s="11"/>
      <c r="F1391" s="11"/>
      <c r="G1391" s="11"/>
      <c r="H1391" s="11"/>
      <c r="I1391" s="149">
        <v>0</v>
      </c>
      <c r="J1391" s="11"/>
      <c r="K1391" s="149">
        <v>0</v>
      </c>
    </row>
    <row r="1392" spans="3:11" hidden="1" x14ac:dyDescent="0.2">
      <c r="C1392" s="174" t="s">
        <v>772</v>
      </c>
      <c r="D1392" s="11"/>
      <c r="E1392" s="11"/>
      <c r="F1392" s="11"/>
      <c r="G1392" s="11"/>
      <c r="H1392" s="11"/>
      <c r="I1392" s="149">
        <v>5405.0599999999995</v>
      </c>
      <c r="J1392" s="11"/>
      <c r="K1392" s="149">
        <v>42082.54</v>
      </c>
    </row>
    <row r="1393" spans="1:255" hidden="1" x14ac:dyDescent="0.2">
      <c r="C1393" s="160" t="s">
        <v>773</v>
      </c>
      <c r="D1393" s="109"/>
      <c r="E1393" s="109"/>
      <c r="F1393" s="109"/>
      <c r="G1393" s="109"/>
      <c r="H1393" s="109"/>
      <c r="I1393" s="161">
        <v>2873.14</v>
      </c>
      <c r="J1393" s="109"/>
      <c r="K1393" s="161">
        <v>26174.25</v>
      </c>
    </row>
    <row r="1394" spans="1:255" hidden="1" x14ac:dyDescent="0.2">
      <c r="C1394" s="172" t="s">
        <v>774</v>
      </c>
      <c r="D1394" s="119"/>
      <c r="E1394" s="119"/>
      <c r="F1394" s="119"/>
      <c r="G1394" s="119"/>
      <c r="H1394" s="119"/>
      <c r="I1394" s="169">
        <v>2401.83</v>
      </c>
      <c r="J1394" s="119"/>
      <c r="K1394" s="169">
        <v>14723.2</v>
      </c>
    </row>
    <row r="1395" spans="1:255" hidden="1" x14ac:dyDescent="0.2">
      <c r="C1395" s="176" t="s">
        <v>775</v>
      </c>
      <c r="D1395" s="11"/>
      <c r="E1395" s="11"/>
      <c r="F1395" s="11"/>
      <c r="G1395" s="11"/>
      <c r="H1395" s="149">
        <v>36.376620000000003</v>
      </c>
      <c r="I1395" s="11"/>
      <c r="J1395" s="11"/>
      <c r="K1395" s="11"/>
    </row>
    <row r="1396" spans="1:255" hidden="1" x14ac:dyDescent="0.2">
      <c r="C1396" s="176" t="s">
        <v>199</v>
      </c>
      <c r="D1396" s="11"/>
      <c r="E1396" s="11"/>
      <c r="F1396" s="11"/>
      <c r="G1396" s="11"/>
      <c r="H1396" s="149">
        <v>0.23621640000000002</v>
      </c>
      <c r="I1396" s="11"/>
      <c r="J1396" s="11"/>
      <c r="K1396" s="11"/>
    </row>
    <row r="1397" spans="1:255" ht="13.5" thickBot="1" x14ac:dyDescent="0.25"/>
    <row r="1398" spans="1:255" x14ac:dyDescent="0.2">
      <c r="A1398" s="45"/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</row>
    <row r="1399" spans="1:255" x14ac:dyDescent="0.2">
      <c r="A1399" s="200" t="s">
        <v>675</v>
      </c>
      <c r="B1399" s="200"/>
      <c r="C1399" s="201" t="s">
        <v>819</v>
      </c>
      <c r="D1399" s="201"/>
      <c r="E1399" s="201"/>
      <c r="F1399" s="201"/>
      <c r="G1399" s="201"/>
      <c r="H1399" s="201"/>
      <c r="I1399" s="201"/>
      <c r="J1399" s="201"/>
      <c r="K1399" s="201"/>
      <c r="BX1399" s="46" t="s">
        <v>819</v>
      </c>
      <c r="IU1399" s="20"/>
    </row>
    <row r="1400" spans="1:255" ht="13.5" thickBot="1" x14ac:dyDescent="0.25"/>
    <row r="1401" spans="1:255" ht="47.25" x14ac:dyDescent="0.2">
      <c r="A1401" s="47">
        <v>52</v>
      </c>
      <c r="B1401" s="55" t="s">
        <v>74</v>
      </c>
      <c r="C1401" s="48" t="s">
        <v>702</v>
      </c>
      <c r="D1401" s="49" t="s">
        <v>23</v>
      </c>
      <c r="E1401" s="50">
        <v>1</v>
      </c>
      <c r="F1401" s="51">
        <v>25.72</v>
      </c>
      <c r="G1401" s="56" t="s">
        <v>6</v>
      </c>
      <c r="H1401" s="51"/>
      <c r="I1401" s="52">
        <v>31.08</v>
      </c>
      <c r="J1401" s="53"/>
      <c r="K1401" s="54">
        <v>1006.29</v>
      </c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  <c r="FW1401" s="20"/>
      <c r="FX1401" s="20"/>
      <c r="FY1401" s="20"/>
      <c r="FZ1401" s="20"/>
      <c r="GA1401" s="20"/>
      <c r="GB1401" s="20"/>
      <c r="GC1401" s="20"/>
      <c r="GD1401" s="20"/>
      <c r="GE1401" s="20"/>
      <c r="GF1401" s="20"/>
      <c r="GG1401" s="20"/>
      <c r="GH1401" s="20"/>
      <c r="GI1401" s="20"/>
      <c r="GJ1401" s="20"/>
      <c r="GK1401" s="20"/>
      <c r="GL1401" s="20"/>
      <c r="GM1401" s="20"/>
      <c r="GN1401" s="20"/>
      <c r="GO1401" s="20"/>
      <c r="GP1401" s="20"/>
      <c r="GQ1401" s="20"/>
      <c r="GR1401" s="20"/>
      <c r="GS1401" s="20"/>
      <c r="GT1401" s="20"/>
      <c r="GU1401" s="20"/>
      <c r="GV1401" s="20"/>
      <c r="GW1401" s="20"/>
      <c r="GX1401" s="20"/>
      <c r="GY1401" s="20"/>
      <c r="GZ1401" s="20"/>
      <c r="HA1401" s="20"/>
      <c r="HB1401" s="20"/>
      <c r="HC1401" s="20"/>
      <c r="HD1401" s="20"/>
      <c r="HE1401" s="20"/>
      <c r="HF1401" s="20"/>
      <c r="HG1401" s="20"/>
      <c r="HH1401" s="20"/>
      <c r="HI1401" s="20"/>
      <c r="HJ1401" s="20"/>
      <c r="HK1401" s="20"/>
      <c r="HL1401" s="20"/>
      <c r="HM1401" s="20"/>
      <c r="HN1401" s="20"/>
      <c r="HO1401" s="20"/>
      <c r="HP1401" s="20"/>
      <c r="HQ1401" s="20"/>
      <c r="HR1401" s="20"/>
      <c r="HS1401" s="20"/>
      <c r="HT1401" s="20"/>
      <c r="HU1401" s="20"/>
      <c r="HV1401" s="20"/>
      <c r="HW1401" s="20"/>
      <c r="HX1401" s="20"/>
      <c r="HY1401" s="20"/>
      <c r="HZ1401" s="20"/>
      <c r="IA1401" s="20"/>
      <c r="IB1401" s="20"/>
      <c r="IC1401" s="20"/>
      <c r="ID1401" s="20"/>
      <c r="IE1401" s="20"/>
      <c r="IF1401" s="20"/>
      <c r="IG1401" s="20"/>
      <c r="IH1401" s="20"/>
      <c r="II1401" s="20"/>
      <c r="IJ1401" s="20"/>
      <c r="IK1401" s="20"/>
      <c r="IL1401" s="20"/>
      <c r="IM1401" s="20"/>
      <c r="IN1401" s="20"/>
      <c r="IO1401" s="20"/>
      <c r="IP1401" s="20"/>
      <c r="IQ1401" s="20"/>
      <c r="IR1401" s="20"/>
      <c r="IS1401" s="20"/>
      <c r="IT1401" s="20"/>
      <c r="IU1401" s="20"/>
    </row>
    <row r="1402" spans="1:255" x14ac:dyDescent="0.2">
      <c r="A1402" s="60"/>
      <c r="B1402" s="61"/>
      <c r="C1402" s="61" t="s">
        <v>680</v>
      </c>
      <c r="D1402" s="62"/>
      <c r="E1402" s="63"/>
      <c r="F1402" s="64">
        <v>9.51</v>
      </c>
      <c r="G1402" s="65" t="s">
        <v>26</v>
      </c>
      <c r="H1402" s="64">
        <v>9.99</v>
      </c>
      <c r="I1402" s="64">
        <v>9.99</v>
      </c>
      <c r="J1402" s="66">
        <v>33.39</v>
      </c>
      <c r="K1402" s="67">
        <v>333.57</v>
      </c>
      <c r="O1402" s="20"/>
      <c r="P1402" s="20"/>
      <c r="Q1402" s="20"/>
      <c r="R1402" s="20"/>
      <c r="S1402" s="20"/>
      <c r="T1402" s="20">
        <v>9.99</v>
      </c>
      <c r="U1402" s="20">
        <v>333.57</v>
      </c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>
        <v>1</v>
      </c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>
        <v>333.57</v>
      </c>
      <c r="DH1402" s="20">
        <v>1</v>
      </c>
      <c r="DI1402" s="20"/>
      <c r="DJ1402" s="20"/>
      <c r="DK1402" s="20"/>
      <c r="DL1402" s="20"/>
      <c r="DM1402" s="20"/>
      <c r="DN1402" s="20"/>
      <c r="DO1402" s="20"/>
      <c r="DP1402" s="20"/>
      <c r="DQ1402" s="20">
        <v>9.99</v>
      </c>
      <c r="DR1402" s="20"/>
      <c r="DS1402" s="20">
        <v>333.57</v>
      </c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  <c r="FQ1402" s="20"/>
      <c r="FR1402" s="20"/>
      <c r="FS1402" s="20"/>
      <c r="FT1402" s="20"/>
      <c r="FU1402" s="20"/>
      <c r="FV1402" s="20"/>
      <c r="FW1402" s="20"/>
      <c r="FX1402" s="20"/>
      <c r="FY1402" s="20"/>
      <c r="FZ1402" s="20"/>
      <c r="GA1402" s="20"/>
      <c r="GB1402" s="20"/>
      <c r="GC1402" s="20"/>
      <c r="GD1402" s="20"/>
      <c r="GE1402" s="20"/>
      <c r="GF1402" s="20"/>
      <c r="GG1402" s="20"/>
      <c r="GH1402" s="20"/>
      <c r="GI1402" s="20"/>
      <c r="GJ1402" s="20">
        <v>9.99</v>
      </c>
      <c r="GK1402" s="20">
        <v>9.99</v>
      </c>
      <c r="GL1402" s="20"/>
      <c r="GM1402" s="20"/>
      <c r="GN1402" s="20"/>
      <c r="GO1402" s="20"/>
      <c r="GP1402" s="20"/>
      <c r="GQ1402" s="20"/>
      <c r="GR1402" s="20"/>
      <c r="GS1402" s="20"/>
      <c r="GT1402" s="20"/>
      <c r="GU1402" s="20"/>
      <c r="GV1402" s="20"/>
      <c r="GW1402" s="20"/>
      <c r="GX1402" s="20"/>
      <c r="GY1402" s="20"/>
      <c r="GZ1402" s="20"/>
      <c r="HA1402" s="20"/>
      <c r="HB1402" s="20">
        <v>9.99</v>
      </c>
      <c r="HC1402" s="20"/>
      <c r="HD1402" s="20"/>
      <c r="HE1402" s="20"/>
      <c r="HF1402" s="20">
        <v>9.99</v>
      </c>
      <c r="HG1402" s="20"/>
      <c r="HH1402" s="20"/>
      <c r="HI1402" s="20"/>
      <c r="HJ1402" s="20"/>
      <c r="HK1402" s="20"/>
      <c r="HL1402" s="20">
        <v>9.99</v>
      </c>
      <c r="HM1402" s="20"/>
      <c r="HN1402" s="20">
        <v>9.99</v>
      </c>
      <c r="HO1402" s="20"/>
      <c r="HP1402" s="20"/>
      <c r="HQ1402" s="20"/>
      <c r="HR1402" s="20"/>
      <c r="HS1402" s="20"/>
      <c r="HT1402" s="20"/>
      <c r="HU1402" s="20"/>
      <c r="HV1402" s="20"/>
      <c r="HW1402" s="20"/>
      <c r="HX1402" s="20">
        <v>9.99</v>
      </c>
      <c r="HY1402" s="20"/>
      <c r="HZ1402" s="20"/>
      <c r="IA1402" s="20"/>
      <c r="IB1402" s="20"/>
      <c r="IC1402" s="20"/>
      <c r="ID1402" s="20"/>
      <c r="IE1402" s="20"/>
      <c r="IF1402" s="20"/>
      <c r="IG1402" s="20"/>
      <c r="IH1402" s="20"/>
      <c r="II1402" s="20"/>
      <c r="IJ1402" s="20"/>
      <c r="IK1402" s="20"/>
      <c r="IL1402" s="20"/>
      <c r="IM1402" s="20"/>
      <c r="IN1402" s="20"/>
      <c r="IO1402" s="20"/>
      <c r="IP1402" s="20"/>
      <c r="IQ1402" s="20"/>
      <c r="IR1402" s="20"/>
      <c r="IS1402" s="20"/>
      <c r="IT1402" s="20"/>
      <c r="IU1402" s="20"/>
    </row>
    <row r="1403" spans="1:255" x14ac:dyDescent="0.2">
      <c r="A1403" s="71"/>
      <c r="B1403" s="72"/>
      <c r="C1403" s="72" t="s">
        <v>681</v>
      </c>
      <c r="D1403" s="73"/>
      <c r="E1403" s="74"/>
      <c r="F1403" s="75">
        <v>1.47</v>
      </c>
      <c r="G1403" s="76" t="s">
        <v>26</v>
      </c>
      <c r="H1403" s="75">
        <v>1.55</v>
      </c>
      <c r="I1403" s="75">
        <v>1.55</v>
      </c>
      <c r="J1403" s="77">
        <v>13.26</v>
      </c>
      <c r="K1403" s="78">
        <v>20.55</v>
      </c>
      <c r="O1403" s="20"/>
      <c r="P1403" s="20"/>
      <c r="Q1403" s="20"/>
      <c r="R1403" s="20"/>
      <c r="S1403" s="20"/>
      <c r="T1403" s="20">
        <v>1.55</v>
      </c>
      <c r="U1403" s="20">
        <v>20.55</v>
      </c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>
        <v>1</v>
      </c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>
        <v>1.55</v>
      </c>
      <c r="DR1403" s="20"/>
      <c r="DS1403" s="20">
        <v>20.55</v>
      </c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  <c r="FW1403" s="20"/>
      <c r="FX1403" s="20"/>
      <c r="FY1403" s="20"/>
      <c r="FZ1403" s="20"/>
      <c r="GA1403" s="20"/>
      <c r="GB1403" s="20"/>
      <c r="GC1403" s="20"/>
      <c r="GD1403" s="20"/>
      <c r="GE1403" s="20"/>
      <c r="GF1403" s="20"/>
      <c r="GG1403" s="20"/>
      <c r="GH1403" s="20"/>
      <c r="GI1403" s="20"/>
      <c r="GJ1403" s="20">
        <v>1.55</v>
      </c>
      <c r="GK1403" s="20"/>
      <c r="GL1403" s="20">
        <v>1.55</v>
      </c>
      <c r="GM1403" s="20"/>
      <c r="GN1403" s="20"/>
      <c r="GO1403" s="20"/>
      <c r="GP1403" s="20"/>
      <c r="GQ1403" s="20"/>
      <c r="GR1403" s="20"/>
      <c r="GS1403" s="20"/>
      <c r="GT1403" s="20"/>
      <c r="GU1403" s="20"/>
      <c r="GV1403" s="20"/>
      <c r="GW1403" s="20"/>
      <c r="GX1403" s="20"/>
      <c r="GY1403" s="20"/>
      <c r="GZ1403" s="20"/>
      <c r="HA1403" s="20"/>
      <c r="HB1403" s="20">
        <v>1.55</v>
      </c>
      <c r="HC1403" s="20"/>
      <c r="HD1403" s="20"/>
      <c r="HE1403" s="20"/>
      <c r="HF1403" s="20">
        <v>1.55</v>
      </c>
      <c r="HG1403" s="20"/>
      <c r="HH1403" s="20"/>
      <c r="HI1403" s="20"/>
      <c r="HJ1403" s="20"/>
      <c r="HK1403" s="20"/>
      <c r="HL1403" s="20">
        <v>1.55</v>
      </c>
      <c r="HM1403" s="20"/>
      <c r="HN1403" s="20">
        <v>1.55</v>
      </c>
      <c r="HO1403" s="20"/>
      <c r="HP1403" s="20"/>
      <c r="HQ1403" s="20"/>
      <c r="HR1403" s="20"/>
      <c r="HS1403" s="20"/>
      <c r="HT1403" s="20"/>
      <c r="HU1403" s="20"/>
      <c r="HV1403" s="20"/>
      <c r="HW1403" s="20"/>
      <c r="HX1403" s="20"/>
      <c r="HY1403" s="20"/>
      <c r="HZ1403" s="20"/>
      <c r="IA1403" s="20"/>
      <c r="IB1403" s="20"/>
      <c r="IC1403" s="20"/>
      <c r="ID1403" s="20"/>
      <c r="IE1403" s="20"/>
      <c r="IF1403" s="20"/>
      <c r="IG1403" s="20"/>
      <c r="IH1403" s="20"/>
      <c r="II1403" s="20"/>
      <c r="IJ1403" s="20"/>
      <c r="IK1403" s="20"/>
      <c r="IL1403" s="20"/>
      <c r="IM1403" s="20"/>
      <c r="IN1403" s="20"/>
      <c r="IO1403" s="20"/>
      <c r="IP1403" s="20"/>
      <c r="IQ1403" s="20"/>
      <c r="IR1403" s="20"/>
      <c r="IS1403" s="20"/>
      <c r="IT1403" s="20"/>
      <c r="IU1403" s="20"/>
    </row>
    <row r="1404" spans="1:255" x14ac:dyDescent="0.2">
      <c r="A1404" s="71"/>
      <c r="B1404" s="72"/>
      <c r="C1404" s="72" t="s">
        <v>682</v>
      </c>
      <c r="D1404" s="73"/>
      <c r="E1404" s="74"/>
      <c r="F1404" s="75">
        <v>0.12</v>
      </c>
      <c r="G1404" s="76" t="s">
        <v>26</v>
      </c>
      <c r="H1404" s="75">
        <v>0.13</v>
      </c>
      <c r="I1404" s="75">
        <v>0.13</v>
      </c>
      <c r="J1404" s="77">
        <v>33.39</v>
      </c>
      <c r="K1404" s="78">
        <v>4.34</v>
      </c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  <c r="FQ1404" s="20"/>
      <c r="FR1404" s="20"/>
      <c r="FS1404" s="20"/>
      <c r="FT1404" s="20"/>
      <c r="FU1404" s="20"/>
      <c r="FV1404" s="20"/>
      <c r="FW1404" s="20"/>
      <c r="FX1404" s="20"/>
      <c r="FY1404" s="20"/>
      <c r="FZ1404" s="20"/>
      <c r="GA1404" s="20"/>
      <c r="GB1404" s="20"/>
      <c r="GC1404" s="20"/>
      <c r="GD1404" s="20"/>
      <c r="GE1404" s="20"/>
      <c r="GF1404" s="20"/>
      <c r="GG1404" s="20"/>
      <c r="GH1404" s="20"/>
      <c r="GI1404" s="20"/>
      <c r="GJ1404" s="20"/>
      <c r="GK1404" s="20"/>
      <c r="GL1404" s="20"/>
      <c r="GM1404" s="20">
        <v>0.13</v>
      </c>
      <c r="GN1404" s="20"/>
      <c r="GO1404" s="20"/>
      <c r="GP1404" s="20"/>
      <c r="GQ1404" s="20"/>
      <c r="GR1404" s="20"/>
      <c r="GS1404" s="20"/>
      <c r="GT1404" s="20"/>
      <c r="GU1404" s="20"/>
      <c r="GV1404" s="20"/>
      <c r="GW1404" s="20"/>
      <c r="GX1404" s="20"/>
      <c r="GY1404" s="20"/>
      <c r="GZ1404" s="20"/>
      <c r="HA1404" s="20"/>
      <c r="HB1404" s="20"/>
      <c r="HC1404" s="20"/>
      <c r="HD1404" s="20"/>
      <c r="HE1404" s="20"/>
      <c r="HF1404" s="20"/>
      <c r="HG1404" s="20"/>
      <c r="HH1404" s="20"/>
      <c r="HI1404" s="20"/>
      <c r="HJ1404" s="20"/>
      <c r="HK1404" s="20"/>
      <c r="HL1404" s="20"/>
      <c r="HM1404" s="20"/>
      <c r="HN1404" s="20"/>
      <c r="HO1404" s="20"/>
      <c r="HP1404" s="20"/>
      <c r="HQ1404" s="20"/>
      <c r="HR1404" s="20"/>
      <c r="HS1404" s="20"/>
      <c r="HT1404" s="20"/>
      <c r="HU1404" s="20"/>
      <c r="HV1404" s="20"/>
      <c r="HW1404" s="20"/>
      <c r="HX1404" s="20">
        <v>0.13</v>
      </c>
      <c r="HY1404" s="20"/>
      <c r="HZ1404" s="20"/>
      <c r="IA1404" s="20"/>
      <c r="IB1404" s="20"/>
      <c r="IC1404" s="20"/>
      <c r="ID1404" s="20"/>
      <c r="IE1404" s="20"/>
      <c r="IF1404" s="20"/>
      <c r="IG1404" s="20"/>
      <c r="IH1404" s="20"/>
      <c r="II1404" s="20"/>
      <c r="IJ1404" s="20"/>
      <c r="IK1404" s="20"/>
      <c r="IL1404" s="20"/>
      <c r="IM1404" s="20"/>
      <c r="IN1404" s="20"/>
      <c r="IO1404" s="20"/>
      <c r="IP1404" s="20"/>
      <c r="IQ1404" s="20"/>
      <c r="IR1404" s="20"/>
      <c r="IS1404" s="20"/>
      <c r="IT1404" s="20"/>
      <c r="IU1404" s="20"/>
    </row>
    <row r="1405" spans="1:255" x14ac:dyDescent="0.2">
      <c r="A1405" s="71"/>
      <c r="B1405" s="72"/>
      <c r="C1405" s="72" t="s">
        <v>683</v>
      </c>
      <c r="D1405" s="73"/>
      <c r="E1405" s="74"/>
      <c r="F1405" s="75">
        <v>14.74</v>
      </c>
      <c r="G1405" s="76"/>
      <c r="H1405" s="75">
        <v>14.74</v>
      </c>
      <c r="I1405" s="75">
        <v>14.74</v>
      </c>
      <c r="J1405" s="77">
        <v>9.11</v>
      </c>
      <c r="K1405" s="78">
        <v>134.28</v>
      </c>
      <c r="O1405" s="20"/>
      <c r="P1405" s="20"/>
      <c r="Q1405" s="20"/>
      <c r="R1405" s="20"/>
      <c r="S1405" s="20"/>
      <c r="T1405" s="20">
        <v>14.74</v>
      </c>
      <c r="U1405" s="20">
        <v>134.28</v>
      </c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>
        <v>1</v>
      </c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>
        <v>14.74</v>
      </c>
      <c r="DL1405" s="20"/>
      <c r="DM1405" s="20">
        <v>134.28</v>
      </c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  <c r="FQ1405" s="20"/>
      <c r="FR1405" s="20"/>
      <c r="FS1405" s="20"/>
      <c r="FT1405" s="20"/>
      <c r="FU1405" s="20"/>
      <c r="FV1405" s="20"/>
      <c r="FW1405" s="20"/>
      <c r="FX1405" s="20"/>
      <c r="FY1405" s="20"/>
      <c r="FZ1405" s="20"/>
      <c r="GA1405" s="20"/>
      <c r="GB1405" s="20"/>
      <c r="GC1405" s="20"/>
      <c r="GD1405" s="20"/>
      <c r="GE1405" s="20"/>
      <c r="GF1405" s="20"/>
      <c r="GG1405" s="20"/>
      <c r="GH1405" s="20"/>
      <c r="GI1405" s="20"/>
      <c r="GJ1405" s="20">
        <v>14.74</v>
      </c>
      <c r="GK1405" s="20"/>
      <c r="GL1405" s="20"/>
      <c r="GM1405" s="20"/>
      <c r="GN1405" s="20">
        <v>14.74</v>
      </c>
      <c r="GO1405" s="20"/>
      <c r="GP1405" s="20">
        <v>14.74</v>
      </c>
      <c r="GQ1405" s="20">
        <v>14.74</v>
      </c>
      <c r="GR1405" s="20"/>
      <c r="GS1405" s="20">
        <v>14.74</v>
      </c>
      <c r="GT1405" s="20"/>
      <c r="GU1405" s="20"/>
      <c r="GV1405" s="20"/>
      <c r="GW1405" s="20">
        <v>0</v>
      </c>
      <c r="GX1405" s="20">
        <v>0</v>
      </c>
      <c r="GY1405" s="20"/>
      <c r="GZ1405" s="20"/>
      <c r="HA1405" s="20"/>
      <c r="HB1405" s="20">
        <v>14.74</v>
      </c>
      <c r="HC1405" s="20"/>
      <c r="HD1405" s="20"/>
      <c r="HE1405" s="20"/>
      <c r="HF1405" s="20">
        <v>14.74</v>
      </c>
      <c r="HG1405" s="20"/>
      <c r="HH1405" s="20"/>
      <c r="HI1405" s="20"/>
      <c r="HJ1405" s="20"/>
      <c r="HK1405" s="20"/>
      <c r="HL1405" s="20">
        <v>14.74</v>
      </c>
      <c r="HM1405" s="20"/>
      <c r="HN1405" s="20">
        <v>14.74</v>
      </c>
      <c r="HO1405" s="20"/>
      <c r="HP1405" s="20"/>
      <c r="HQ1405" s="20"/>
      <c r="HR1405" s="20"/>
      <c r="HS1405" s="20"/>
      <c r="HT1405" s="20"/>
      <c r="HU1405" s="20"/>
      <c r="HV1405" s="20"/>
      <c r="HW1405" s="20"/>
      <c r="HX1405" s="20"/>
      <c r="HY1405" s="20"/>
      <c r="HZ1405" s="20"/>
      <c r="IA1405" s="20"/>
      <c r="IB1405" s="20"/>
      <c r="IC1405" s="20"/>
      <c r="ID1405" s="20"/>
      <c r="IE1405" s="20"/>
      <c r="IF1405" s="20"/>
      <c r="IG1405" s="20"/>
      <c r="IH1405" s="20"/>
      <c r="II1405" s="20"/>
      <c r="IJ1405" s="20"/>
      <c r="IK1405" s="20"/>
      <c r="IL1405" s="20"/>
      <c r="IM1405" s="20"/>
      <c r="IN1405" s="20"/>
      <c r="IO1405" s="20"/>
      <c r="IP1405" s="20"/>
      <c r="IQ1405" s="20"/>
      <c r="IR1405" s="20"/>
      <c r="IS1405" s="20"/>
      <c r="IT1405" s="20"/>
      <c r="IU1405" s="20"/>
    </row>
    <row r="1406" spans="1:255" x14ac:dyDescent="0.2">
      <c r="A1406" s="79"/>
      <c r="B1406" s="80"/>
      <c r="C1406" s="80" t="s">
        <v>684</v>
      </c>
      <c r="D1406" s="81"/>
      <c r="E1406" s="82">
        <v>121</v>
      </c>
      <c r="F1406" s="83" t="s">
        <v>685</v>
      </c>
      <c r="G1406" s="84"/>
      <c r="H1406" s="85">
        <v>12.25</v>
      </c>
      <c r="I1406" s="85">
        <v>12.25</v>
      </c>
      <c r="J1406" s="87">
        <v>1.21</v>
      </c>
      <c r="K1406" s="86">
        <v>408.87</v>
      </c>
      <c r="O1406" s="20"/>
      <c r="P1406" s="20"/>
      <c r="Q1406" s="20"/>
      <c r="R1406" s="20"/>
      <c r="S1406" s="20"/>
      <c r="T1406" s="20">
        <v>12.25</v>
      </c>
      <c r="U1406" s="20">
        <v>408.87</v>
      </c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>
        <v>1</v>
      </c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>
        <v>12.25</v>
      </c>
      <c r="DR1406" s="20"/>
      <c r="DS1406" s="20">
        <v>408.87</v>
      </c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  <c r="FQ1406" s="20"/>
      <c r="FR1406" s="20"/>
      <c r="FS1406" s="20"/>
      <c r="FT1406" s="20"/>
      <c r="FU1406" s="20"/>
      <c r="FV1406" s="20"/>
      <c r="FW1406" s="20"/>
      <c r="FX1406" s="20"/>
      <c r="FY1406" s="20"/>
      <c r="FZ1406" s="20"/>
      <c r="GA1406" s="20"/>
      <c r="GB1406" s="20"/>
      <c r="GC1406" s="20"/>
      <c r="GD1406" s="20"/>
      <c r="GE1406" s="20"/>
      <c r="GF1406" s="20"/>
      <c r="GG1406" s="20"/>
      <c r="GH1406" s="20"/>
      <c r="GI1406" s="20"/>
      <c r="GJ1406" s="20"/>
      <c r="GK1406" s="20"/>
      <c r="GL1406" s="20"/>
      <c r="GM1406" s="20"/>
      <c r="GN1406" s="20"/>
      <c r="GO1406" s="20"/>
      <c r="GP1406" s="20"/>
      <c r="GQ1406" s="20"/>
      <c r="GR1406" s="20"/>
      <c r="GS1406" s="20"/>
      <c r="GT1406" s="20"/>
      <c r="GU1406" s="20"/>
      <c r="GV1406" s="20"/>
      <c r="GW1406" s="20"/>
      <c r="GX1406" s="20"/>
      <c r="GY1406" s="20">
        <v>12.25</v>
      </c>
      <c r="GZ1406" s="20"/>
      <c r="HA1406" s="20"/>
      <c r="HB1406" s="20">
        <v>12.25</v>
      </c>
      <c r="HC1406" s="20"/>
      <c r="HD1406" s="20"/>
      <c r="HE1406" s="20"/>
      <c r="HF1406" s="20">
        <v>12.25</v>
      </c>
      <c r="HG1406" s="20"/>
      <c r="HH1406" s="20"/>
      <c r="HI1406" s="20"/>
      <c r="HJ1406" s="20"/>
      <c r="HK1406" s="20"/>
      <c r="HL1406" s="20">
        <v>12.25</v>
      </c>
      <c r="HM1406" s="20"/>
      <c r="HN1406" s="20">
        <v>12.25</v>
      </c>
      <c r="HO1406" s="20"/>
      <c r="HP1406" s="20"/>
      <c r="HQ1406" s="20"/>
      <c r="HR1406" s="20"/>
      <c r="HS1406" s="20"/>
      <c r="HT1406" s="20"/>
      <c r="HU1406" s="20"/>
      <c r="HV1406" s="20"/>
      <c r="HW1406" s="20"/>
      <c r="HX1406" s="20"/>
      <c r="HY1406" s="20"/>
      <c r="HZ1406" s="20"/>
      <c r="IA1406" s="20"/>
      <c r="IB1406" s="20"/>
      <c r="IC1406" s="20"/>
      <c r="ID1406" s="20"/>
      <c r="IE1406" s="20"/>
      <c r="IF1406" s="20"/>
      <c r="IG1406" s="20"/>
      <c r="IH1406" s="20"/>
      <c r="II1406" s="20"/>
      <c r="IJ1406" s="20"/>
      <c r="IK1406" s="20"/>
      <c r="IL1406" s="20"/>
      <c r="IM1406" s="20"/>
      <c r="IN1406" s="20"/>
      <c r="IO1406" s="20"/>
      <c r="IP1406" s="20"/>
      <c r="IQ1406" s="20"/>
      <c r="IR1406" s="20"/>
      <c r="IS1406" s="20"/>
      <c r="IT1406" s="20"/>
      <c r="IU1406" s="20"/>
    </row>
    <row r="1407" spans="1:255" x14ac:dyDescent="0.2">
      <c r="A1407" s="79"/>
      <c r="B1407" s="80"/>
      <c r="C1407" s="80" t="s">
        <v>686</v>
      </c>
      <c r="D1407" s="81"/>
      <c r="E1407" s="82">
        <v>72</v>
      </c>
      <c r="F1407" s="83" t="s">
        <v>685</v>
      </c>
      <c r="G1407" s="84"/>
      <c r="H1407" s="85">
        <v>7.29</v>
      </c>
      <c r="I1407" s="85">
        <v>7.29</v>
      </c>
      <c r="J1407" s="87">
        <v>0.72</v>
      </c>
      <c r="K1407" s="86">
        <v>243.3</v>
      </c>
      <c r="O1407" s="20"/>
      <c r="P1407" s="20"/>
      <c r="Q1407" s="20"/>
      <c r="R1407" s="20"/>
      <c r="S1407" s="20"/>
      <c r="T1407" s="20">
        <v>7.29</v>
      </c>
      <c r="U1407" s="20">
        <v>243.3</v>
      </c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>
        <v>1</v>
      </c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>
        <v>7.29</v>
      </c>
      <c r="DR1407" s="20"/>
      <c r="DS1407" s="20">
        <v>243.3</v>
      </c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  <c r="FQ1407" s="20"/>
      <c r="FR1407" s="20"/>
      <c r="FS1407" s="20"/>
      <c r="FT1407" s="20"/>
      <c r="FU1407" s="20"/>
      <c r="FV1407" s="20"/>
      <c r="FW1407" s="20"/>
      <c r="FX1407" s="20"/>
      <c r="FY1407" s="20"/>
      <c r="FZ1407" s="20"/>
      <c r="GA1407" s="20"/>
      <c r="GB1407" s="20"/>
      <c r="GC1407" s="20"/>
      <c r="GD1407" s="20"/>
      <c r="GE1407" s="20"/>
      <c r="GF1407" s="20"/>
      <c r="GG1407" s="20"/>
      <c r="GH1407" s="20"/>
      <c r="GI1407" s="20"/>
      <c r="GJ1407" s="20"/>
      <c r="GK1407" s="20"/>
      <c r="GL1407" s="20"/>
      <c r="GM1407" s="20"/>
      <c r="GN1407" s="20"/>
      <c r="GO1407" s="20"/>
      <c r="GP1407" s="20"/>
      <c r="GQ1407" s="20"/>
      <c r="GR1407" s="20"/>
      <c r="GS1407" s="20"/>
      <c r="GT1407" s="20"/>
      <c r="GU1407" s="20"/>
      <c r="GV1407" s="20"/>
      <c r="GW1407" s="20"/>
      <c r="GX1407" s="20"/>
      <c r="GY1407" s="20"/>
      <c r="GZ1407" s="20">
        <v>7.29</v>
      </c>
      <c r="HA1407" s="20"/>
      <c r="HB1407" s="20">
        <v>7.29</v>
      </c>
      <c r="HC1407" s="20"/>
      <c r="HD1407" s="20"/>
      <c r="HE1407" s="20"/>
      <c r="HF1407" s="20">
        <v>7.29</v>
      </c>
      <c r="HG1407" s="20"/>
      <c r="HH1407" s="20"/>
      <c r="HI1407" s="20"/>
      <c r="HJ1407" s="20"/>
      <c r="HK1407" s="20"/>
      <c r="HL1407" s="20">
        <v>7.29</v>
      </c>
      <c r="HM1407" s="20"/>
      <c r="HN1407" s="20">
        <v>7.29</v>
      </c>
      <c r="HO1407" s="20"/>
      <c r="HP1407" s="20"/>
      <c r="HQ1407" s="20"/>
      <c r="HR1407" s="20"/>
      <c r="HS1407" s="20"/>
      <c r="HT1407" s="20"/>
      <c r="HU1407" s="20"/>
      <c r="HV1407" s="20"/>
      <c r="HW1407" s="20"/>
      <c r="HX1407" s="20"/>
      <c r="HY1407" s="20"/>
      <c r="HZ1407" s="20"/>
      <c r="IA1407" s="20"/>
      <c r="IB1407" s="20"/>
      <c r="IC1407" s="20"/>
      <c r="ID1407" s="20"/>
      <c r="IE1407" s="20"/>
      <c r="IF1407" s="20"/>
      <c r="IG1407" s="20"/>
      <c r="IH1407" s="20"/>
      <c r="II1407" s="20"/>
      <c r="IJ1407" s="20"/>
      <c r="IK1407" s="20"/>
      <c r="IL1407" s="20"/>
      <c r="IM1407" s="20"/>
      <c r="IN1407" s="20"/>
      <c r="IO1407" s="20"/>
      <c r="IP1407" s="20"/>
      <c r="IQ1407" s="20"/>
      <c r="IR1407" s="20"/>
      <c r="IS1407" s="20"/>
      <c r="IT1407" s="20"/>
      <c r="IU1407" s="20"/>
    </row>
    <row r="1408" spans="1:255" x14ac:dyDescent="0.2">
      <c r="A1408" s="71"/>
      <c r="B1408" s="72"/>
      <c r="C1408" s="72" t="s">
        <v>687</v>
      </c>
      <c r="D1408" s="73" t="s">
        <v>688</v>
      </c>
      <c r="E1408" s="74">
        <v>1.06</v>
      </c>
      <c r="F1408" s="75"/>
      <c r="G1408" s="76" t="s">
        <v>26</v>
      </c>
      <c r="H1408" s="75">
        <v>1.1100000000000001</v>
      </c>
      <c r="I1408" s="88">
        <v>1.113</v>
      </c>
      <c r="J1408" s="77"/>
      <c r="K1408" s="78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  <c r="FQ1408" s="20"/>
      <c r="FR1408" s="20"/>
      <c r="FS1408" s="20"/>
      <c r="FT1408" s="20"/>
      <c r="FU1408" s="20"/>
      <c r="FV1408" s="20"/>
      <c r="FW1408" s="20"/>
      <c r="FX1408" s="20"/>
      <c r="FY1408" s="20"/>
      <c r="FZ1408" s="20"/>
      <c r="GA1408" s="20"/>
      <c r="GB1408" s="20"/>
      <c r="GC1408" s="20"/>
      <c r="GD1408" s="20"/>
      <c r="GE1408" s="20"/>
      <c r="GF1408" s="20"/>
      <c r="GG1408" s="20"/>
      <c r="GH1408" s="20"/>
      <c r="GI1408" s="20"/>
      <c r="GJ1408" s="20"/>
      <c r="GK1408" s="20"/>
      <c r="GL1408" s="20"/>
      <c r="GM1408" s="20"/>
      <c r="GN1408" s="20"/>
      <c r="GO1408" s="20"/>
      <c r="GP1408" s="20"/>
      <c r="GQ1408" s="20"/>
      <c r="GR1408" s="20"/>
      <c r="GS1408" s="20"/>
      <c r="GT1408" s="20"/>
      <c r="GU1408" s="20"/>
      <c r="GV1408" s="20"/>
      <c r="GW1408" s="20"/>
      <c r="GX1408" s="20"/>
      <c r="GY1408" s="20"/>
      <c r="GZ1408" s="20"/>
      <c r="HA1408" s="20"/>
      <c r="HB1408" s="20"/>
      <c r="HC1408" s="20"/>
      <c r="HD1408" s="20"/>
      <c r="HE1408" s="20"/>
      <c r="HF1408" s="20"/>
      <c r="HG1408" s="20"/>
      <c r="HH1408" s="20"/>
      <c r="HI1408" s="20"/>
      <c r="HJ1408" s="20"/>
      <c r="HK1408" s="20"/>
      <c r="HL1408" s="20"/>
      <c r="HM1408" s="20"/>
      <c r="HN1408" s="20"/>
      <c r="HO1408" s="20"/>
      <c r="HP1408" s="20"/>
      <c r="HQ1408" s="20"/>
      <c r="HR1408" s="20"/>
      <c r="HS1408" s="20"/>
      <c r="HT1408" s="20"/>
      <c r="HU1408" s="20"/>
      <c r="HV1408" s="20"/>
      <c r="HW1408" s="20"/>
      <c r="HX1408" s="20"/>
      <c r="HY1408" s="20"/>
      <c r="HZ1408" s="20"/>
      <c r="IA1408" s="20"/>
      <c r="IB1408" s="20"/>
      <c r="IC1408" s="20"/>
      <c r="ID1408" s="20"/>
      <c r="IE1408" s="20"/>
      <c r="IF1408" s="20"/>
      <c r="IG1408" s="20"/>
      <c r="IH1408" s="20"/>
      <c r="II1408" s="20"/>
      <c r="IJ1408" s="20"/>
      <c r="IK1408" s="20"/>
      <c r="IL1408" s="20"/>
      <c r="IM1408" s="20"/>
      <c r="IN1408" s="20"/>
      <c r="IO1408" s="20"/>
      <c r="IP1408" s="20"/>
      <c r="IQ1408" s="20"/>
      <c r="IR1408" s="20"/>
      <c r="IS1408" s="20"/>
      <c r="IT1408" s="20"/>
      <c r="IU1408" s="20"/>
    </row>
    <row r="1409" spans="1:255" ht="36" x14ac:dyDescent="0.2">
      <c r="A1409" s="137" t="s">
        <v>405</v>
      </c>
      <c r="B1409" s="138" t="s">
        <v>35</v>
      </c>
      <c r="C1409" s="139" t="s">
        <v>820</v>
      </c>
      <c r="D1409" s="140" t="s">
        <v>23</v>
      </c>
      <c r="E1409" s="141">
        <v>1</v>
      </c>
      <c r="F1409" s="116">
        <v>8240.5499999999993</v>
      </c>
      <c r="G1409" s="65"/>
      <c r="H1409" s="116">
        <v>8240.5499999999993</v>
      </c>
      <c r="I1409" s="142">
        <v>1344.3</v>
      </c>
      <c r="J1409" s="66">
        <v>6.13</v>
      </c>
      <c r="K1409" s="143">
        <v>8240.5499999999993</v>
      </c>
      <c r="L1409" s="20"/>
      <c r="M1409" s="20"/>
      <c r="N1409" s="20"/>
      <c r="O1409" s="20"/>
      <c r="P1409" s="20"/>
      <c r="Q1409" s="20"/>
      <c r="R1409" s="20"/>
      <c r="S1409" s="20"/>
      <c r="T1409" s="20">
        <v>1344.3</v>
      </c>
      <c r="U1409" s="20">
        <v>8240.5499999999993</v>
      </c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>
        <v>3</v>
      </c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>
        <v>8240.5499999999993</v>
      </c>
      <c r="DG1409" s="20"/>
      <c r="DH1409" s="20"/>
      <c r="DI1409" s="20"/>
      <c r="DJ1409" s="20"/>
      <c r="DK1409" s="20"/>
      <c r="DL1409" s="20"/>
      <c r="DM1409" s="20"/>
      <c r="DN1409" s="20">
        <v>1344.3</v>
      </c>
      <c r="DO1409" s="20"/>
      <c r="DP1409" s="20">
        <v>8240.5499999999993</v>
      </c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  <c r="FQ1409" s="20"/>
      <c r="FR1409" s="20"/>
      <c r="FS1409" s="20"/>
      <c r="FT1409" s="20"/>
      <c r="FU1409" s="20"/>
      <c r="FV1409" s="20"/>
      <c r="FW1409" s="20"/>
      <c r="FX1409" s="20"/>
      <c r="FY1409" s="20"/>
      <c r="FZ1409" s="20"/>
      <c r="GA1409" s="20"/>
      <c r="GB1409" s="20"/>
      <c r="GC1409" s="20"/>
      <c r="GD1409" s="20"/>
      <c r="GE1409" s="20"/>
      <c r="GF1409" s="20"/>
      <c r="GG1409" s="20"/>
      <c r="GH1409" s="20"/>
      <c r="GI1409" s="20"/>
      <c r="GJ1409" s="20"/>
      <c r="GK1409" s="20"/>
      <c r="GL1409" s="20"/>
      <c r="GM1409" s="20"/>
      <c r="GN1409" s="20">
        <v>1344.3</v>
      </c>
      <c r="GO1409" s="20"/>
      <c r="GP1409" s="20">
        <v>1344.3</v>
      </c>
      <c r="GQ1409" s="20"/>
      <c r="GR1409" s="20"/>
      <c r="GS1409" s="20"/>
      <c r="GT1409" s="20">
        <v>1344.3</v>
      </c>
      <c r="GU1409" s="20"/>
      <c r="GV1409" s="20">
        <v>1344.3</v>
      </c>
      <c r="GW1409" s="20"/>
      <c r="GX1409" s="20"/>
      <c r="GY1409" s="20"/>
      <c r="GZ1409" s="20"/>
      <c r="HA1409" s="20"/>
      <c r="HB1409" s="20"/>
      <c r="HC1409" s="20"/>
      <c r="HD1409" s="20">
        <v>1344.3</v>
      </c>
      <c r="HE1409" s="20"/>
      <c r="HF1409" s="20"/>
      <c r="HG1409" s="20"/>
      <c r="HH1409" s="20"/>
      <c r="HI1409" s="20"/>
      <c r="HJ1409" s="20"/>
      <c r="HK1409" s="20"/>
      <c r="HL1409" s="20"/>
      <c r="HM1409" s="20"/>
      <c r="HN1409" s="20"/>
      <c r="HO1409" s="20"/>
      <c r="HP1409" s="20"/>
      <c r="HQ1409" s="20"/>
      <c r="HR1409" s="20">
        <v>1344.3</v>
      </c>
      <c r="HS1409" s="20"/>
      <c r="HT1409" s="20"/>
      <c r="HU1409" s="20"/>
      <c r="HV1409" s="20"/>
      <c r="HW1409" s="20"/>
      <c r="HX1409" s="20"/>
      <c r="HY1409" s="20"/>
      <c r="HZ1409" s="20">
        <v>1344.3</v>
      </c>
      <c r="IA1409" s="20"/>
      <c r="IB1409" s="20"/>
      <c r="IC1409" s="20"/>
      <c r="ID1409" s="20"/>
      <c r="IE1409" s="20"/>
      <c r="IF1409" s="20"/>
      <c r="IG1409" s="20"/>
      <c r="IH1409" s="20"/>
      <c r="II1409" s="20"/>
      <c r="IJ1409" s="20"/>
      <c r="IK1409" s="20"/>
      <c r="IL1409" s="20"/>
      <c r="IM1409" s="20"/>
      <c r="IN1409" s="20"/>
      <c r="IO1409" s="20"/>
      <c r="IP1409" s="20"/>
      <c r="IQ1409" s="20"/>
      <c r="IR1409" s="20"/>
      <c r="IS1409" s="20"/>
      <c r="IT1409" s="20"/>
      <c r="IU1409" s="20"/>
    </row>
    <row r="1410" spans="1:255" x14ac:dyDescent="0.2">
      <c r="A1410" s="89"/>
      <c r="B1410" s="110" t="s">
        <v>690</v>
      </c>
      <c r="C1410" s="110" t="s">
        <v>821</v>
      </c>
      <c r="D1410" s="29"/>
      <c r="E1410" s="29"/>
      <c r="F1410" s="29"/>
      <c r="G1410" s="29"/>
      <c r="H1410" s="29"/>
      <c r="I1410" s="29"/>
      <c r="J1410" s="29"/>
      <c r="K1410" s="90"/>
    </row>
    <row r="1411" spans="1:255" ht="13.5" thickBot="1" x14ac:dyDescent="0.25">
      <c r="A1411" s="124"/>
      <c r="B1411" s="125"/>
      <c r="C1411" s="125" t="s">
        <v>697</v>
      </c>
      <c r="D1411" s="125"/>
      <c r="E1411" s="125"/>
      <c r="F1411" s="125"/>
      <c r="G1411" s="125"/>
      <c r="H1411" s="197">
        <v>1344.3</v>
      </c>
      <c r="I1411" s="198"/>
      <c r="J1411" s="197">
        <v>8240.5499999999993</v>
      </c>
      <c r="K1411" s="199"/>
      <c r="L1411" s="119"/>
      <c r="M1411" s="119"/>
      <c r="N1411" s="119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  <c r="FQ1411" s="20"/>
      <c r="FR1411" s="20"/>
      <c r="FS1411" s="20"/>
      <c r="FT1411" s="20"/>
      <c r="FU1411" s="20"/>
      <c r="FV1411" s="20"/>
      <c r="FW1411" s="20"/>
      <c r="FX1411" s="20"/>
      <c r="FY1411" s="20"/>
      <c r="FZ1411" s="20"/>
      <c r="GA1411" s="20"/>
      <c r="GB1411" s="20"/>
      <c r="GC1411" s="20"/>
      <c r="GD1411" s="20"/>
      <c r="GE1411" s="20"/>
      <c r="GF1411" s="20"/>
      <c r="GG1411" s="20"/>
      <c r="GH1411" s="20"/>
      <c r="GI1411" s="20"/>
      <c r="GJ1411" s="20"/>
      <c r="GK1411" s="20"/>
      <c r="GL1411" s="20"/>
      <c r="GM1411" s="20"/>
      <c r="GN1411" s="20"/>
      <c r="GO1411" s="20"/>
      <c r="GP1411" s="20"/>
      <c r="GQ1411" s="20"/>
      <c r="GR1411" s="20"/>
      <c r="GS1411" s="20"/>
      <c r="GT1411" s="20"/>
      <c r="GU1411" s="20"/>
      <c r="GV1411" s="20"/>
      <c r="GW1411" s="20"/>
      <c r="GX1411" s="20"/>
      <c r="GY1411" s="20"/>
      <c r="GZ1411" s="20"/>
      <c r="HA1411" s="20"/>
      <c r="HB1411" s="20"/>
      <c r="HC1411" s="20"/>
      <c r="HD1411" s="20"/>
      <c r="HE1411" s="20"/>
      <c r="HF1411" s="20"/>
      <c r="HG1411" s="20"/>
      <c r="HH1411" s="20"/>
      <c r="HI1411" s="20"/>
      <c r="HJ1411" s="20"/>
      <c r="HK1411" s="20"/>
      <c r="HL1411" s="20"/>
      <c r="HM1411" s="20"/>
      <c r="HN1411" s="20"/>
      <c r="HO1411" s="20"/>
      <c r="HP1411" s="20"/>
      <c r="HQ1411" s="20"/>
      <c r="HR1411" s="20"/>
      <c r="HS1411" s="20"/>
      <c r="HT1411" s="20"/>
      <c r="HU1411" s="20"/>
      <c r="HV1411" s="20"/>
      <c r="HW1411" s="20"/>
      <c r="HX1411" s="20"/>
      <c r="HY1411" s="20"/>
      <c r="HZ1411" s="20"/>
      <c r="IA1411" s="20"/>
      <c r="IB1411" s="20"/>
      <c r="IC1411" s="20"/>
      <c r="ID1411" s="20"/>
      <c r="IE1411" s="20"/>
      <c r="IF1411" s="20"/>
      <c r="IG1411" s="20"/>
      <c r="IH1411" s="20"/>
      <c r="II1411" s="20"/>
      <c r="IJ1411" s="20"/>
      <c r="IK1411" s="20"/>
      <c r="IL1411" s="20"/>
      <c r="IM1411" s="20"/>
      <c r="IN1411" s="20"/>
      <c r="IO1411" s="20"/>
      <c r="IP1411" s="20"/>
      <c r="IQ1411" s="20"/>
      <c r="IR1411" s="20"/>
      <c r="IS1411" s="20"/>
      <c r="IT1411" s="20"/>
      <c r="IU1411" s="20"/>
    </row>
    <row r="1412" spans="1:255" x14ac:dyDescent="0.2">
      <c r="A1412" s="123"/>
      <c r="B1412" s="122"/>
      <c r="C1412" s="122" t="s">
        <v>698</v>
      </c>
      <c r="D1412" s="122"/>
      <c r="E1412" s="122"/>
      <c r="F1412" s="122"/>
      <c r="G1412" s="122"/>
      <c r="H1412" s="191">
        <v>1390.12</v>
      </c>
      <c r="I1412" s="192"/>
      <c r="J1412" s="191">
        <v>9381.119999999999</v>
      </c>
      <c r="K1412" s="193"/>
      <c r="O1412" s="20"/>
      <c r="P1412" s="20"/>
      <c r="Q1412" s="20"/>
      <c r="R1412" s="20">
        <v>1390.12</v>
      </c>
      <c r="S1412" s="20">
        <v>9381.119999999999</v>
      </c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  <c r="FQ1412" s="20"/>
      <c r="FR1412" s="20"/>
      <c r="FS1412" s="20"/>
      <c r="FT1412" s="20"/>
      <c r="FU1412" s="20"/>
      <c r="FV1412" s="20"/>
      <c r="FW1412" s="20"/>
      <c r="FX1412" s="20"/>
      <c r="FY1412" s="20"/>
      <c r="FZ1412" s="20"/>
      <c r="GA1412" s="20"/>
      <c r="GB1412" s="20"/>
      <c r="GC1412" s="20"/>
      <c r="GD1412" s="20"/>
      <c r="GE1412" s="20"/>
      <c r="GF1412" s="20"/>
      <c r="GG1412" s="20"/>
      <c r="GH1412" s="20"/>
      <c r="GI1412" s="20"/>
      <c r="GJ1412" s="20"/>
      <c r="GK1412" s="20"/>
      <c r="GL1412" s="20"/>
      <c r="GM1412" s="20"/>
      <c r="GN1412" s="20"/>
      <c r="GO1412" s="20"/>
      <c r="GP1412" s="20"/>
      <c r="GQ1412" s="20"/>
      <c r="GR1412" s="20"/>
      <c r="GS1412" s="20"/>
      <c r="GT1412" s="20"/>
      <c r="GU1412" s="20"/>
      <c r="GV1412" s="20"/>
      <c r="GW1412" s="20"/>
      <c r="GX1412" s="20"/>
      <c r="GY1412" s="20"/>
      <c r="GZ1412" s="20"/>
      <c r="HA1412" s="20">
        <v>1390.12</v>
      </c>
      <c r="HB1412" s="20"/>
      <c r="HC1412" s="20"/>
      <c r="HD1412" s="20"/>
      <c r="HE1412" s="20"/>
      <c r="HF1412" s="20"/>
      <c r="HG1412" s="20"/>
      <c r="HH1412" s="20"/>
      <c r="HI1412" s="20"/>
      <c r="HJ1412" s="20"/>
      <c r="HK1412" s="20"/>
      <c r="HL1412" s="20"/>
      <c r="HM1412" s="20"/>
      <c r="HN1412" s="20"/>
      <c r="HO1412" s="20"/>
      <c r="HP1412" s="20"/>
      <c r="HQ1412" s="20"/>
      <c r="HR1412" s="20"/>
      <c r="HS1412" s="20"/>
      <c r="HT1412" s="20"/>
      <c r="HU1412" s="20"/>
      <c r="HV1412" s="20"/>
      <c r="HW1412" s="20"/>
      <c r="HX1412" s="20"/>
      <c r="HY1412" s="20"/>
      <c r="HZ1412" s="20"/>
      <c r="IA1412" s="20"/>
      <c r="IB1412" s="20"/>
      <c r="IC1412" s="20"/>
      <c r="ID1412" s="20"/>
      <c r="IE1412" s="20"/>
      <c r="IF1412" s="20"/>
      <c r="IG1412" s="20"/>
      <c r="IH1412" s="20"/>
      <c r="II1412" s="20"/>
      <c r="IJ1412" s="20"/>
      <c r="IK1412" s="20"/>
      <c r="IL1412" s="20"/>
      <c r="IM1412" s="20"/>
      <c r="IN1412" s="20"/>
      <c r="IO1412" s="20"/>
      <c r="IP1412" s="20"/>
      <c r="IQ1412" s="20"/>
      <c r="IR1412" s="20"/>
      <c r="IS1412" s="20"/>
      <c r="IT1412" s="20"/>
      <c r="IU1412" s="20"/>
    </row>
    <row r="1413" spans="1:255" x14ac:dyDescent="0.2">
      <c r="A1413" s="70"/>
      <c r="B1413" s="69"/>
      <c r="C1413" s="69"/>
      <c r="D1413" s="69"/>
      <c r="E1413" s="69"/>
      <c r="F1413" s="69"/>
      <c r="G1413" s="69"/>
      <c r="H1413" s="194"/>
      <c r="I1413" s="195"/>
      <c r="J1413" s="194"/>
      <c r="K1413" s="196"/>
    </row>
    <row r="1414" spans="1:255" ht="47.25" x14ac:dyDescent="0.2">
      <c r="A1414" s="126">
        <v>53</v>
      </c>
      <c r="B1414" s="133" t="s">
        <v>409</v>
      </c>
      <c r="C1414" s="127" t="s">
        <v>822</v>
      </c>
      <c r="D1414" s="128" t="s">
        <v>23</v>
      </c>
      <c r="E1414" s="129">
        <v>5</v>
      </c>
      <c r="F1414" s="130">
        <v>30.82</v>
      </c>
      <c r="G1414" s="134" t="s">
        <v>6</v>
      </c>
      <c r="H1414" s="130"/>
      <c r="I1414" s="131">
        <v>172.41</v>
      </c>
      <c r="J1414" s="97"/>
      <c r="K1414" s="132">
        <v>5587.8600000000006</v>
      </c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  <c r="FQ1414" s="20"/>
      <c r="FR1414" s="20"/>
      <c r="FS1414" s="20"/>
      <c r="FT1414" s="20"/>
      <c r="FU1414" s="20"/>
      <c r="FV1414" s="20"/>
      <c r="FW1414" s="20"/>
      <c r="FX1414" s="20"/>
      <c r="FY1414" s="20"/>
      <c r="FZ1414" s="20"/>
      <c r="GA1414" s="20"/>
      <c r="GB1414" s="20"/>
      <c r="GC1414" s="20"/>
      <c r="GD1414" s="20"/>
      <c r="GE1414" s="20"/>
      <c r="GF1414" s="20"/>
      <c r="GG1414" s="20"/>
      <c r="GH1414" s="20"/>
      <c r="GI1414" s="20"/>
      <c r="GJ1414" s="20"/>
      <c r="GK1414" s="20"/>
      <c r="GL1414" s="20"/>
      <c r="GM1414" s="20"/>
      <c r="GN1414" s="20"/>
      <c r="GO1414" s="20"/>
      <c r="GP1414" s="20"/>
      <c r="GQ1414" s="20"/>
      <c r="GR1414" s="20"/>
      <c r="GS1414" s="20"/>
      <c r="GT1414" s="20"/>
      <c r="GU1414" s="20"/>
      <c r="GV1414" s="20"/>
      <c r="GW1414" s="20"/>
      <c r="GX1414" s="20"/>
      <c r="GY1414" s="20"/>
      <c r="GZ1414" s="20"/>
      <c r="HA1414" s="20"/>
      <c r="HB1414" s="20"/>
      <c r="HC1414" s="20"/>
      <c r="HD1414" s="20"/>
      <c r="HE1414" s="20"/>
      <c r="HF1414" s="20"/>
      <c r="HG1414" s="20"/>
      <c r="HH1414" s="20"/>
      <c r="HI1414" s="20"/>
      <c r="HJ1414" s="20"/>
      <c r="HK1414" s="20"/>
      <c r="HL1414" s="20"/>
      <c r="HM1414" s="20"/>
      <c r="HN1414" s="20"/>
      <c r="HO1414" s="20"/>
      <c r="HP1414" s="20"/>
      <c r="HQ1414" s="20"/>
      <c r="HR1414" s="20"/>
      <c r="HS1414" s="20"/>
      <c r="HT1414" s="20"/>
      <c r="HU1414" s="20"/>
      <c r="HV1414" s="20"/>
      <c r="HW1414" s="20"/>
      <c r="HX1414" s="20"/>
      <c r="HY1414" s="20"/>
      <c r="HZ1414" s="20"/>
      <c r="IA1414" s="20"/>
      <c r="IB1414" s="20"/>
      <c r="IC1414" s="20"/>
      <c r="ID1414" s="20"/>
      <c r="IE1414" s="20"/>
      <c r="IF1414" s="20"/>
      <c r="IG1414" s="20"/>
      <c r="IH1414" s="20"/>
      <c r="II1414" s="20"/>
      <c r="IJ1414" s="20"/>
      <c r="IK1414" s="20"/>
      <c r="IL1414" s="20"/>
      <c r="IM1414" s="20"/>
      <c r="IN1414" s="20"/>
      <c r="IO1414" s="20"/>
      <c r="IP1414" s="20"/>
      <c r="IQ1414" s="20"/>
      <c r="IR1414" s="20"/>
      <c r="IS1414" s="20"/>
      <c r="IT1414" s="20"/>
      <c r="IU1414" s="20"/>
    </row>
    <row r="1415" spans="1:255" x14ac:dyDescent="0.2">
      <c r="A1415" s="60"/>
      <c r="B1415" s="61"/>
      <c r="C1415" s="61" t="s">
        <v>680</v>
      </c>
      <c r="D1415" s="62"/>
      <c r="E1415" s="63"/>
      <c r="F1415" s="64">
        <v>10.58</v>
      </c>
      <c r="G1415" s="65" t="s">
        <v>26</v>
      </c>
      <c r="H1415" s="64">
        <v>11.11</v>
      </c>
      <c r="I1415" s="64">
        <v>55.55</v>
      </c>
      <c r="J1415" s="66">
        <v>33.39</v>
      </c>
      <c r="K1415" s="67">
        <v>1854.81</v>
      </c>
      <c r="O1415" s="20"/>
      <c r="P1415" s="20"/>
      <c r="Q1415" s="20"/>
      <c r="R1415" s="20"/>
      <c r="S1415" s="20"/>
      <c r="T1415" s="20">
        <v>55.55</v>
      </c>
      <c r="U1415" s="20">
        <v>1854.81</v>
      </c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>
        <v>1</v>
      </c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>
        <v>1854.81</v>
      </c>
      <c r="DH1415" s="20">
        <v>1</v>
      </c>
      <c r="DI1415" s="20"/>
      <c r="DJ1415" s="20"/>
      <c r="DK1415" s="20"/>
      <c r="DL1415" s="20"/>
      <c r="DM1415" s="20"/>
      <c r="DN1415" s="20"/>
      <c r="DO1415" s="20"/>
      <c r="DP1415" s="20"/>
      <c r="DQ1415" s="20">
        <v>55.55</v>
      </c>
      <c r="DR1415" s="20"/>
      <c r="DS1415" s="20">
        <v>1854.81</v>
      </c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/>
      <c r="FS1415" s="20"/>
      <c r="FT1415" s="20"/>
      <c r="FU1415" s="20"/>
      <c r="FV1415" s="20"/>
      <c r="FW1415" s="20"/>
      <c r="FX1415" s="20"/>
      <c r="FY1415" s="20"/>
      <c r="FZ1415" s="20"/>
      <c r="GA1415" s="20"/>
      <c r="GB1415" s="20"/>
      <c r="GC1415" s="20"/>
      <c r="GD1415" s="20"/>
      <c r="GE1415" s="20"/>
      <c r="GF1415" s="20"/>
      <c r="GG1415" s="20"/>
      <c r="GH1415" s="20"/>
      <c r="GI1415" s="20"/>
      <c r="GJ1415" s="20">
        <v>55.55</v>
      </c>
      <c r="GK1415" s="20">
        <v>55.55</v>
      </c>
      <c r="GL1415" s="20"/>
      <c r="GM1415" s="20"/>
      <c r="GN1415" s="20"/>
      <c r="GO1415" s="20"/>
      <c r="GP1415" s="20"/>
      <c r="GQ1415" s="20"/>
      <c r="GR1415" s="20"/>
      <c r="GS1415" s="20"/>
      <c r="GT1415" s="20"/>
      <c r="GU1415" s="20"/>
      <c r="GV1415" s="20"/>
      <c r="GW1415" s="20"/>
      <c r="GX1415" s="20"/>
      <c r="GY1415" s="20"/>
      <c r="GZ1415" s="20"/>
      <c r="HA1415" s="20"/>
      <c r="HB1415" s="20">
        <v>55.55</v>
      </c>
      <c r="HC1415" s="20"/>
      <c r="HD1415" s="20"/>
      <c r="HE1415" s="20"/>
      <c r="HF1415" s="20">
        <v>55.55</v>
      </c>
      <c r="HG1415" s="20"/>
      <c r="HH1415" s="20"/>
      <c r="HI1415" s="20"/>
      <c r="HJ1415" s="20"/>
      <c r="HK1415" s="20"/>
      <c r="HL1415" s="20">
        <v>55.55</v>
      </c>
      <c r="HM1415" s="20"/>
      <c r="HN1415" s="20">
        <v>55.55</v>
      </c>
      <c r="HO1415" s="20"/>
      <c r="HP1415" s="20"/>
      <c r="HQ1415" s="20"/>
      <c r="HR1415" s="20"/>
      <c r="HS1415" s="20"/>
      <c r="HT1415" s="20"/>
      <c r="HU1415" s="20"/>
      <c r="HV1415" s="20"/>
      <c r="HW1415" s="20"/>
      <c r="HX1415" s="20">
        <v>55.55</v>
      </c>
      <c r="HY1415" s="20"/>
      <c r="HZ1415" s="20"/>
      <c r="IA1415" s="20"/>
      <c r="IB1415" s="20"/>
      <c r="IC1415" s="20"/>
      <c r="ID1415" s="20"/>
      <c r="IE1415" s="20"/>
      <c r="IF1415" s="20"/>
      <c r="IG1415" s="20"/>
      <c r="IH1415" s="20"/>
      <c r="II1415" s="20"/>
      <c r="IJ1415" s="20"/>
      <c r="IK1415" s="20"/>
      <c r="IL1415" s="20"/>
      <c r="IM1415" s="20"/>
      <c r="IN1415" s="20"/>
      <c r="IO1415" s="20"/>
      <c r="IP1415" s="20"/>
      <c r="IQ1415" s="20"/>
      <c r="IR1415" s="20"/>
      <c r="IS1415" s="20"/>
      <c r="IT1415" s="20"/>
      <c r="IU1415" s="20"/>
    </row>
    <row r="1416" spans="1:255" x14ac:dyDescent="0.2">
      <c r="A1416" s="71"/>
      <c r="B1416" s="72"/>
      <c r="C1416" s="72" t="s">
        <v>681</v>
      </c>
      <c r="D1416" s="73"/>
      <c r="E1416" s="74"/>
      <c r="F1416" s="75">
        <v>1.6</v>
      </c>
      <c r="G1416" s="76" t="s">
        <v>26</v>
      </c>
      <c r="H1416" s="75">
        <v>1.68</v>
      </c>
      <c r="I1416" s="75">
        <v>8.4</v>
      </c>
      <c r="J1416" s="77">
        <v>13.26</v>
      </c>
      <c r="K1416" s="78">
        <v>111.38</v>
      </c>
      <c r="O1416" s="20"/>
      <c r="P1416" s="20"/>
      <c r="Q1416" s="20"/>
      <c r="R1416" s="20"/>
      <c r="S1416" s="20"/>
      <c r="T1416" s="20">
        <v>8.4</v>
      </c>
      <c r="U1416" s="20">
        <v>111.38</v>
      </c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>
        <v>1</v>
      </c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>
        <v>8.4</v>
      </c>
      <c r="DR1416" s="20"/>
      <c r="DS1416" s="20">
        <v>111.38</v>
      </c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  <c r="FQ1416" s="20"/>
      <c r="FR1416" s="20"/>
      <c r="FS1416" s="20"/>
      <c r="FT1416" s="20"/>
      <c r="FU1416" s="20"/>
      <c r="FV1416" s="20"/>
      <c r="FW1416" s="20"/>
      <c r="FX1416" s="20"/>
      <c r="FY1416" s="20"/>
      <c r="FZ1416" s="20"/>
      <c r="GA1416" s="20"/>
      <c r="GB1416" s="20"/>
      <c r="GC1416" s="20"/>
      <c r="GD1416" s="20"/>
      <c r="GE1416" s="20"/>
      <c r="GF1416" s="20"/>
      <c r="GG1416" s="20"/>
      <c r="GH1416" s="20"/>
      <c r="GI1416" s="20"/>
      <c r="GJ1416" s="20">
        <v>8.4</v>
      </c>
      <c r="GK1416" s="20"/>
      <c r="GL1416" s="20">
        <v>8.4</v>
      </c>
      <c r="GM1416" s="20"/>
      <c r="GN1416" s="20"/>
      <c r="GO1416" s="20"/>
      <c r="GP1416" s="20"/>
      <c r="GQ1416" s="20"/>
      <c r="GR1416" s="20"/>
      <c r="GS1416" s="20"/>
      <c r="GT1416" s="20"/>
      <c r="GU1416" s="20"/>
      <c r="GV1416" s="20"/>
      <c r="GW1416" s="20"/>
      <c r="GX1416" s="20"/>
      <c r="GY1416" s="20"/>
      <c r="GZ1416" s="20"/>
      <c r="HA1416" s="20"/>
      <c r="HB1416" s="20">
        <v>8.4</v>
      </c>
      <c r="HC1416" s="20"/>
      <c r="HD1416" s="20"/>
      <c r="HE1416" s="20"/>
      <c r="HF1416" s="20">
        <v>8.4</v>
      </c>
      <c r="HG1416" s="20"/>
      <c r="HH1416" s="20"/>
      <c r="HI1416" s="20"/>
      <c r="HJ1416" s="20"/>
      <c r="HK1416" s="20"/>
      <c r="HL1416" s="20">
        <v>8.4</v>
      </c>
      <c r="HM1416" s="20"/>
      <c r="HN1416" s="20">
        <v>8.4</v>
      </c>
      <c r="HO1416" s="20"/>
      <c r="HP1416" s="20"/>
      <c r="HQ1416" s="20"/>
      <c r="HR1416" s="20"/>
      <c r="HS1416" s="20"/>
      <c r="HT1416" s="20"/>
      <c r="HU1416" s="20"/>
      <c r="HV1416" s="20"/>
      <c r="HW1416" s="20"/>
      <c r="HX1416" s="20"/>
      <c r="HY1416" s="20"/>
      <c r="HZ1416" s="20"/>
      <c r="IA1416" s="20"/>
      <c r="IB1416" s="20"/>
      <c r="IC1416" s="20"/>
      <c r="ID1416" s="20"/>
      <c r="IE1416" s="20"/>
      <c r="IF1416" s="20"/>
      <c r="IG1416" s="20"/>
      <c r="IH1416" s="20"/>
      <c r="II1416" s="20"/>
      <c r="IJ1416" s="20"/>
      <c r="IK1416" s="20"/>
      <c r="IL1416" s="20"/>
      <c r="IM1416" s="20"/>
      <c r="IN1416" s="20"/>
      <c r="IO1416" s="20"/>
      <c r="IP1416" s="20"/>
      <c r="IQ1416" s="20"/>
      <c r="IR1416" s="20"/>
      <c r="IS1416" s="20"/>
      <c r="IT1416" s="20"/>
      <c r="IU1416" s="20"/>
    </row>
    <row r="1417" spans="1:255" x14ac:dyDescent="0.2">
      <c r="A1417" s="71"/>
      <c r="B1417" s="72"/>
      <c r="C1417" s="72" t="s">
        <v>682</v>
      </c>
      <c r="D1417" s="73"/>
      <c r="E1417" s="74"/>
      <c r="F1417" s="75">
        <v>0.12</v>
      </c>
      <c r="G1417" s="76" t="s">
        <v>26</v>
      </c>
      <c r="H1417" s="75">
        <v>0.13</v>
      </c>
      <c r="I1417" s="75">
        <v>0.65</v>
      </c>
      <c r="J1417" s="77">
        <v>33.39</v>
      </c>
      <c r="K1417" s="78">
        <v>21.7</v>
      </c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  <c r="FQ1417" s="20"/>
      <c r="FR1417" s="20"/>
      <c r="FS1417" s="20"/>
      <c r="FT1417" s="20"/>
      <c r="FU1417" s="20"/>
      <c r="FV1417" s="20"/>
      <c r="FW1417" s="20"/>
      <c r="FX1417" s="20"/>
      <c r="FY1417" s="20"/>
      <c r="FZ1417" s="20"/>
      <c r="GA1417" s="20"/>
      <c r="GB1417" s="20"/>
      <c r="GC1417" s="20"/>
      <c r="GD1417" s="20"/>
      <c r="GE1417" s="20"/>
      <c r="GF1417" s="20"/>
      <c r="GG1417" s="20"/>
      <c r="GH1417" s="20"/>
      <c r="GI1417" s="20"/>
      <c r="GJ1417" s="20"/>
      <c r="GK1417" s="20"/>
      <c r="GL1417" s="20"/>
      <c r="GM1417" s="20">
        <v>0.65</v>
      </c>
      <c r="GN1417" s="20"/>
      <c r="GO1417" s="20"/>
      <c r="GP1417" s="20"/>
      <c r="GQ1417" s="20"/>
      <c r="GR1417" s="20"/>
      <c r="GS1417" s="20"/>
      <c r="GT1417" s="20"/>
      <c r="GU1417" s="20"/>
      <c r="GV1417" s="20"/>
      <c r="GW1417" s="20"/>
      <c r="GX1417" s="20"/>
      <c r="GY1417" s="20"/>
      <c r="GZ1417" s="20"/>
      <c r="HA1417" s="20"/>
      <c r="HB1417" s="20"/>
      <c r="HC1417" s="20"/>
      <c r="HD1417" s="20"/>
      <c r="HE1417" s="20"/>
      <c r="HF1417" s="20"/>
      <c r="HG1417" s="20"/>
      <c r="HH1417" s="20"/>
      <c r="HI1417" s="20"/>
      <c r="HJ1417" s="20"/>
      <c r="HK1417" s="20"/>
      <c r="HL1417" s="20"/>
      <c r="HM1417" s="20"/>
      <c r="HN1417" s="20"/>
      <c r="HO1417" s="20"/>
      <c r="HP1417" s="20"/>
      <c r="HQ1417" s="20"/>
      <c r="HR1417" s="20"/>
      <c r="HS1417" s="20"/>
      <c r="HT1417" s="20"/>
      <c r="HU1417" s="20"/>
      <c r="HV1417" s="20"/>
      <c r="HW1417" s="20"/>
      <c r="HX1417" s="20">
        <v>0.65</v>
      </c>
      <c r="HY1417" s="20"/>
      <c r="HZ1417" s="20"/>
      <c r="IA1417" s="20"/>
      <c r="IB1417" s="20"/>
      <c r="IC1417" s="20"/>
      <c r="ID1417" s="20"/>
      <c r="IE1417" s="20"/>
      <c r="IF1417" s="20"/>
      <c r="IG1417" s="20"/>
      <c r="IH1417" s="20"/>
      <c r="II1417" s="20"/>
      <c r="IJ1417" s="20"/>
      <c r="IK1417" s="20"/>
      <c r="IL1417" s="20"/>
      <c r="IM1417" s="20"/>
      <c r="IN1417" s="20"/>
      <c r="IO1417" s="20"/>
      <c r="IP1417" s="20"/>
      <c r="IQ1417" s="20"/>
      <c r="IR1417" s="20"/>
      <c r="IS1417" s="20"/>
      <c r="IT1417" s="20"/>
      <c r="IU1417" s="20"/>
    </row>
    <row r="1418" spans="1:255" x14ac:dyDescent="0.2">
      <c r="A1418" s="71"/>
      <c r="B1418" s="72"/>
      <c r="C1418" s="72" t="s">
        <v>683</v>
      </c>
      <c r="D1418" s="73"/>
      <c r="E1418" s="74"/>
      <c r="F1418" s="75">
        <v>18.64</v>
      </c>
      <c r="G1418" s="76"/>
      <c r="H1418" s="75">
        <v>18.64</v>
      </c>
      <c r="I1418" s="75">
        <v>93.2</v>
      </c>
      <c r="J1418" s="77">
        <v>9.11</v>
      </c>
      <c r="K1418" s="78">
        <v>849.05</v>
      </c>
      <c r="O1418" s="20"/>
      <c r="P1418" s="20"/>
      <c r="Q1418" s="20"/>
      <c r="R1418" s="20"/>
      <c r="S1418" s="20"/>
      <c r="T1418" s="20">
        <v>93.2</v>
      </c>
      <c r="U1418" s="20">
        <v>849.05</v>
      </c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>
        <v>1</v>
      </c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>
        <v>93.2</v>
      </c>
      <c r="DL1418" s="20"/>
      <c r="DM1418" s="20">
        <v>849.05</v>
      </c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  <c r="FQ1418" s="20"/>
      <c r="FR1418" s="20"/>
      <c r="FS1418" s="20"/>
      <c r="FT1418" s="20"/>
      <c r="FU1418" s="20"/>
      <c r="FV1418" s="20"/>
      <c r="FW1418" s="20"/>
      <c r="FX1418" s="20"/>
      <c r="FY1418" s="20"/>
      <c r="FZ1418" s="20"/>
      <c r="GA1418" s="20"/>
      <c r="GB1418" s="20"/>
      <c r="GC1418" s="20"/>
      <c r="GD1418" s="20"/>
      <c r="GE1418" s="20"/>
      <c r="GF1418" s="20"/>
      <c r="GG1418" s="20"/>
      <c r="GH1418" s="20"/>
      <c r="GI1418" s="20"/>
      <c r="GJ1418" s="20">
        <v>93.2</v>
      </c>
      <c r="GK1418" s="20"/>
      <c r="GL1418" s="20"/>
      <c r="GM1418" s="20"/>
      <c r="GN1418" s="20">
        <v>93.2</v>
      </c>
      <c r="GO1418" s="20"/>
      <c r="GP1418" s="20">
        <v>93.2</v>
      </c>
      <c r="GQ1418" s="20">
        <v>93.2</v>
      </c>
      <c r="GR1418" s="20"/>
      <c r="GS1418" s="20">
        <v>93.2</v>
      </c>
      <c r="GT1418" s="20"/>
      <c r="GU1418" s="20"/>
      <c r="GV1418" s="20"/>
      <c r="GW1418" s="20">
        <v>0</v>
      </c>
      <c r="GX1418" s="20">
        <v>0</v>
      </c>
      <c r="GY1418" s="20"/>
      <c r="GZ1418" s="20"/>
      <c r="HA1418" s="20"/>
      <c r="HB1418" s="20">
        <v>93.2</v>
      </c>
      <c r="HC1418" s="20"/>
      <c r="HD1418" s="20"/>
      <c r="HE1418" s="20"/>
      <c r="HF1418" s="20">
        <v>93.2</v>
      </c>
      <c r="HG1418" s="20"/>
      <c r="HH1418" s="20"/>
      <c r="HI1418" s="20"/>
      <c r="HJ1418" s="20"/>
      <c r="HK1418" s="20"/>
      <c r="HL1418" s="20">
        <v>93.2</v>
      </c>
      <c r="HM1418" s="20"/>
      <c r="HN1418" s="20">
        <v>93.2</v>
      </c>
      <c r="HO1418" s="20"/>
      <c r="HP1418" s="20"/>
      <c r="HQ1418" s="20"/>
      <c r="HR1418" s="20"/>
      <c r="HS1418" s="20"/>
      <c r="HT1418" s="20"/>
      <c r="HU1418" s="20"/>
      <c r="HV1418" s="20"/>
      <c r="HW1418" s="20"/>
      <c r="HX1418" s="20"/>
      <c r="HY1418" s="20"/>
      <c r="HZ1418" s="20"/>
      <c r="IA1418" s="20"/>
      <c r="IB1418" s="20"/>
      <c r="IC1418" s="20"/>
      <c r="ID1418" s="20"/>
      <c r="IE1418" s="20"/>
      <c r="IF1418" s="20"/>
      <c r="IG1418" s="20"/>
      <c r="IH1418" s="20"/>
      <c r="II1418" s="20"/>
      <c r="IJ1418" s="20"/>
      <c r="IK1418" s="20"/>
      <c r="IL1418" s="20"/>
      <c r="IM1418" s="20"/>
      <c r="IN1418" s="20"/>
      <c r="IO1418" s="20"/>
      <c r="IP1418" s="20"/>
      <c r="IQ1418" s="20"/>
      <c r="IR1418" s="20"/>
      <c r="IS1418" s="20"/>
      <c r="IT1418" s="20"/>
      <c r="IU1418" s="20"/>
    </row>
    <row r="1419" spans="1:255" x14ac:dyDescent="0.2">
      <c r="A1419" s="79"/>
      <c r="B1419" s="80"/>
      <c r="C1419" s="80" t="s">
        <v>684</v>
      </c>
      <c r="D1419" s="81"/>
      <c r="E1419" s="82">
        <v>121</v>
      </c>
      <c r="F1419" s="83" t="s">
        <v>685</v>
      </c>
      <c r="G1419" s="84"/>
      <c r="H1419" s="85">
        <v>13.6</v>
      </c>
      <c r="I1419" s="85">
        <v>68</v>
      </c>
      <c r="J1419" s="87">
        <v>1.21</v>
      </c>
      <c r="K1419" s="86">
        <v>2270.58</v>
      </c>
      <c r="O1419" s="20"/>
      <c r="P1419" s="20"/>
      <c r="Q1419" s="20"/>
      <c r="R1419" s="20"/>
      <c r="S1419" s="20"/>
      <c r="T1419" s="20">
        <v>68</v>
      </c>
      <c r="U1419" s="20">
        <v>2270.58</v>
      </c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>
        <v>1</v>
      </c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>
        <v>68</v>
      </c>
      <c r="DR1419" s="20"/>
      <c r="DS1419" s="20">
        <v>2270.58</v>
      </c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  <c r="FQ1419" s="20"/>
      <c r="FR1419" s="20"/>
      <c r="FS1419" s="20"/>
      <c r="FT1419" s="20"/>
      <c r="FU1419" s="20"/>
      <c r="FV1419" s="20"/>
      <c r="FW1419" s="20"/>
      <c r="FX1419" s="20"/>
      <c r="FY1419" s="20"/>
      <c r="FZ1419" s="20"/>
      <c r="GA1419" s="20"/>
      <c r="GB1419" s="20"/>
      <c r="GC1419" s="20"/>
      <c r="GD1419" s="20"/>
      <c r="GE1419" s="20"/>
      <c r="GF1419" s="20"/>
      <c r="GG1419" s="20"/>
      <c r="GH1419" s="20"/>
      <c r="GI1419" s="20"/>
      <c r="GJ1419" s="20"/>
      <c r="GK1419" s="20"/>
      <c r="GL1419" s="20"/>
      <c r="GM1419" s="20"/>
      <c r="GN1419" s="20"/>
      <c r="GO1419" s="20"/>
      <c r="GP1419" s="20"/>
      <c r="GQ1419" s="20"/>
      <c r="GR1419" s="20"/>
      <c r="GS1419" s="20"/>
      <c r="GT1419" s="20"/>
      <c r="GU1419" s="20"/>
      <c r="GV1419" s="20"/>
      <c r="GW1419" s="20"/>
      <c r="GX1419" s="20"/>
      <c r="GY1419" s="20">
        <v>68</v>
      </c>
      <c r="GZ1419" s="20"/>
      <c r="HA1419" s="20"/>
      <c r="HB1419" s="20">
        <v>68</v>
      </c>
      <c r="HC1419" s="20"/>
      <c r="HD1419" s="20"/>
      <c r="HE1419" s="20"/>
      <c r="HF1419" s="20">
        <v>68</v>
      </c>
      <c r="HG1419" s="20"/>
      <c r="HH1419" s="20"/>
      <c r="HI1419" s="20"/>
      <c r="HJ1419" s="20"/>
      <c r="HK1419" s="20"/>
      <c r="HL1419" s="20">
        <v>68</v>
      </c>
      <c r="HM1419" s="20"/>
      <c r="HN1419" s="20">
        <v>68</v>
      </c>
      <c r="HO1419" s="20"/>
      <c r="HP1419" s="20"/>
      <c r="HQ1419" s="20"/>
      <c r="HR1419" s="20"/>
      <c r="HS1419" s="20"/>
      <c r="HT1419" s="20"/>
      <c r="HU1419" s="20"/>
      <c r="HV1419" s="20"/>
      <c r="HW1419" s="20"/>
      <c r="HX1419" s="20"/>
      <c r="HY1419" s="20"/>
      <c r="HZ1419" s="20"/>
      <c r="IA1419" s="20"/>
      <c r="IB1419" s="20"/>
      <c r="IC1419" s="20"/>
      <c r="ID1419" s="20"/>
      <c r="IE1419" s="20"/>
      <c r="IF1419" s="20"/>
      <c r="IG1419" s="20"/>
      <c r="IH1419" s="20"/>
      <c r="II1419" s="20"/>
      <c r="IJ1419" s="20"/>
      <c r="IK1419" s="20"/>
      <c r="IL1419" s="20"/>
      <c r="IM1419" s="20"/>
      <c r="IN1419" s="20"/>
      <c r="IO1419" s="20"/>
      <c r="IP1419" s="20"/>
      <c r="IQ1419" s="20"/>
      <c r="IR1419" s="20"/>
      <c r="IS1419" s="20"/>
      <c r="IT1419" s="20"/>
      <c r="IU1419" s="20"/>
    </row>
    <row r="1420" spans="1:255" x14ac:dyDescent="0.2">
      <c r="A1420" s="79"/>
      <c r="B1420" s="80"/>
      <c r="C1420" s="80" t="s">
        <v>686</v>
      </c>
      <c r="D1420" s="81"/>
      <c r="E1420" s="82">
        <v>72</v>
      </c>
      <c r="F1420" s="83" t="s">
        <v>685</v>
      </c>
      <c r="G1420" s="84"/>
      <c r="H1420" s="85">
        <v>8.09</v>
      </c>
      <c r="I1420" s="85">
        <v>40.46</v>
      </c>
      <c r="J1420" s="87">
        <v>0.72</v>
      </c>
      <c r="K1420" s="86">
        <v>1351.09</v>
      </c>
      <c r="O1420" s="20"/>
      <c r="P1420" s="20"/>
      <c r="Q1420" s="20"/>
      <c r="R1420" s="20"/>
      <c r="S1420" s="20"/>
      <c r="T1420" s="20">
        <v>40.46</v>
      </c>
      <c r="U1420" s="20">
        <v>1351.09</v>
      </c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>
        <v>1</v>
      </c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>
        <v>40.46</v>
      </c>
      <c r="DR1420" s="20"/>
      <c r="DS1420" s="20">
        <v>1351.09</v>
      </c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  <c r="FQ1420" s="20"/>
      <c r="FR1420" s="20"/>
      <c r="FS1420" s="20"/>
      <c r="FT1420" s="20"/>
      <c r="FU1420" s="20"/>
      <c r="FV1420" s="20"/>
      <c r="FW1420" s="20"/>
      <c r="FX1420" s="20"/>
      <c r="FY1420" s="20"/>
      <c r="FZ1420" s="20"/>
      <c r="GA1420" s="20"/>
      <c r="GB1420" s="20"/>
      <c r="GC1420" s="20"/>
      <c r="GD1420" s="20"/>
      <c r="GE1420" s="20"/>
      <c r="GF1420" s="20"/>
      <c r="GG1420" s="20"/>
      <c r="GH1420" s="20"/>
      <c r="GI1420" s="20"/>
      <c r="GJ1420" s="20"/>
      <c r="GK1420" s="20"/>
      <c r="GL1420" s="20"/>
      <c r="GM1420" s="20"/>
      <c r="GN1420" s="20"/>
      <c r="GO1420" s="20"/>
      <c r="GP1420" s="20"/>
      <c r="GQ1420" s="20"/>
      <c r="GR1420" s="20"/>
      <c r="GS1420" s="20"/>
      <c r="GT1420" s="20"/>
      <c r="GU1420" s="20"/>
      <c r="GV1420" s="20"/>
      <c r="GW1420" s="20"/>
      <c r="GX1420" s="20"/>
      <c r="GY1420" s="20"/>
      <c r="GZ1420" s="20">
        <v>40.46</v>
      </c>
      <c r="HA1420" s="20"/>
      <c r="HB1420" s="20">
        <v>40.46</v>
      </c>
      <c r="HC1420" s="20"/>
      <c r="HD1420" s="20"/>
      <c r="HE1420" s="20"/>
      <c r="HF1420" s="20">
        <v>40.46</v>
      </c>
      <c r="HG1420" s="20"/>
      <c r="HH1420" s="20"/>
      <c r="HI1420" s="20"/>
      <c r="HJ1420" s="20"/>
      <c r="HK1420" s="20"/>
      <c r="HL1420" s="20">
        <v>40.46</v>
      </c>
      <c r="HM1420" s="20"/>
      <c r="HN1420" s="20">
        <v>40.46</v>
      </c>
      <c r="HO1420" s="20"/>
      <c r="HP1420" s="20"/>
      <c r="HQ1420" s="20"/>
      <c r="HR1420" s="20"/>
      <c r="HS1420" s="20"/>
      <c r="HT1420" s="20"/>
      <c r="HU1420" s="20"/>
      <c r="HV1420" s="20"/>
      <c r="HW1420" s="20"/>
      <c r="HX1420" s="20"/>
      <c r="HY1420" s="20"/>
      <c r="HZ1420" s="20"/>
      <c r="IA1420" s="20"/>
      <c r="IB1420" s="20"/>
      <c r="IC1420" s="20"/>
      <c r="ID1420" s="20"/>
      <c r="IE1420" s="20"/>
      <c r="IF1420" s="20"/>
      <c r="IG1420" s="20"/>
      <c r="IH1420" s="20"/>
      <c r="II1420" s="20"/>
      <c r="IJ1420" s="20"/>
      <c r="IK1420" s="20"/>
      <c r="IL1420" s="20"/>
      <c r="IM1420" s="20"/>
      <c r="IN1420" s="20"/>
      <c r="IO1420" s="20"/>
      <c r="IP1420" s="20"/>
      <c r="IQ1420" s="20"/>
      <c r="IR1420" s="20"/>
      <c r="IS1420" s="20"/>
      <c r="IT1420" s="20"/>
      <c r="IU1420" s="20"/>
    </row>
    <row r="1421" spans="1:255" x14ac:dyDescent="0.2">
      <c r="A1421" s="71"/>
      <c r="B1421" s="72"/>
      <c r="C1421" s="72" t="s">
        <v>687</v>
      </c>
      <c r="D1421" s="73" t="s">
        <v>688</v>
      </c>
      <c r="E1421" s="74">
        <v>1.18</v>
      </c>
      <c r="F1421" s="75"/>
      <c r="G1421" s="76" t="s">
        <v>26</v>
      </c>
      <c r="H1421" s="75">
        <v>1.24</v>
      </c>
      <c r="I1421" s="88">
        <v>6.1950000000000003</v>
      </c>
      <c r="J1421" s="77"/>
      <c r="K1421" s="78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  <c r="FQ1421" s="20"/>
      <c r="FR1421" s="20"/>
      <c r="FS1421" s="20"/>
      <c r="FT1421" s="20"/>
      <c r="FU1421" s="20"/>
      <c r="FV1421" s="20"/>
      <c r="FW1421" s="20"/>
      <c r="FX1421" s="20"/>
      <c r="FY1421" s="20"/>
      <c r="FZ1421" s="20"/>
      <c r="GA1421" s="20"/>
      <c r="GB1421" s="20"/>
      <c r="GC1421" s="20"/>
      <c r="GD1421" s="20"/>
      <c r="GE1421" s="20"/>
      <c r="GF1421" s="20"/>
      <c r="GG1421" s="20"/>
      <c r="GH1421" s="20"/>
      <c r="GI1421" s="20"/>
      <c r="GJ1421" s="20"/>
      <c r="GK1421" s="20"/>
      <c r="GL1421" s="20"/>
      <c r="GM1421" s="20"/>
      <c r="GN1421" s="20"/>
      <c r="GO1421" s="20"/>
      <c r="GP1421" s="20"/>
      <c r="GQ1421" s="20"/>
      <c r="GR1421" s="20"/>
      <c r="GS1421" s="20"/>
      <c r="GT1421" s="20"/>
      <c r="GU1421" s="20"/>
      <c r="GV1421" s="20"/>
      <c r="GW1421" s="20"/>
      <c r="GX1421" s="20"/>
      <c r="GY1421" s="20"/>
      <c r="GZ1421" s="20"/>
      <c r="HA1421" s="20"/>
      <c r="HB1421" s="20"/>
      <c r="HC1421" s="20"/>
      <c r="HD1421" s="20"/>
      <c r="HE1421" s="20"/>
      <c r="HF1421" s="20"/>
      <c r="HG1421" s="20"/>
      <c r="HH1421" s="20"/>
      <c r="HI1421" s="20"/>
      <c r="HJ1421" s="20"/>
      <c r="HK1421" s="20"/>
      <c r="HL1421" s="20"/>
      <c r="HM1421" s="20"/>
      <c r="HN1421" s="20"/>
      <c r="HO1421" s="20"/>
      <c r="HP1421" s="20"/>
      <c r="HQ1421" s="20"/>
      <c r="HR1421" s="20"/>
      <c r="HS1421" s="20"/>
      <c r="HT1421" s="20"/>
      <c r="HU1421" s="20"/>
      <c r="HV1421" s="20"/>
      <c r="HW1421" s="20"/>
      <c r="HX1421" s="20"/>
      <c r="HY1421" s="20"/>
      <c r="HZ1421" s="20"/>
      <c r="IA1421" s="20"/>
      <c r="IB1421" s="20"/>
      <c r="IC1421" s="20"/>
      <c r="ID1421" s="20"/>
      <c r="IE1421" s="20"/>
      <c r="IF1421" s="20"/>
      <c r="IG1421" s="20"/>
      <c r="IH1421" s="20"/>
      <c r="II1421" s="20"/>
      <c r="IJ1421" s="20"/>
      <c r="IK1421" s="20"/>
      <c r="IL1421" s="20"/>
      <c r="IM1421" s="20"/>
      <c r="IN1421" s="20"/>
      <c r="IO1421" s="20"/>
      <c r="IP1421" s="20"/>
      <c r="IQ1421" s="20"/>
      <c r="IR1421" s="20"/>
      <c r="IS1421" s="20"/>
      <c r="IT1421" s="20"/>
      <c r="IU1421" s="20"/>
    </row>
    <row r="1422" spans="1:255" ht="36" x14ac:dyDescent="0.2">
      <c r="A1422" s="91" t="s">
        <v>412</v>
      </c>
      <c r="B1422" s="99" t="s">
        <v>35</v>
      </c>
      <c r="C1422" s="92" t="s">
        <v>823</v>
      </c>
      <c r="D1422" s="93" t="s">
        <v>23</v>
      </c>
      <c r="E1422" s="94">
        <v>2</v>
      </c>
      <c r="F1422" s="100">
        <v>9009.52</v>
      </c>
      <c r="G1422" s="96"/>
      <c r="H1422" s="100">
        <v>9009.52</v>
      </c>
      <c r="I1422" s="95">
        <v>2939.48</v>
      </c>
      <c r="J1422" s="97">
        <v>6.13</v>
      </c>
      <c r="K1422" s="98">
        <v>18019.04</v>
      </c>
      <c r="L1422" s="20"/>
      <c r="M1422" s="20"/>
      <c r="N1422" s="20"/>
      <c r="O1422" s="20"/>
      <c r="P1422" s="20"/>
      <c r="Q1422" s="20"/>
      <c r="R1422" s="20"/>
      <c r="S1422" s="20"/>
      <c r="T1422" s="20">
        <v>2939.48</v>
      </c>
      <c r="U1422" s="20">
        <v>18019.04</v>
      </c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>
        <v>3</v>
      </c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>
        <v>18019.04</v>
      </c>
      <c r="DG1422" s="20"/>
      <c r="DH1422" s="20"/>
      <c r="DI1422" s="20"/>
      <c r="DJ1422" s="20"/>
      <c r="DK1422" s="20"/>
      <c r="DL1422" s="20"/>
      <c r="DM1422" s="20"/>
      <c r="DN1422" s="20">
        <v>2939.48</v>
      </c>
      <c r="DO1422" s="20"/>
      <c r="DP1422" s="20">
        <v>18019.04</v>
      </c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  <c r="FQ1422" s="20"/>
      <c r="FR1422" s="20"/>
      <c r="FS1422" s="20"/>
      <c r="FT1422" s="20"/>
      <c r="FU1422" s="20"/>
      <c r="FV1422" s="20"/>
      <c r="FW1422" s="20"/>
      <c r="FX1422" s="20"/>
      <c r="FY1422" s="20"/>
      <c r="FZ1422" s="20"/>
      <c r="GA1422" s="20"/>
      <c r="GB1422" s="20"/>
      <c r="GC1422" s="20"/>
      <c r="GD1422" s="20"/>
      <c r="GE1422" s="20"/>
      <c r="GF1422" s="20"/>
      <c r="GG1422" s="20"/>
      <c r="GH1422" s="20"/>
      <c r="GI1422" s="20"/>
      <c r="GJ1422" s="20"/>
      <c r="GK1422" s="20"/>
      <c r="GL1422" s="20"/>
      <c r="GM1422" s="20"/>
      <c r="GN1422" s="20">
        <v>2939.48</v>
      </c>
      <c r="GO1422" s="20"/>
      <c r="GP1422" s="20">
        <v>2939.48</v>
      </c>
      <c r="GQ1422" s="20"/>
      <c r="GR1422" s="20"/>
      <c r="GS1422" s="20"/>
      <c r="GT1422" s="20">
        <v>2939.48</v>
      </c>
      <c r="GU1422" s="20"/>
      <c r="GV1422" s="20">
        <v>2939.48</v>
      </c>
      <c r="GW1422" s="20"/>
      <c r="GX1422" s="20"/>
      <c r="GY1422" s="20"/>
      <c r="GZ1422" s="20"/>
      <c r="HA1422" s="20"/>
      <c r="HB1422" s="20"/>
      <c r="HC1422" s="20"/>
      <c r="HD1422" s="20">
        <v>2939.48</v>
      </c>
      <c r="HE1422" s="20"/>
      <c r="HF1422" s="20"/>
      <c r="HG1422" s="20"/>
      <c r="HH1422" s="20"/>
      <c r="HI1422" s="20"/>
      <c r="HJ1422" s="20"/>
      <c r="HK1422" s="20"/>
      <c r="HL1422" s="20"/>
      <c r="HM1422" s="20"/>
      <c r="HN1422" s="20"/>
      <c r="HO1422" s="20"/>
      <c r="HP1422" s="20"/>
      <c r="HQ1422" s="20"/>
      <c r="HR1422" s="20">
        <v>2939.48</v>
      </c>
      <c r="HS1422" s="20"/>
      <c r="HT1422" s="20"/>
      <c r="HU1422" s="20"/>
      <c r="HV1422" s="20"/>
      <c r="HW1422" s="20"/>
      <c r="HX1422" s="20"/>
      <c r="HY1422" s="20"/>
      <c r="HZ1422" s="20">
        <v>2939.48</v>
      </c>
      <c r="IA1422" s="20"/>
      <c r="IB1422" s="20"/>
      <c r="IC1422" s="20"/>
      <c r="ID1422" s="20"/>
      <c r="IE1422" s="20"/>
      <c r="IF1422" s="20"/>
      <c r="IG1422" s="20"/>
      <c r="IH1422" s="20"/>
      <c r="II1422" s="20"/>
      <c r="IJ1422" s="20"/>
      <c r="IK1422" s="20"/>
      <c r="IL1422" s="20"/>
      <c r="IM1422" s="20"/>
      <c r="IN1422" s="20"/>
      <c r="IO1422" s="20"/>
      <c r="IP1422" s="20"/>
      <c r="IQ1422" s="20"/>
      <c r="IR1422" s="20"/>
      <c r="IS1422" s="20"/>
      <c r="IT1422" s="20"/>
      <c r="IU1422" s="20"/>
    </row>
    <row r="1423" spans="1:255" x14ac:dyDescent="0.2">
      <c r="A1423" s="58"/>
      <c r="B1423" s="101" t="s">
        <v>690</v>
      </c>
      <c r="C1423" s="101" t="s">
        <v>824</v>
      </c>
      <c r="D1423" s="57"/>
      <c r="E1423" s="57"/>
      <c r="F1423" s="57"/>
      <c r="G1423" s="57"/>
      <c r="H1423" s="57"/>
      <c r="I1423" s="57"/>
      <c r="J1423" s="57"/>
      <c r="K1423" s="59"/>
    </row>
    <row r="1424" spans="1:255" ht="36" x14ac:dyDescent="0.2">
      <c r="A1424" s="91" t="s">
        <v>415</v>
      </c>
      <c r="B1424" s="99" t="s">
        <v>35</v>
      </c>
      <c r="C1424" s="92" t="s">
        <v>825</v>
      </c>
      <c r="D1424" s="93" t="s">
        <v>23</v>
      </c>
      <c r="E1424" s="94">
        <v>1</v>
      </c>
      <c r="F1424" s="100">
        <v>9663.7100000000009</v>
      </c>
      <c r="G1424" s="96"/>
      <c r="H1424" s="100">
        <v>9663.7099999999991</v>
      </c>
      <c r="I1424" s="95">
        <v>1576.46</v>
      </c>
      <c r="J1424" s="97">
        <v>6.13</v>
      </c>
      <c r="K1424" s="98">
        <v>9663.7099999999991</v>
      </c>
      <c r="L1424" s="20"/>
      <c r="M1424" s="20"/>
      <c r="N1424" s="20"/>
      <c r="O1424" s="20"/>
      <c r="P1424" s="20"/>
      <c r="Q1424" s="20"/>
      <c r="R1424" s="20"/>
      <c r="S1424" s="20"/>
      <c r="T1424" s="20">
        <v>1576.46</v>
      </c>
      <c r="U1424" s="20">
        <v>9663.7099999999991</v>
      </c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>
        <v>3</v>
      </c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>
        <v>9663.7099999999991</v>
      </c>
      <c r="DG1424" s="20"/>
      <c r="DH1424" s="20"/>
      <c r="DI1424" s="20"/>
      <c r="DJ1424" s="20"/>
      <c r="DK1424" s="20"/>
      <c r="DL1424" s="20"/>
      <c r="DM1424" s="20"/>
      <c r="DN1424" s="20">
        <v>1576.46</v>
      </c>
      <c r="DO1424" s="20"/>
      <c r="DP1424" s="20">
        <v>9663.7099999999991</v>
      </c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  <c r="FQ1424" s="20"/>
      <c r="FR1424" s="20"/>
      <c r="FS1424" s="20"/>
      <c r="FT1424" s="20"/>
      <c r="FU1424" s="20"/>
      <c r="FV1424" s="20"/>
      <c r="FW1424" s="20"/>
      <c r="FX1424" s="20"/>
      <c r="FY1424" s="20"/>
      <c r="FZ1424" s="20"/>
      <c r="GA1424" s="20"/>
      <c r="GB1424" s="20"/>
      <c r="GC1424" s="20"/>
      <c r="GD1424" s="20"/>
      <c r="GE1424" s="20"/>
      <c r="GF1424" s="20"/>
      <c r="GG1424" s="20"/>
      <c r="GH1424" s="20"/>
      <c r="GI1424" s="20"/>
      <c r="GJ1424" s="20"/>
      <c r="GK1424" s="20"/>
      <c r="GL1424" s="20"/>
      <c r="GM1424" s="20"/>
      <c r="GN1424" s="20">
        <v>1576.46</v>
      </c>
      <c r="GO1424" s="20"/>
      <c r="GP1424" s="20">
        <v>1576.46</v>
      </c>
      <c r="GQ1424" s="20"/>
      <c r="GR1424" s="20"/>
      <c r="GS1424" s="20"/>
      <c r="GT1424" s="20">
        <v>1576.46</v>
      </c>
      <c r="GU1424" s="20"/>
      <c r="GV1424" s="20">
        <v>1576.46</v>
      </c>
      <c r="GW1424" s="20"/>
      <c r="GX1424" s="20"/>
      <c r="GY1424" s="20"/>
      <c r="GZ1424" s="20"/>
      <c r="HA1424" s="20"/>
      <c r="HB1424" s="20"/>
      <c r="HC1424" s="20"/>
      <c r="HD1424" s="20">
        <v>1576.46</v>
      </c>
      <c r="HE1424" s="20"/>
      <c r="HF1424" s="20"/>
      <c r="HG1424" s="20"/>
      <c r="HH1424" s="20"/>
      <c r="HI1424" s="20"/>
      <c r="HJ1424" s="20"/>
      <c r="HK1424" s="20"/>
      <c r="HL1424" s="20"/>
      <c r="HM1424" s="20"/>
      <c r="HN1424" s="20"/>
      <c r="HO1424" s="20"/>
      <c r="HP1424" s="20"/>
      <c r="HQ1424" s="20"/>
      <c r="HR1424" s="20">
        <v>1576.46</v>
      </c>
      <c r="HS1424" s="20"/>
      <c r="HT1424" s="20"/>
      <c r="HU1424" s="20"/>
      <c r="HV1424" s="20"/>
      <c r="HW1424" s="20"/>
      <c r="HX1424" s="20"/>
      <c r="HY1424" s="20"/>
      <c r="HZ1424" s="20">
        <v>1576.46</v>
      </c>
      <c r="IA1424" s="20"/>
      <c r="IB1424" s="20"/>
      <c r="IC1424" s="20"/>
      <c r="ID1424" s="20"/>
      <c r="IE1424" s="20"/>
      <c r="IF1424" s="20"/>
      <c r="IG1424" s="20"/>
      <c r="IH1424" s="20"/>
      <c r="II1424" s="20"/>
      <c r="IJ1424" s="20"/>
      <c r="IK1424" s="20"/>
      <c r="IL1424" s="20"/>
      <c r="IM1424" s="20"/>
      <c r="IN1424" s="20"/>
      <c r="IO1424" s="20"/>
      <c r="IP1424" s="20"/>
      <c r="IQ1424" s="20"/>
      <c r="IR1424" s="20"/>
      <c r="IS1424" s="20"/>
      <c r="IT1424" s="20"/>
      <c r="IU1424" s="20"/>
    </row>
    <row r="1425" spans="1:255" x14ac:dyDescent="0.2">
      <c r="A1425" s="58"/>
      <c r="B1425" s="101" t="s">
        <v>690</v>
      </c>
      <c r="C1425" s="101" t="s">
        <v>826</v>
      </c>
      <c r="D1425" s="57"/>
      <c r="E1425" s="57"/>
      <c r="F1425" s="57"/>
      <c r="G1425" s="57"/>
      <c r="H1425" s="57"/>
      <c r="I1425" s="57"/>
      <c r="J1425" s="57"/>
      <c r="K1425" s="59"/>
    </row>
    <row r="1426" spans="1:255" ht="36" x14ac:dyDescent="0.2">
      <c r="A1426" s="91" t="s">
        <v>418</v>
      </c>
      <c r="B1426" s="99" t="s">
        <v>35</v>
      </c>
      <c r="C1426" s="92" t="s">
        <v>827</v>
      </c>
      <c r="D1426" s="93" t="s">
        <v>23</v>
      </c>
      <c r="E1426" s="94">
        <v>1</v>
      </c>
      <c r="F1426" s="100">
        <v>8837.36</v>
      </c>
      <c r="G1426" s="96"/>
      <c r="H1426" s="100">
        <v>8837.36</v>
      </c>
      <c r="I1426" s="95">
        <v>1441.66</v>
      </c>
      <c r="J1426" s="97">
        <v>6.13</v>
      </c>
      <c r="K1426" s="98">
        <v>8837.36</v>
      </c>
      <c r="L1426" s="20"/>
      <c r="M1426" s="20"/>
      <c r="N1426" s="20"/>
      <c r="O1426" s="20"/>
      <c r="P1426" s="20"/>
      <c r="Q1426" s="20"/>
      <c r="R1426" s="20"/>
      <c r="S1426" s="20"/>
      <c r="T1426" s="20">
        <v>1441.66</v>
      </c>
      <c r="U1426" s="20">
        <v>8837.36</v>
      </c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>
        <v>3</v>
      </c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>
        <v>8837.36</v>
      </c>
      <c r="DG1426" s="20"/>
      <c r="DH1426" s="20"/>
      <c r="DI1426" s="20"/>
      <c r="DJ1426" s="20"/>
      <c r="DK1426" s="20"/>
      <c r="DL1426" s="20"/>
      <c r="DM1426" s="20"/>
      <c r="DN1426" s="20">
        <v>1441.66</v>
      </c>
      <c r="DO1426" s="20"/>
      <c r="DP1426" s="20">
        <v>8837.36</v>
      </c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  <c r="FQ1426" s="20"/>
      <c r="FR1426" s="20"/>
      <c r="FS1426" s="20"/>
      <c r="FT1426" s="20"/>
      <c r="FU1426" s="20"/>
      <c r="FV1426" s="20"/>
      <c r="FW1426" s="20"/>
      <c r="FX1426" s="20"/>
      <c r="FY1426" s="20"/>
      <c r="FZ1426" s="20"/>
      <c r="GA1426" s="20"/>
      <c r="GB1426" s="20"/>
      <c r="GC1426" s="20"/>
      <c r="GD1426" s="20"/>
      <c r="GE1426" s="20"/>
      <c r="GF1426" s="20"/>
      <c r="GG1426" s="20"/>
      <c r="GH1426" s="20"/>
      <c r="GI1426" s="20"/>
      <c r="GJ1426" s="20"/>
      <c r="GK1426" s="20"/>
      <c r="GL1426" s="20"/>
      <c r="GM1426" s="20"/>
      <c r="GN1426" s="20">
        <v>1441.66</v>
      </c>
      <c r="GO1426" s="20"/>
      <c r="GP1426" s="20">
        <v>1441.66</v>
      </c>
      <c r="GQ1426" s="20"/>
      <c r="GR1426" s="20"/>
      <c r="GS1426" s="20"/>
      <c r="GT1426" s="20">
        <v>1441.66</v>
      </c>
      <c r="GU1426" s="20"/>
      <c r="GV1426" s="20">
        <v>1441.66</v>
      </c>
      <c r="GW1426" s="20"/>
      <c r="GX1426" s="20"/>
      <c r="GY1426" s="20"/>
      <c r="GZ1426" s="20"/>
      <c r="HA1426" s="20"/>
      <c r="HB1426" s="20"/>
      <c r="HC1426" s="20"/>
      <c r="HD1426" s="20">
        <v>1441.66</v>
      </c>
      <c r="HE1426" s="20"/>
      <c r="HF1426" s="20"/>
      <c r="HG1426" s="20"/>
      <c r="HH1426" s="20"/>
      <c r="HI1426" s="20"/>
      <c r="HJ1426" s="20"/>
      <c r="HK1426" s="20"/>
      <c r="HL1426" s="20"/>
      <c r="HM1426" s="20"/>
      <c r="HN1426" s="20"/>
      <c r="HO1426" s="20"/>
      <c r="HP1426" s="20"/>
      <c r="HQ1426" s="20"/>
      <c r="HR1426" s="20">
        <v>1441.66</v>
      </c>
      <c r="HS1426" s="20"/>
      <c r="HT1426" s="20"/>
      <c r="HU1426" s="20"/>
      <c r="HV1426" s="20"/>
      <c r="HW1426" s="20"/>
      <c r="HX1426" s="20"/>
      <c r="HY1426" s="20"/>
      <c r="HZ1426" s="20">
        <v>1441.66</v>
      </c>
      <c r="IA1426" s="20"/>
      <c r="IB1426" s="20"/>
      <c r="IC1426" s="20"/>
      <c r="ID1426" s="20"/>
      <c r="IE1426" s="20"/>
      <c r="IF1426" s="20"/>
      <c r="IG1426" s="20"/>
      <c r="IH1426" s="20"/>
      <c r="II1426" s="20"/>
      <c r="IJ1426" s="20"/>
      <c r="IK1426" s="20"/>
      <c r="IL1426" s="20"/>
      <c r="IM1426" s="20"/>
      <c r="IN1426" s="20"/>
      <c r="IO1426" s="20"/>
      <c r="IP1426" s="20"/>
      <c r="IQ1426" s="20"/>
      <c r="IR1426" s="20"/>
      <c r="IS1426" s="20"/>
      <c r="IT1426" s="20"/>
      <c r="IU1426" s="20"/>
    </row>
    <row r="1427" spans="1:255" x14ac:dyDescent="0.2">
      <c r="A1427" s="58"/>
      <c r="B1427" s="101" t="s">
        <v>690</v>
      </c>
      <c r="C1427" s="101" t="s">
        <v>828</v>
      </c>
      <c r="D1427" s="57"/>
      <c r="E1427" s="57"/>
      <c r="F1427" s="57"/>
      <c r="G1427" s="57"/>
      <c r="H1427" s="57"/>
      <c r="I1427" s="57"/>
      <c r="J1427" s="57"/>
      <c r="K1427" s="59"/>
    </row>
    <row r="1428" spans="1:255" ht="36" x14ac:dyDescent="0.2">
      <c r="A1428" s="137" t="s">
        <v>421</v>
      </c>
      <c r="B1428" s="138" t="s">
        <v>35</v>
      </c>
      <c r="C1428" s="139" t="s">
        <v>829</v>
      </c>
      <c r="D1428" s="140" t="s">
        <v>23</v>
      </c>
      <c r="E1428" s="141">
        <v>1</v>
      </c>
      <c r="F1428" s="116">
        <v>9445.64</v>
      </c>
      <c r="G1428" s="65"/>
      <c r="H1428" s="116">
        <v>9445.64</v>
      </c>
      <c r="I1428" s="142">
        <v>1540.89</v>
      </c>
      <c r="J1428" s="66">
        <v>6.13</v>
      </c>
      <c r="K1428" s="143">
        <v>9445.64</v>
      </c>
      <c r="L1428" s="20"/>
      <c r="M1428" s="20"/>
      <c r="N1428" s="20"/>
      <c r="O1428" s="20"/>
      <c r="P1428" s="20"/>
      <c r="Q1428" s="20"/>
      <c r="R1428" s="20"/>
      <c r="S1428" s="20"/>
      <c r="T1428" s="20">
        <v>1540.89</v>
      </c>
      <c r="U1428" s="20">
        <v>9445.64</v>
      </c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>
        <v>3</v>
      </c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>
        <v>9445.64</v>
      </c>
      <c r="DG1428" s="20"/>
      <c r="DH1428" s="20"/>
      <c r="DI1428" s="20"/>
      <c r="DJ1428" s="20"/>
      <c r="DK1428" s="20"/>
      <c r="DL1428" s="20"/>
      <c r="DM1428" s="20"/>
      <c r="DN1428" s="20">
        <v>1540.89</v>
      </c>
      <c r="DO1428" s="20"/>
      <c r="DP1428" s="20">
        <v>9445.64</v>
      </c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  <c r="FQ1428" s="20"/>
      <c r="FR1428" s="20"/>
      <c r="FS1428" s="20"/>
      <c r="FT1428" s="20"/>
      <c r="FU1428" s="20"/>
      <c r="FV1428" s="20"/>
      <c r="FW1428" s="20"/>
      <c r="FX1428" s="20"/>
      <c r="FY1428" s="20"/>
      <c r="FZ1428" s="20"/>
      <c r="GA1428" s="20"/>
      <c r="GB1428" s="20"/>
      <c r="GC1428" s="20"/>
      <c r="GD1428" s="20"/>
      <c r="GE1428" s="20"/>
      <c r="GF1428" s="20"/>
      <c r="GG1428" s="20"/>
      <c r="GH1428" s="20"/>
      <c r="GI1428" s="20"/>
      <c r="GJ1428" s="20"/>
      <c r="GK1428" s="20"/>
      <c r="GL1428" s="20"/>
      <c r="GM1428" s="20"/>
      <c r="GN1428" s="20">
        <v>1540.89</v>
      </c>
      <c r="GO1428" s="20"/>
      <c r="GP1428" s="20">
        <v>1540.89</v>
      </c>
      <c r="GQ1428" s="20"/>
      <c r="GR1428" s="20"/>
      <c r="GS1428" s="20"/>
      <c r="GT1428" s="20">
        <v>1540.89</v>
      </c>
      <c r="GU1428" s="20"/>
      <c r="GV1428" s="20">
        <v>1540.89</v>
      </c>
      <c r="GW1428" s="20"/>
      <c r="GX1428" s="20"/>
      <c r="GY1428" s="20"/>
      <c r="GZ1428" s="20"/>
      <c r="HA1428" s="20"/>
      <c r="HB1428" s="20"/>
      <c r="HC1428" s="20"/>
      <c r="HD1428" s="20">
        <v>1540.89</v>
      </c>
      <c r="HE1428" s="20"/>
      <c r="HF1428" s="20"/>
      <c r="HG1428" s="20"/>
      <c r="HH1428" s="20"/>
      <c r="HI1428" s="20"/>
      <c r="HJ1428" s="20"/>
      <c r="HK1428" s="20"/>
      <c r="HL1428" s="20"/>
      <c r="HM1428" s="20"/>
      <c r="HN1428" s="20"/>
      <c r="HO1428" s="20"/>
      <c r="HP1428" s="20"/>
      <c r="HQ1428" s="20"/>
      <c r="HR1428" s="20">
        <v>1540.89</v>
      </c>
      <c r="HS1428" s="20"/>
      <c r="HT1428" s="20"/>
      <c r="HU1428" s="20"/>
      <c r="HV1428" s="20"/>
      <c r="HW1428" s="20"/>
      <c r="HX1428" s="20"/>
      <c r="HY1428" s="20"/>
      <c r="HZ1428" s="20">
        <v>1540.89</v>
      </c>
      <c r="IA1428" s="20"/>
      <c r="IB1428" s="20"/>
      <c r="IC1428" s="20"/>
      <c r="ID1428" s="20"/>
      <c r="IE1428" s="20"/>
      <c r="IF1428" s="20"/>
      <c r="IG1428" s="20"/>
      <c r="IH1428" s="20"/>
      <c r="II1428" s="20"/>
      <c r="IJ1428" s="20"/>
      <c r="IK1428" s="20"/>
      <c r="IL1428" s="20"/>
      <c r="IM1428" s="20"/>
      <c r="IN1428" s="20"/>
      <c r="IO1428" s="20"/>
      <c r="IP1428" s="20"/>
      <c r="IQ1428" s="20"/>
      <c r="IR1428" s="20"/>
      <c r="IS1428" s="20"/>
      <c r="IT1428" s="20"/>
      <c r="IU1428" s="20"/>
    </row>
    <row r="1429" spans="1:255" x14ac:dyDescent="0.2">
      <c r="A1429" s="89"/>
      <c r="B1429" s="110" t="s">
        <v>690</v>
      </c>
      <c r="C1429" s="110" t="s">
        <v>830</v>
      </c>
      <c r="D1429" s="29"/>
      <c r="E1429" s="29"/>
      <c r="F1429" s="29"/>
      <c r="G1429" s="29"/>
      <c r="H1429" s="29"/>
      <c r="I1429" s="29"/>
      <c r="J1429" s="29"/>
      <c r="K1429" s="90"/>
    </row>
    <row r="1430" spans="1:255" ht="13.5" thickBot="1" x14ac:dyDescent="0.25">
      <c r="A1430" s="124"/>
      <c r="B1430" s="125"/>
      <c r="C1430" s="125" t="s">
        <v>697</v>
      </c>
      <c r="D1430" s="125"/>
      <c r="E1430" s="125"/>
      <c r="F1430" s="125"/>
      <c r="G1430" s="125"/>
      <c r="H1430" s="197">
        <v>7498.4900000000007</v>
      </c>
      <c r="I1430" s="198"/>
      <c r="J1430" s="197">
        <v>45965.75</v>
      </c>
      <c r="K1430" s="199"/>
      <c r="L1430" s="119"/>
      <c r="M1430" s="119"/>
      <c r="N1430" s="119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  <c r="FQ1430" s="20"/>
      <c r="FR1430" s="20"/>
      <c r="FS1430" s="20"/>
      <c r="FT1430" s="20"/>
      <c r="FU1430" s="20"/>
      <c r="FV1430" s="20"/>
      <c r="FW1430" s="20"/>
      <c r="FX1430" s="20"/>
      <c r="FY1430" s="20"/>
      <c r="FZ1430" s="20"/>
      <c r="GA1430" s="20"/>
      <c r="GB1430" s="20"/>
      <c r="GC1430" s="20"/>
      <c r="GD1430" s="20"/>
      <c r="GE1430" s="20"/>
      <c r="GF1430" s="20"/>
      <c r="GG1430" s="20"/>
      <c r="GH1430" s="20"/>
      <c r="GI1430" s="20"/>
      <c r="GJ1430" s="20"/>
      <c r="GK1430" s="20"/>
      <c r="GL1430" s="20"/>
      <c r="GM1430" s="20"/>
      <c r="GN1430" s="20"/>
      <c r="GO1430" s="20"/>
      <c r="GP1430" s="20"/>
      <c r="GQ1430" s="20"/>
      <c r="GR1430" s="20"/>
      <c r="GS1430" s="20"/>
      <c r="GT1430" s="20"/>
      <c r="GU1430" s="20"/>
      <c r="GV1430" s="20"/>
      <c r="GW1430" s="20"/>
      <c r="GX1430" s="20"/>
      <c r="GY1430" s="20"/>
      <c r="GZ1430" s="20"/>
      <c r="HA1430" s="20"/>
      <c r="HB1430" s="20"/>
      <c r="HC1430" s="20"/>
      <c r="HD1430" s="20"/>
      <c r="HE1430" s="20"/>
      <c r="HF1430" s="20"/>
      <c r="HG1430" s="20"/>
      <c r="HH1430" s="20"/>
      <c r="HI1430" s="20"/>
      <c r="HJ1430" s="20"/>
      <c r="HK1430" s="20"/>
      <c r="HL1430" s="20"/>
      <c r="HM1430" s="20"/>
      <c r="HN1430" s="20"/>
      <c r="HO1430" s="20"/>
      <c r="HP1430" s="20"/>
      <c r="HQ1430" s="20"/>
      <c r="HR1430" s="20"/>
      <c r="HS1430" s="20"/>
      <c r="HT1430" s="20"/>
      <c r="HU1430" s="20"/>
      <c r="HV1430" s="20"/>
      <c r="HW1430" s="20"/>
      <c r="HX1430" s="20"/>
      <c r="HY1430" s="20"/>
      <c r="HZ1430" s="20"/>
      <c r="IA1430" s="20"/>
      <c r="IB1430" s="20"/>
      <c r="IC1430" s="20"/>
      <c r="ID1430" s="20"/>
      <c r="IE1430" s="20"/>
      <c r="IF1430" s="20"/>
      <c r="IG1430" s="20"/>
      <c r="IH1430" s="20"/>
      <c r="II1430" s="20"/>
      <c r="IJ1430" s="20"/>
      <c r="IK1430" s="20"/>
      <c r="IL1430" s="20"/>
      <c r="IM1430" s="20"/>
      <c r="IN1430" s="20"/>
      <c r="IO1430" s="20"/>
      <c r="IP1430" s="20"/>
      <c r="IQ1430" s="20"/>
      <c r="IR1430" s="20"/>
      <c r="IS1430" s="20"/>
      <c r="IT1430" s="20"/>
      <c r="IU1430" s="20"/>
    </row>
    <row r="1431" spans="1:255" x14ac:dyDescent="0.2">
      <c r="A1431" s="123"/>
      <c r="B1431" s="122"/>
      <c r="C1431" s="122" t="s">
        <v>698</v>
      </c>
      <c r="D1431" s="122"/>
      <c r="E1431" s="122"/>
      <c r="F1431" s="122"/>
      <c r="G1431" s="122"/>
      <c r="H1431" s="191">
        <v>7764.1</v>
      </c>
      <c r="I1431" s="192"/>
      <c r="J1431" s="191">
        <v>52402.66</v>
      </c>
      <c r="K1431" s="193"/>
      <c r="O1431" s="20"/>
      <c r="P1431" s="20"/>
      <c r="Q1431" s="20"/>
      <c r="R1431" s="20">
        <v>7764.1</v>
      </c>
      <c r="S1431" s="20">
        <v>52402.66</v>
      </c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  <c r="FQ1431" s="20"/>
      <c r="FR1431" s="20"/>
      <c r="FS1431" s="20"/>
      <c r="FT1431" s="20"/>
      <c r="FU1431" s="20"/>
      <c r="FV1431" s="20"/>
      <c r="FW1431" s="20"/>
      <c r="FX1431" s="20"/>
      <c r="FY1431" s="20"/>
      <c r="FZ1431" s="20"/>
      <c r="GA1431" s="20"/>
      <c r="GB1431" s="20"/>
      <c r="GC1431" s="20"/>
      <c r="GD1431" s="20"/>
      <c r="GE1431" s="20"/>
      <c r="GF1431" s="20"/>
      <c r="GG1431" s="20"/>
      <c r="GH1431" s="20"/>
      <c r="GI1431" s="20"/>
      <c r="GJ1431" s="20"/>
      <c r="GK1431" s="20"/>
      <c r="GL1431" s="20"/>
      <c r="GM1431" s="20"/>
      <c r="GN1431" s="20"/>
      <c r="GO1431" s="20"/>
      <c r="GP1431" s="20"/>
      <c r="GQ1431" s="20"/>
      <c r="GR1431" s="20"/>
      <c r="GS1431" s="20"/>
      <c r="GT1431" s="20"/>
      <c r="GU1431" s="20"/>
      <c r="GV1431" s="20"/>
      <c r="GW1431" s="20"/>
      <c r="GX1431" s="20"/>
      <c r="GY1431" s="20"/>
      <c r="GZ1431" s="20"/>
      <c r="HA1431" s="20">
        <v>7764.1</v>
      </c>
      <c r="HB1431" s="20"/>
      <c r="HC1431" s="20"/>
      <c r="HD1431" s="20"/>
      <c r="HE1431" s="20"/>
      <c r="HF1431" s="20"/>
      <c r="HG1431" s="20"/>
      <c r="HH1431" s="20"/>
      <c r="HI1431" s="20"/>
      <c r="HJ1431" s="20"/>
      <c r="HK1431" s="20"/>
      <c r="HL1431" s="20"/>
      <c r="HM1431" s="20"/>
      <c r="HN1431" s="20"/>
      <c r="HO1431" s="20"/>
      <c r="HP1431" s="20"/>
      <c r="HQ1431" s="20"/>
      <c r="HR1431" s="20"/>
      <c r="HS1431" s="20"/>
      <c r="HT1431" s="20"/>
      <c r="HU1431" s="20"/>
      <c r="HV1431" s="20"/>
      <c r="HW1431" s="20"/>
      <c r="HX1431" s="20"/>
      <c r="HY1431" s="20"/>
      <c r="HZ1431" s="20"/>
      <c r="IA1431" s="20"/>
      <c r="IB1431" s="20"/>
      <c r="IC1431" s="20"/>
      <c r="ID1431" s="20"/>
      <c r="IE1431" s="20"/>
      <c r="IF1431" s="20"/>
      <c r="IG1431" s="20"/>
      <c r="IH1431" s="20"/>
      <c r="II1431" s="20"/>
      <c r="IJ1431" s="20"/>
      <c r="IK1431" s="20"/>
      <c r="IL1431" s="20"/>
      <c r="IM1431" s="20"/>
      <c r="IN1431" s="20"/>
      <c r="IO1431" s="20"/>
      <c r="IP1431" s="20"/>
      <c r="IQ1431" s="20"/>
      <c r="IR1431" s="20"/>
      <c r="IS1431" s="20"/>
      <c r="IT1431" s="20"/>
      <c r="IU1431" s="20"/>
    </row>
    <row r="1432" spans="1:255" x14ac:dyDescent="0.2">
      <c r="A1432" s="70"/>
      <c r="B1432" s="69"/>
      <c r="C1432" s="69"/>
      <c r="D1432" s="69"/>
      <c r="E1432" s="69"/>
      <c r="F1432" s="69"/>
      <c r="G1432" s="69"/>
      <c r="H1432" s="194"/>
      <c r="I1432" s="195"/>
      <c r="J1432" s="194"/>
      <c r="K1432" s="196"/>
    </row>
    <row r="1433" spans="1:255" ht="47.25" x14ac:dyDescent="0.2">
      <c r="A1433" s="126">
        <v>54</v>
      </c>
      <c r="B1433" s="133" t="s">
        <v>425</v>
      </c>
      <c r="C1433" s="127" t="s">
        <v>831</v>
      </c>
      <c r="D1433" s="128" t="s">
        <v>23</v>
      </c>
      <c r="E1433" s="129">
        <v>1</v>
      </c>
      <c r="F1433" s="130">
        <v>43.3</v>
      </c>
      <c r="G1433" s="134" t="s">
        <v>6</v>
      </c>
      <c r="H1433" s="130"/>
      <c r="I1433" s="131">
        <v>42.74</v>
      </c>
      <c r="J1433" s="97"/>
      <c r="K1433" s="132">
        <v>1388.55</v>
      </c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  <c r="FQ1433" s="20"/>
      <c r="FR1433" s="20"/>
      <c r="FS1433" s="20"/>
      <c r="FT1433" s="20"/>
      <c r="FU1433" s="20"/>
      <c r="FV1433" s="20"/>
      <c r="FW1433" s="20"/>
      <c r="FX1433" s="20"/>
      <c r="FY1433" s="20"/>
      <c r="FZ1433" s="20"/>
      <c r="GA1433" s="20"/>
      <c r="GB1433" s="20"/>
      <c r="GC1433" s="20"/>
      <c r="GD1433" s="20"/>
      <c r="GE1433" s="20"/>
      <c r="GF1433" s="20"/>
      <c r="GG1433" s="20"/>
      <c r="GH1433" s="20"/>
      <c r="GI1433" s="20"/>
      <c r="GJ1433" s="20"/>
      <c r="GK1433" s="20"/>
      <c r="GL1433" s="20"/>
      <c r="GM1433" s="20"/>
      <c r="GN1433" s="20"/>
      <c r="GO1433" s="20"/>
      <c r="GP1433" s="20"/>
      <c r="GQ1433" s="20"/>
      <c r="GR1433" s="20"/>
      <c r="GS1433" s="20"/>
      <c r="GT1433" s="20"/>
      <c r="GU1433" s="20"/>
      <c r="GV1433" s="20"/>
      <c r="GW1433" s="20"/>
      <c r="GX1433" s="20"/>
      <c r="GY1433" s="20"/>
      <c r="GZ1433" s="20"/>
      <c r="HA1433" s="20"/>
      <c r="HB1433" s="20"/>
      <c r="HC1433" s="20"/>
      <c r="HD1433" s="20"/>
      <c r="HE1433" s="20"/>
      <c r="HF1433" s="20"/>
      <c r="HG1433" s="20"/>
      <c r="HH1433" s="20"/>
      <c r="HI1433" s="20"/>
      <c r="HJ1433" s="20"/>
      <c r="HK1433" s="20"/>
      <c r="HL1433" s="20"/>
      <c r="HM1433" s="20"/>
      <c r="HN1433" s="20"/>
      <c r="HO1433" s="20"/>
      <c r="HP1433" s="20"/>
      <c r="HQ1433" s="20"/>
      <c r="HR1433" s="20"/>
      <c r="HS1433" s="20"/>
      <c r="HT1433" s="20"/>
      <c r="HU1433" s="20"/>
      <c r="HV1433" s="20"/>
      <c r="HW1433" s="20"/>
      <c r="HX1433" s="20"/>
      <c r="HY1433" s="20"/>
      <c r="HZ1433" s="20"/>
      <c r="IA1433" s="20"/>
      <c r="IB1433" s="20"/>
      <c r="IC1433" s="20"/>
      <c r="ID1433" s="20"/>
      <c r="IE1433" s="20"/>
      <c r="IF1433" s="20"/>
      <c r="IG1433" s="20"/>
      <c r="IH1433" s="20"/>
      <c r="II1433" s="20"/>
      <c r="IJ1433" s="20"/>
      <c r="IK1433" s="20"/>
      <c r="IL1433" s="20"/>
      <c r="IM1433" s="20"/>
      <c r="IN1433" s="20"/>
      <c r="IO1433" s="20"/>
      <c r="IP1433" s="20"/>
      <c r="IQ1433" s="20"/>
      <c r="IR1433" s="20"/>
      <c r="IS1433" s="20"/>
      <c r="IT1433" s="20"/>
      <c r="IU1433" s="20"/>
    </row>
    <row r="1434" spans="1:255" x14ac:dyDescent="0.2">
      <c r="A1434" s="60"/>
      <c r="B1434" s="61"/>
      <c r="C1434" s="61" t="s">
        <v>680</v>
      </c>
      <c r="D1434" s="62"/>
      <c r="E1434" s="63"/>
      <c r="F1434" s="64">
        <v>13.19</v>
      </c>
      <c r="G1434" s="65" t="s">
        <v>26</v>
      </c>
      <c r="H1434" s="64">
        <v>13.85</v>
      </c>
      <c r="I1434" s="64">
        <v>13.85</v>
      </c>
      <c r="J1434" s="66">
        <v>33.39</v>
      </c>
      <c r="K1434" s="67">
        <v>462.45</v>
      </c>
      <c r="O1434" s="20"/>
      <c r="P1434" s="20"/>
      <c r="Q1434" s="20"/>
      <c r="R1434" s="20"/>
      <c r="S1434" s="20"/>
      <c r="T1434" s="20">
        <v>13.85</v>
      </c>
      <c r="U1434" s="20">
        <v>462.45</v>
      </c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>
        <v>1</v>
      </c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>
        <v>462.45</v>
      </c>
      <c r="DH1434" s="20">
        <v>1</v>
      </c>
      <c r="DI1434" s="20"/>
      <c r="DJ1434" s="20"/>
      <c r="DK1434" s="20"/>
      <c r="DL1434" s="20"/>
      <c r="DM1434" s="20"/>
      <c r="DN1434" s="20"/>
      <c r="DO1434" s="20"/>
      <c r="DP1434" s="20"/>
      <c r="DQ1434" s="20">
        <v>13.85</v>
      </c>
      <c r="DR1434" s="20"/>
      <c r="DS1434" s="20">
        <v>462.45</v>
      </c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  <c r="FQ1434" s="20"/>
      <c r="FR1434" s="20"/>
      <c r="FS1434" s="20"/>
      <c r="FT1434" s="20"/>
      <c r="FU1434" s="20"/>
      <c r="FV1434" s="20"/>
      <c r="FW1434" s="20"/>
      <c r="FX1434" s="20"/>
      <c r="FY1434" s="20"/>
      <c r="FZ1434" s="20"/>
      <c r="GA1434" s="20"/>
      <c r="GB1434" s="20"/>
      <c r="GC1434" s="20"/>
      <c r="GD1434" s="20"/>
      <c r="GE1434" s="20"/>
      <c r="GF1434" s="20"/>
      <c r="GG1434" s="20"/>
      <c r="GH1434" s="20"/>
      <c r="GI1434" s="20"/>
      <c r="GJ1434" s="20">
        <v>13.85</v>
      </c>
      <c r="GK1434" s="20">
        <v>13.85</v>
      </c>
      <c r="GL1434" s="20"/>
      <c r="GM1434" s="20"/>
      <c r="GN1434" s="20"/>
      <c r="GO1434" s="20"/>
      <c r="GP1434" s="20"/>
      <c r="GQ1434" s="20"/>
      <c r="GR1434" s="20"/>
      <c r="GS1434" s="20"/>
      <c r="GT1434" s="20"/>
      <c r="GU1434" s="20"/>
      <c r="GV1434" s="20"/>
      <c r="GW1434" s="20"/>
      <c r="GX1434" s="20"/>
      <c r="GY1434" s="20"/>
      <c r="GZ1434" s="20"/>
      <c r="HA1434" s="20"/>
      <c r="HB1434" s="20">
        <v>13.85</v>
      </c>
      <c r="HC1434" s="20"/>
      <c r="HD1434" s="20"/>
      <c r="HE1434" s="20"/>
      <c r="HF1434" s="20">
        <v>13.85</v>
      </c>
      <c r="HG1434" s="20"/>
      <c r="HH1434" s="20"/>
      <c r="HI1434" s="20"/>
      <c r="HJ1434" s="20"/>
      <c r="HK1434" s="20"/>
      <c r="HL1434" s="20">
        <v>13.85</v>
      </c>
      <c r="HM1434" s="20"/>
      <c r="HN1434" s="20">
        <v>13.85</v>
      </c>
      <c r="HO1434" s="20"/>
      <c r="HP1434" s="20"/>
      <c r="HQ1434" s="20"/>
      <c r="HR1434" s="20"/>
      <c r="HS1434" s="20"/>
      <c r="HT1434" s="20"/>
      <c r="HU1434" s="20"/>
      <c r="HV1434" s="20"/>
      <c r="HW1434" s="20"/>
      <c r="HX1434" s="20">
        <v>13.85</v>
      </c>
      <c r="HY1434" s="20"/>
      <c r="HZ1434" s="20"/>
      <c r="IA1434" s="20"/>
      <c r="IB1434" s="20"/>
      <c r="IC1434" s="20"/>
      <c r="ID1434" s="20"/>
      <c r="IE1434" s="20"/>
      <c r="IF1434" s="20"/>
      <c r="IG1434" s="20"/>
      <c r="IH1434" s="20"/>
      <c r="II1434" s="20"/>
      <c r="IJ1434" s="20"/>
      <c r="IK1434" s="20"/>
      <c r="IL1434" s="20"/>
      <c r="IM1434" s="20"/>
      <c r="IN1434" s="20"/>
      <c r="IO1434" s="20"/>
      <c r="IP1434" s="20"/>
      <c r="IQ1434" s="20"/>
      <c r="IR1434" s="20"/>
      <c r="IS1434" s="20"/>
      <c r="IT1434" s="20"/>
      <c r="IU1434" s="20"/>
    </row>
    <row r="1435" spans="1:255" x14ac:dyDescent="0.2">
      <c r="A1435" s="71"/>
      <c r="B1435" s="72"/>
      <c r="C1435" s="72" t="s">
        <v>681</v>
      </c>
      <c r="D1435" s="73"/>
      <c r="E1435" s="74"/>
      <c r="F1435" s="75">
        <v>1.81</v>
      </c>
      <c r="G1435" s="76" t="s">
        <v>26</v>
      </c>
      <c r="H1435" s="75">
        <v>1.9</v>
      </c>
      <c r="I1435" s="75">
        <v>1.9</v>
      </c>
      <c r="J1435" s="77">
        <v>13.26</v>
      </c>
      <c r="K1435" s="78">
        <v>25.19</v>
      </c>
      <c r="O1435" s="20"/>
      <c r="P1435" s="20"/>
      <c r="Q1435" s="20"/>
      <c r="R1435" s="20"/>
      <c r="S1435" s="20"/>
      <c r="T1435" s="20">
        <v>1.9</v>
      </c>
      <c r="U1435" s="20">
        <v>25.19</v>
      </c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>
        <v>1</v>
      </c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>
        <v>1.9</v>
      </c>
      <c r="DR1435" s="20"/>
      <c r="DS1435" s="20">
        <v>25.19</v>
      </c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  <c r="FQ1435" s="20"/>
      <c r="FR1435" s="20"/>
      <c r="FS1435" s="20"/>
      <c r="FT1435" s="20"/>
      <c r="FU1435" s="20"/>
      <c r="FV1435" s="20"/>
      <c r="FW1435" s="20"/>
      <c r="FX1435" s="20"/>
      <c r="FY1435" s="20"/>
      <c r="FZ1435" s="20"/>
      <c r="GA1435" s="20"/>
      <c r="GB1435" s="20"/>
      <c r="GC1435" s="20"/>
      <c r="GD1435" s="20"/>
      <c r="GE1435" s="20"/>
      <c r="GF1435" s="20"/>
      <c r="GG1435" s="20"/>
      <c r="GH1435" s="20"/>
      <c r="GI1435" s="20"/>
      <c r="GJ1435" s="20">
        <v>1.9</v>
      </c>
      <c r="GK1435" s="20"/>
      <c r="GL1435" s="20">
        <v>1.9</v>
      </c>
      <c r="GM1435" s="20"/>
      <c r="GN1435" s="20"/>
      <c r="GO1435" s="20"/>
      <c r="GP1435" s="20"/>
      <c r="GQ1435" s="20"/>
      <c r="GR1435" s="20"/>
      <c r="GS1435" s="20"/>
      <c r="GT1435" s="20"/>
      <c r="GU1435" s="20"/>
      <c r="GV1435" s="20"/>
      <c r="GW1435" s="20"/>
      <c r="GX1435" s="20"/>
      <c r="GY1435" s="20"/>
      <c r="GZ1435" s="20"/>
      <c r="HA1435" s="20"/>
      <c r="HB1435" s="20">
        <v>1.9</v>
      </c>
      <c r="HC1435" s="20"/>
      <c r="HD1435" s="20"/>
      <c r="HE1435" s="20"/>
      <c r="HF1435" s="20">
        <v>1.9</v>
      </c>
      <c r="HG1435" s="20"/>
      <c r="HH1435" s="20"/>
      <c r="HI1435" s="20"/>
      <c r="HJ1435" s="20"/>
      <c r="HK1435" s="20"/>
      <c r="HL1435" s="20">
        <v>1.9</v>
      </c>
      <c r="HM1435" s="20"/>
      <c r="HN1435" s="20">
        <v>1.9</v>
      </c>
      <c r="HO1435" s="20"/>
      <c r="HP1435" s="20"/>
      <c r="HQ1435" s="20"/>
      <c r="HR1435" s="20"/>
      <c r="HS1435" s="20"/>
      <c r="HT1435" s="20"/>
      <c r="HU1435" s="20"/>
      <c r="HV1435" s="20"/>
      <c r="HW1435" s="20"/>
      <c r="HX1435" s="20"/>
      <c r="HY1435" s="20"/>
      <c r="HZ1435" s="20"/>
      <c r="IA1435" s="20"/>
      <c r="IB1435" s="20"/>
      <c r="IC1435" s="20"/>
      <c r="ID1435" s="20"/>
      <c r="IE1435" s="20"/>
      <c r="IF1435" s="20"/>
      <c r="IG1435" s="20"/>
      <c r="IH1435" s="20"/>
      <c r="II1435" s="20"/>
      <c r="IJ1435" s="20"/>
      <c r="IK1435" s="20"/>
      <c r="IL1435" s="20"/>
      <c r="IM1435" s="20"/>
      <c r="IN1435" s="20"/>
      <c r="IO1435" s="20"/>
      <c r="IP1435" s="20"/>
      <c r="IQ1435" s="20"/>
      <c r="IR1435" s="20"/>
      <c r="IS1435" s="20"/>
      <c r="IT1435" s="20"/>
      <c r="IU1435" s="20"/>
    </row>
    <row r="1436" spans="1:255" x14ac:dyDescent="0.2">
      <c r="A1436" s="71"/>
      <c r="B1436" s="72"/>
      <c r="C1436" s="72" t="s">
        <v>682</v>
      </c>
      <c r="D1436" s="73"/>
      <c r="E1436" s="74"/>
      <c r="F1436" s="75">
        <v>0.12</v>
      </c>
      <c r="G1436" s="76" t="s">
        <v>26</v>
      </c>
      <c r="H1436" s="75">
        <v>0.13</v>
      </c>
      <c r="I1436" s="75">
        <v>0.13</v>
      </c>
      <c r="J1436" s="77">
        <v>33.39</v>
      </c>
      <c r="K1436" s="78">
        <v>4.34</v>
      </c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  <c r="FQ1436" s="20"/>
      <c r="FR1436" s="20"/>
      <c r="FS1436" s="20"/>
      <c r="FT1436" s="20"/>
      <c r="FU1436" s="20"/>
      <c r="FV1436" s="20"/>
      <c r="FW1436" s="20"/>
      <c r="FX1436" s="20"/>
      <c r="FY1436" s="20"/>
      <c r="FZ1436" s="20"/>
      <c r="GA1436" s="20"/>
      <c r="GB1436" s="20"/>
      <c r="GC1436" s="20"/>
      <c r="GD1436" s="20"/>
      <c r="GE1436" s="20"/>
      <c r="GF1436" s="20"/>
      <c r="GG1436" s="20"/>
      <c r="GH1436" s="20"/>
      <c r="GI1436" s="20"/>
      <c r="GJ1436" s="20"/>
      <c r="GK1436" s="20"/>
      <c r="GL1436" s="20"/>
      <c r="GM1436" s="20">
        <v>0.13</v>
      </c>
      <c r="GN1436" s="20"/>
      <c r="GO1436" s="20"/>
      <c r="GP1436" s="20"/>
      <c r="GQ1436" s="20"/>
      <c r="GR1436" s="20"/>
      <c r="GS1436" s="20"/>
      <c r="GT1436" s="20"/>
      <c r="GU1436" s="20"/>
      <c r="GV1436" s="20"/>
      <c r="GW1436" s="20"/>
      <c r="GX1436" s="20"/>
      <c r="GY1436" s="20"/>
      <c r="GZ1436" s="20"/>
      <c r="HA1436" s="20"/>
      <c r="HB1436" s="20"/>
      <c r="HC1436" s="20"/>
      <c r="HD1436" s="20"/>
      <c r="HE1436" s="20"/>
      <c r="HF1436" s="20"/>
      <c r="HG1436" s="20"/>
      <c r="HH1436" s="20"/>
      <c r="HI1436" s="20"/>
      <c r="HJ1436" s="20"/>
      <c r="HK1436" s="20"/>
      <c r="HL1436" s="20"/>
      <c r="HM1436" s="20"/>
      <c r="HN1436" s="20"/>
      <c r="HO1436" s="20"/>
      <c r="HP1436" s="20"/>
      <c r="HQ1436" s="20"/>
      <c r="HR1436" s="20"/>
      <c r="HS1436" s="20"/>
      <c r="HT1436" s="20"/>
      <c r="HU1436" s="20"/>
      <c r="HV1436" s="20"/>
      <c r="HW1436" s="20"/>
      <c r="HX1436" s="20">
        <v>0.13</v>
      </c>
      <c r="HY1436" s="20"/>
      <c r="HZ1436" s="20"/>
      <c r="IA1436" s="20"/>
      <c r="IB1436" s="20"/>
      <c r="IC1436" s="20"/>
      <c r="ID1436" s="20"/>
      <c r="IE1436" s="20"/>
      <c r="IF1436" s="20"/>
      <c r="IG1436" s="20"/>
      <c r="IH1436" s="20"/>
      <c r="II1436" s="20"/>
      <c r="IJ1436" s="20"/>
      <c r="IK1436" s="20"/>
      <c r="IL1436" s="20"/>
      <c r="IM1436" s="20"/>
      <c r="IN1436" s="20"/>
      <c r="IO1436" s="20"/>
      <c r="IP1436" s="20"/>
      <c r="IQ1436" s="20"/>
      <c r="IR1436" s="20"/>
      <c r="IS1436" s="20"/>
      <c r="IT1436" s="20"/>
      <c r="IU1436" s="20"/>
    </row>
    <row r="1437" spans="1:255" x14ac:dyDescent="0.2">
      <c r="A1437" s="71"/>
      <c r="B1437" s="72"/>
      <c r="C1437" s="72" t="s">
        <v>683</v>
      </c>
      <c r="D1437" s="73"/>
      <c r="E1437" s="74"/>
      <c r="F1437" s="75">
        <v>28.3</v>
      </c>
      <c r="G1437" s="76"/>
      <c r="H1437" s="75">
        <v>28.3</v>
      </c>
      <c r="I1437" s="75">
        <v>28.3</v>
      </c>
      <c r="J1437" s="77">
        <v>9.11</v>
      </c>
      <c r="K1437" s="78">
        <v>257.81</v>
      </c>
      <c r="O1437" s="20"/>
      <c r="P1437" s="20"/>
      <c r="Q1437" s="20"/>
      <c r="R1437" s="20"/>
      <c r="S1437" s="20"/>
      <c r="T1437" s="20">
        <v>28.3</v>
      </c>
      <c r="U1437" s="20">
        <v>257.81</v>
      </c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>
        <v>1</v>
      </c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>
        <v>28.3</v>
      </c>
      <c r="DL1437" s="20"/>
      <c r="DM1437" s="20">
        <v>257.81</v>
      </c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  <c r="GH1437" s="20"/>
      <c r="GI1437" s="20"/>
      <c r="GJ1437" s="20">
        <v>28.3</v>
      </c>
      <c r="GK1437" s="20"/>
      <c r="GL1437" s="20"/>
      <c r="GM1437" s="20"/>
      <c r="GN1437" s="20">
        <v>28.3</v>
      </c>
      <c r="GO1437" s="20"/>
      <c r="GP1437" s="20">
        <v>28.3</v>
      </c>
      <c r="GQ1437" s="20">
        <v>28.3</v>
      </c>
      <c r="GR1437" s="20"/>
      <c r="GS1437" s="20">
        <v>28.3</v>
      </c>
      <c r="GT1437" s="20"/>
      <c r="GU1437" s="20"/>
      <c r="GV1437" s="20"/>
      <c r="GW1437" s="20">
        <v>0</v>
      </c>
      <c r="GX1437" s="20">
        <v>0</v>
      </c>
      <c r="GY1437" s="20"/>
      <c r="GZ1437" s="20"/>
      <c r="HA1437" s="20"/>
      <c r="HB1437" s="20">
        <v>28.3</v>
      </c>
      <c r="HC1437" s="20"/>
      <c r="HD1437" s="20"/>
      <c r="HE1437" s="20"/>
      <c r="HF1437" s="20">
        <v>28.3</v>
      </c>
      <c r="HG1437" s="20"/>
      <c r="HH1437" s="20"/>
      <c r="HI1437" s="20"/>
      <c r="HJ1437" s="20"/>
      <c r="HK1437" s="20"/>
      <c r="HL1437" s="20">
        <v>28.3</v>
      </c>
      <c r="HM1437" s="20"/>
      <c r="HN1437" s="20">
        <v>28.3</v>
      </c>
      <c r="HO1437" s="20"/>
      <c r="HP1437" s="20"/>
      <c r="HQ1437" s="20"/>
      <c r="HR1437" s="20"/>
      <c r="HS1437" s="20"/>
      <c r="HT1437" s="20"/>
      <c r="HU1437" s="20"/>
      <c r="HV1437" s="20"/>
      <c r="HW1437" s="20"/>
      <c r="HX1437" s="20"/>
      <c r="HY1437" s="20"/>
      <c r="HZ1437" s="20"/>
      <c r="IA1437" s="20"/>
      <c r="IB1437" s="20"/>
      <c r="IC1437" s="20"/>
      <c r="ID1437" s="20"/>
      <c r="IE1437" s="20"/>
      <c r="IF1437" s="20"/>
      <c r="IG1437" s="20"/>
      <c r="IH1437" s="20"/>
      <c r="II1437" s="20"/>
      <c r="IJ1437" s="20"/>
      <c r="IK1437" s="20"/>
      <c r="IL1437" s="20"/>
      <c r="IM1437" s="20"/>
      <c r="IN1437" s="20"/>
      <c r="IO1437" s="20"/>
      <c r="IP1437" s="20"/>
      <c r="IQ1437" s="20"/>
      <c r="IR1437" s="20"/>
      <c r="IS1437" s="20"/>
      <c r="IT1437" s="20"/>
      <c r="IU1437" s="20"/>
    </row>
    <row r="1438" spans="1:255" x14ac:dyDescent="0.2">
      <c r="A1438" s="79"/>
      <c r="B1438" s="80"/>
      <c r="C1438" s="80" t="s">
        <v>684</v>
      </c>
      <c r="D1438" s="81"/>
      <c r="E1438" s="82">
        <v>121</v>
      </c>
      <c r="F1438" s="83" t="s">
        <v>685</v>
      </c>
      <c r="G1438" s="84"/>
      <c r="H1438" s="85">
        <v>16.920000000000002</v>
      </c>
      <c r="I1438" s="85">
        <v>16.920000000000002</v>
      </c>
      <c r="J1438" s="87">
        <v>1.21</v>
      </c>
      <c r="K1438" s="86">
        <v>564.82000000000005</v>
      </c>
      <c r="O1438" s="20"/>
      <c r="P1438" s="20"/>
      <c r="Q1438" s="20"/>
      <c r="R1438" s="20"/>
      <c r="S1438" s="20"/>
      <c r="T1438" s="20">
        <v>16.920000000000002</v>
      </c>
      <c r="U1438" s="20">
        <v>564.82000000000005</v>
      </c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>
        <v>1</v>
      </c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>
        <v>16.920000000000002</v>
      </c>
      <c r="DR1438" s="20"/>
      <c r="DS1438" s="20">
        <v>564.82000000000005</v>
      </c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  <c r="FQ1438" s="20"/>
      <c r="FR1438" s="20"/>
      <c r="FS1438" s="20"/>
      <c r="FT1438" s="20"/>
      <c r="FU1438" s="20"/>
      <c r="FV1438" s="20"/>
      <c r="FW1438" s="20"/>
      <c r="FX1438" s="20"/>
      <c r="FY1438" s="20"/>
      <c r="FZ1438" s="20"/>
      <c r="GA1438" s="20"/>
      <c r="GB1438" s="20"/>
      <c r="GC1438" s="20"/>
      <c r="GD1438" s="20"/>
      <c r="GE1438" s="20"/>
      <c r="GF1438" s="20"/>
      <c r="GG1438" s="20"/>
      <c r="GH1438" s="20"/>
      <c r="GI1438" s="20"/>
      <c r="GJ1438" s="20"/>
      <c r="GK1438" s="20"/>
      <c r="GL1438" s="20"/>
      <c r="GM1438" s="20"/>
      <c r="GN1438" s="20"/>
      <c r="GO1438" s="20"/>
      <c r="GP1438" s="20"/>
      <c r="GQ1438" s="20"/>
      <c r="GR1438" s="20"/>
      <c r="GS1438" s="20"/>
      <c r="GT1438" s="20"/>
      <c r="GU1438" s="20"/>
      <c r="GV1438" s="20"/>
      <c r="GW1438" s="20"/>
      <c r="GX1438" s="20"/>
      <c r="GY1438" s="20">
        <v>16.920000000000002</v>
      </c>
      <c r="GZ1438" s="20"/>
      <c r="HA1438" s="20"/>
      <c r="HB1438" s="20">
        <v>16.920000000000002</v>
      </c>
      <c r="HC1438" s="20"/>
      <c r="HD1438" s="20"/>
      <c r="HE1438" s="20"/>
      <c r="HF1438" s="20">
        <v>16.920000000000002</v>
      </c>
      <c r="HG1438" s="20"/>
      <c r="HH1438" s="20"/>
      <c r="HI1438" s="20"/>
      <c r="HJ1438" s="20"/>
      <c r="HK1438" s="20"/>
      <c r="HL1438" s="20">
        <v>16.920000000000002</v>
      </c>
      <c r="HM1438" s="20"/>
      <c r="HN1438" s="20">
        <v>16.920000000000002</v>
      </c>
      <c r="HO1438" s="20"/>
      <c r="HP1438" s="20"/>
      <c r="HQ1438" s="20"/>
      <c r="HR1438" s="20"/>
      <c r="HS1438" s="20"/>
      <c r="HT1438" s="20"/>
      <c r="HU1438" s="20"/>
      <c r="HV1438" s="20"/>
      <c r="HW1438" s="20"/>
      <c r="HX1438" s="20"/>
      <c r="HY1438" s="20"/>
      <c r="HZ1438" s="20"/>
      <c r="IA1438" s="20"/>
      <c r="IB1438" s="20"/>
      <c r="IC1438" s="20"/>
      <c r="ID1438" s="20"/>
      <c r="IE1438" s="20"/>
      <c r="IF1438" s="20"/>
      <c r="IG1438" s="20"/>
      <c r="IH1438" s="20"/>
      <c r="II1438" s="20"/>
      <c r="IJ1438" s="20"/>
      <c r="IK1438" s="20"/>
      <c r="IL1438" s="20"/>
      <c r="IM1438" s="20"/>
      <c r="IN1438" s="20"/>
      <c r="IO1438" s="20"/>
      <c r="IP1438" s="20"/>
      <c r="IQ1438" s="20"/>
      <c r="IR1438" s="20"/>
      <c r="IS1438" s="20"/>
      <c r="IT1438" s="20"/>
      <c r="IU1438" s="20"/>
    </row>
    <row r="1439" spans="1:255" x14ac:dyDescent="0.2">
      <c r="A1439" s="79"/>
      <c r="B1439" s="80"/>
      <c r="C1439" s="80" t="s">
        <v>686</v>
      </c>
      <c r="D1439" s="81"/>
      <c r="E1439" s="82">
        <v>72</v>
      </c>
      <c r="F1439" s="83" t="s">
        <v>685</v>
      </c>
      <c r="G1439" s="84"/>
      <c r="H1439" s="85">
        <v>10.07</v>
      </c>
      <c r="I1439" s="85">
        <v>10.07</v>
      </c>
      <c r="J1439" s="87">
        <v>0.72</v>
      </c>
      <c r="K1439" s="86">
        <v>336.09</v>
      </c>
      <c r="O1439" s="20"/>
      <c r="P1439" s="20"/>
      <c r="Q1439" s="20"/>
      <c r="R1439" s="20"/>
      <c r="S1439" s="20"/>
      <c r="T1439" s="20">
        <v>10.07</v>
      </c>
      <c r="U1439" s="20">
        <v>336.09</v>
      </c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>
        <v>1</v>
      </c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>
        <v>10.07</v>
      </c>
      <c r="DR1439" s="20"/>
      <c r="DS1439" s="20">
        <v>336.09</v>
      </c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  <c r="FQ1439" s="20"/>
      <c r="FR1439" s="20"/>
      <c r="FS1439" s="20"/>
      <c r="FT1439" s="20"/>
      <c r="FU1439" s="20"/>
      <c r="FV1439" s="20"/>
      <c r="FW1439" s="20"/>
      <c r="FX1439" s="20"/>
      <c r="FY1439" s="20"/>
      <c r="FZ1439" s="20"/>
      <c r="GA1439" s="20"/>
      <c r="GB1439" s="20"/>
      <c r="GC1439" s="20"/>
      <c r="GD1439" s="20"/>
      <c r="GE1439" s="20"/>
      <c r="GF1439" s="20"/>
      <c r="GG1439" s="20"/>
      <c r="GH1439" s="20"/>
      <c r="GI1439" s="20"/>
      <c r="GJ1439" s="20"/>
      <c r="GK1439" s="20"/>
      <c r="GL1439" s="20"/>
      <c r="GM1439" s="20"/>
      <c r="GN1439" s="20"/>
      <c r="GO1439" s="20"/>
      <c r="GP1439" s="20"/>
      <c r="GQ1439" s="20"/>
      <c r="GR1439" s="20"/>
      <c r="GS1439" s="20"/>
      <c r="GT1439" s="20"/>
      <c r="GU1439" s="20"/>
      <c r="GV1439" s="20"/>
      <c r="GW1439" s="20"/>
      <c r="GX1439" s="20"/>
      <c r="GY1439" s="20"/>
      <c r="GZ1439" s="20">
        <v>10.07</v>
      </c>
      <c r="HA1439" s="20"/>
      <c r="HB1439" s="20">
        <v>10.07</v>
      </c>
      <c r="HC1439" s="20"/>
      <c r="HD1439" s="20"/>
      <c r="HE1439" s="20"/>
      <c r="HF1439" s="20">
        <v>10.07</v>
      </c>
      <c r="HG1439" s="20"/>
      <c r="HH1439" s="20"/>
      <c r="HI1439" s="20"/>
      <c r="HJ1439" s="20"/>
      <c r="HK1439" s="20"/>
      <c r="HL1439" s="20">
        <v>10.07</v>
      </c>
      <c r="HM1439" s="20"/>
      <c r="HN1439" s="20">
        <v>10.07</v>
      </c>
      <c r="HO1439" s="20"/>
      <c r="HP1439" s="20"/>
      <c r="HQ1439" s="20"/>
      <c r="HR1439" s="20"/>
      <c r="HS1439" s="20"/>
      <c r="HT1439" s="20"/>
      <c r="HU1439" s="20"/>
      <c r="HV1439" s="20"/>
      <c r="HW1439" s="20"/>
      <c r="HX1439" s="20"/>
      <c r="HY1439" s="20"/>
      <c r="HZ1439" s="20"/>
      <c r="IA1439" s="20"/>
      <c r="IB1439" s="20"/>
      <c r="IC1439" s="20"/>
      <c r="ID1439" s="20"/>
      <c r="IE1439" s="20"/>
      <c r="IF1439" s="20"/>
      <c r="IG1439" s="20"/>
      <c r="IH1439" s="20"/>
      <c r="II1439" s="20"/>
      <c r="IJ1439" s="20"/>
      <c r="IK1439" s="20"/>
      <c r="IL1439" s="20"/>
      <c r="IM1439" s="20"/>
      <c r="IN1439" s="20"/>
      <c r="IO1439" s="20"/>
      <c r="IP1439" s="20"/>
      <c r="IQ1439" s="20"/>
      <c r="IR1439" s="20"/>
      <c r="IS1439" s="20"/>
      <c r="IT1439" s="20"/>
      <c r="IU1439" s="20"/>
    </row>
    <row r="1440" spans="1:255" x14ac:dyDescent="0.2">
      <c r="A1440" s="71"/>
      <c r="B1440" s="72"/>
      <c r="C1440" s="72" t="s">
        <v>687</v>
      </c>
      <c r="D1440" s="73" t="s">
        <v>688</v>
      </c>
      <c r="E1440" s="74">
        <v>1.47</v>
      </c>
      <c r="F1440" s="75"/>
      <c r="G1440" s="76" t="s">
        <v>26</v>
      </c>
      <c r="H1440" s="75">
        <v>1.54</v>
      </c>
      <c r="I1440" s="88">
        <v>1.5435000000000001</v>
      </c>
      <c r="J1440" s="77"/>
      <c r="K1440" s="78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  <c r="FQ1440" s="20"/>
      <c r="FR1440" s="20"/>
      <c r="FS1440" s="20"/>
      <c r="FT1440" s="20"/>
      <c r="FU1440" s="20"/>
      <c r="FV1440" s="20"/>
      <c r="FW1440" s="20"/>
      <c r="FX1440" s="20"/>
      <c r="FY1440" s="20"/>
      <c r="FZ1440" s="20"/>
      <c r="GA1440" s="20"/>
      <c r="GB1440" s="20"/>
      <c r="GC1440" s="20"/>
      <c r="GD1440" s="20"/>
      <c r="GE1440" s="20"/>
      <c r="GF1440" s="20"/>
      <c r="GG1440" s="20"/>
      <c r="GH1440" s="20"/>
      <c r="GI1440" s="20"/>
      <c r="GJ1440" s="20"/>
      <c r="GK1440" s="20"/>
      <c r="GL1440" s="20"/>
      <c r="GM1440" s="20"/>
      <c r="GN1440" s="20"/>
      <c r="GO1440" s="20"/>
      <c r="GP1440" s="20"/>
      <c r="GQ1440" s="20"/>
      <c r="GR1440" s="20"/>
      <c r="GS1440" s="20"/>
      <c r="GT1440" s="20"/>
      <c r="GU1440" s="20"/>
      <c r="GV1440" s="20"/>
      <c r="GW1440" s="20"/>
      <c r="GX1440" s="20"/>
      <c r="GY1440" s="20"/>
      <c r="GZ1440" s="20"/>
      <c r="HA1440" s="20"/>
      <c r="HB1440" s="20"/>
      <c r="HC1440" s="20"/>
      <c r="HD1440" s="20"/>
      <c r="HE1440" s="20"/>
      <c r="HF1440" s="20"/>
      <c r="HG1440" s="20"/>
      <c r="HH1440" s="20"/>
      <c r="HI1440" s="20"/>
      <c r="HJ1440" s="20"/>
      <c r="HK1440" s="20"/>
      <c r="HL1440" s="20"/>
      <c r="HM1440" s="20"/>
      <c r="HN1440" s="20"/>
      <c r="HO1440" s="20"/>
      <c r="HP1440" s="20"/>
      <c r="HQ1440" s="20"/>
      <c r="HR1440" s="20"/>
      <c r="HS1440" s="20"/>
      <c r="HT1440" s="20"/>
      <c r="HU1440" s="20"/>
      <c r="HV1440" s="20"/>
      <c r="HW1440" s="20"/>
      <c r="HX1440" s="20"/>
      <c r="HY1440" s="20"/>
      <c r="HZ1440" s="20"/>
      <c r="IA1440" s="20"/>
      <c r="IB1440" s="20"/>
      <c r="IC1440" s="20"/>
      <c r="ID1440" s="20"/>
      <c r="IE1440" s="20"/>
      <c r="IF1440" s="20"/>
      <c r="IG1440" s="20"/>
      <c r="IH1440" s="20"/>
      <c r="II1440" s="20"/>
      <c r="IJ1440" s="20"/>
      <c r="IK1440" s="20"/>
      <c r="IL1440" s="20"/>
      <c r="IM1440" s="20"/>
      <c r="IN1440" s="20"/>
      <c r="IO1440" s="20"/>
      <c r="IP1440" s="20"/>
      <c r="IQ1440" s="20"/>
      <c r="IR1440" s="20"/>
      <c r="IS1440" s="20"/>
      <c r="IT1440" s="20"/>
      <c r="IU1440" s="20"/>
    </row>
    <row r="1441" spans="1:255" ht="36" x14ac:dyDescent="0.2">
      <c r="A1441" s="137" t="s">
        <v>428</v>
      </c>
      <c r="B1441" s="138" t="s">
        <v>35</v>
      </c>
      <c r="C1441" s="139" t="s">
        <v>832</v>
      </c>
      <c r="D1441" s="140" t="s">
        <v>23</v>
      </c>
      <c r="E1441" s="141">
        <v>1</v>
      </c>
      <c r="F1441" s="116">
        <v>10363.81</v>
      </c>
      <c r="G1441" s="65"/>
      <c r="H1441" s="116">
        <v>10363.81</v>
      </c>
      <c r="I1441" s="142">
        <v>1690.67</v>
      </c>
      <c r="J1441" s="66">
        <v>6.13</v>
      </c>
      <c r="K1441" s="143">
        <v>10363.81</v>
      </c>
      <c r="L1441" s="20"/>
      <c r="M1441" s="20"/>
      <c r="N1441" s="20"/>
      <c r="O1441" s="20"/>
      <c r="P1441" s="20"/>
      <c r="Q1441" s="20"/>
      <c r="R1441" s="20"/>
      <c r="S1441" s="20"/>
      <c r="T1441" s="20">
        <v>1690.67</v>
      </c>
      <c r="U1441" s="20">
        <v>10363.81</v>
      </c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>
        <v>3</v>
      </c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>
        <v>10363.81</v>
      </c>
      <c r="DG1441" s="20"/>
      <c r="DH1441" s="20"/>
      <c r="DI1441" s="20"/>
      <c r="DJ1441" s="20"/>
      <c r="DK1441" s="20"/>
      <c r="DL1441" s="20"/>
      <c r="DM1441" s="20"/>
      <c r="DN1441" s="20">
        <v>1690.67</v>
      </c>
      <c r="DO1441" s="20"/>
      <c r="DP1441" s="20">
        <v>10363.81</v>
      </c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  <c r="FQ1441" s="20"/>
      <c r="FR1441" s="20"/>
      <c r="FS1441" s="20"/>
      <c r="FT1441" s="20"/>
      <c r="FU1441" s="20"/>
      <c r="FV1441" s="20"/>
      <c r="FW1441" s="20"/>
      <c r="FX1441" s="20"/>
      <c r="FY1441" s="20"/>
      <c r="FZ1441" s="20"/>
      <c r="GA1441" s="20"/>
      <c r="GB1441" s="20"/>
      <c r="GC1441" s="20"/>
      <c r="GD1441" s="20"/>
      <c r="GE1441" s="20"/>
      <c r="GF1441" s="20"/>
      <c r="GG1441" s="20"/>
      <c r="GH1441" s="20"/>
      <c r="GI1441" s="20"/>
      <c r="GJ1441" s="20"/>
      <c r="GK1441" s="20"/>
      <c r="GL1441" s="20"/>
      <c r="GM1441" s="20"/>
      <c r="GN1441" s="20">
        <v>1690.67</v>
      </c>
      <c r="GO1441" s="20"/>
      <c r="GP1441" s="20">
        <v>1690.67</v>
      </c>
      <c r="GQ1441" s="20"/>
      <c r="GR1441" s="20"/>
      <c r="GS1441" s="20"/>
      <c r="GT1441" s="20">
        <v>1690.67</v>
      </c>
      <c r="GU1441" s="20"/>
      <c r="GV1441" s="20">
        <v>1690.67</v>
      </c>
      <c r="GW1441" s="20"/>
      <c r="GX1441" s="20"/>
      <c r="GY1441" s="20"/>
      <c r="GZ1441" s="20"/>
      <c r="HA1441" s="20"/>
      <c r="HB1441" s="20"/>
      <c r="HC1441" s="20"/>
      <c r="HD1441" s="20">
        <v>1690.67</v>
      </c>
      <c r="HE1441" s="20"/>
      <c r="HF1441" s="20"/>
      <c r="HG1441" s="20"/>
      <c r="HH1441" s="20"/>
      <c r="HI1441" s="20"/>
      <c r="HJ1441" s="20"/>
      <c r="HK1441" s="20"/>
      <c r="HL1441" s="20"/>
      <c r="HM1441" s="20"/>
      <c r="HN1441" s="20"/>
      <c r="HO1441" s="20"/>
      <c r="HP1441" s="20"/>
      <c r="HQ1441" s="20"/>
      <c r="HR1441" s="20">
        <v>1690.67</v>
      </c>
      <c r="HS1441" s="20"/>
      <c r="HT1441" s="20"/>
      <c r="HU1441" s="20"/>
      <c r="HV1441" s="20"/>
      <c r="HW1441" s="20"/>
      <c r="HX1441" s="20"/>
      <c r="HY1441" s="20"/>
      <c r="HZ1441" s="20">
        <v>1690.67</v>
      </c>
      <c r="IA1441" s="20"/>
      <c r="IB1441" s="20"/>
      <c r="IC1441" s="20"/>
      <c r="ID1441" s="20"/>
      <c r="IE1441" s="20"/>
      <c r="IF1441" s="20"/>
      <c r="IG1441" s="20"/>
      <c r="IH1441" s="20"/>
      <c r="II1441" s="20"/>
      <c r="IJ1441" s="20"/>
      <c r="IK1441" s="20"/>
      <c r="IL1441" s="20"/>
      <c r="IM1441" s="20"/>
      <c r="IN1441" s="20"/>
      <c r="IO1441" s="20"/>
      <c r="IP1441" s="20"/>
      <c r="IQ1441" s="20"/>
      <c r="IR1441" s="20"/>
      <c r="IS1441" s="20"/>
      <c r="IT1441" s="20"/>
      <c r="IU1441" s="20"/>
    </row>
    <row r="1442" spans="1:255" x14ac:dyDescent="0.2">
      <c r="A1442" s="89"/>
      <c r="B1442" s="110" t="s">
        <v>690</v>
      </c>
      <c r="C1442" s="110" t="s">
        <v>833</v>
      </c>
      <c r="D1442" s="29"/>
      <c r="E1442" s="29"/>
      <c r="F1442" s="29"/>
      <c r="G1442" s="29"/>
      <c r="H1442" s="29"/>
      <c r="I1442" s="29"/>
      <c r="J1442" s="29"/>
      <c r="K1442" s="90"/>
    </row>
    <row r="1443" spans="1:255" ht="13.5" thickBot="1" x14ac:dyDescent="0.25">
      <c r="A1443" s="124"/>
      <c r="B1443" s="125"/>
      <c r="C1443" s="125" t="s">
        <v>697</v>
      </c>
      <c r="D1443" s="125"/>
      <c r="E1443" s="125"/>
      <c r="F1443" s="125"/>
      <c r="G1443" s="125"/>
      <c r="H1443" s="197">
        <v>1690.67</v>
      </c>
      <c r="I1443" s="198"/>
      <c r="J1443" s="197">
        <v>10363.81</v>
      </c>
      <c r="K1443" s="199"/>
      <c r="L1443" s="119"/>
      <c r="M1443" s="119"/>
      <c r="N1443" s="119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  <c r="FQ1443" s="20"/>
      <c r="FR1443" s="20"/>
      <c r="FS1443" s="20"/>
      <c r="FT1443" s="20"/>
      <c r="FU1443" s="20"/>
      <c r="FV1443" s="20"/>
      <c r="FW1443" s="20"/>
      <c r="FX1443" s="20"/>
      <c r="FY1443" s="20"/>
      <c r="FZ1443" s="20"/>
      <c r="GA1443" s="20"/>
      <c r="GB1443" s="20"/>
      <c r="GC1443" s="20"/>
      <c r="GD1443" s="20"/>
      <c r="GE1443" s="20"/>
      <c r="GF1443" s="20"/>
      <c r="GG1443" s="20"/>
      <c r="GH1443" s="20"/>
      <c r="GI1443" s="20"/>
      <c r="GJ1443" s="20"/>
      <c r="GK1443" s="20"/>
      <c r="GL1443" s="20"/>
      <c r="GM1443" s="20"/>
      <c r="GN1443" s="20"/>
      <c r="GO1443" s="20"/>
      <c r="GP1443" s="20"/>
      <c r="GQ1443" s="20"/>
      <c r="GR1443" s="20"/>
      <c r="GS1443" s="20"/>
      <c r="GT1443" s="20"/>
      <c r="GU1443" s="20"/>
      <c r="GV1443" s="20"/>
      <c r="GW1443" s="20"/>
      <c r="GX1443" s="20"/>
      <c r="GY1443" s="20"/>
      <c r="GZ1443" s="20"/>
      <c r="HA1443" s="20"/>
      <c r="HB1443" s="20"/>
      <c r="HC1443" s="20"/>
      <c r="HD1443" s="20"/>
      <c r="HE1443" s="20"/>
      <c r="HF1443" s="20"/>
      <c r="HG1443" s="20"/>
      <c r="HH1443" s="20"/>
      <c r="HI1443" s="20"/>
      <c r="HJ1443" s="20"/>
      <c r="HK1443" s="20"/>
      <c r="HL1443" s="20"/>
      <c r="HM1443" s="20"/>
      <c r="HN1443" s="20"/>
      <c r="HO1443" s="20"/>
      <c r="HP1443" s="20"/>
      <c r="HQ1443" s="20"/>
      <c r="HR1443" s="20"/>
      <c r="HS1443" s="20"/>
      <c r="HT1443" s="20"/>
      <c r="HU1443" s="20"/>
      <c r="HV1443" s="20"/>
      <c r="HW1443" s="20"/>
      <c r="HX1443" s="20"/>
      <c r="HY1443" s="20"/>
      <c r="HZ1443" s="20"/>
      <c r="IA1443" s="20"/>
      <c r="IB1443" s="20"/>
      <c r="IC1443" s="20"/>
      <c r="ID1443" s="20"/>
      <c r="IE1443" s="20"/>
      <c r="IF1443" s="20"/>
      <c r="IG1443" s="20"/>
      <c r="IH1443" s="20"/>
      <c r="II1443" s="20"/>
      <c r="IJ1443" s="20"/>
      <c r="IK1443" s="20"/>
      <c r="IL1443" s="20"/>
      <c r="IM1443" s="20"/>
      <c r="IN1443" s="20"/>
      <c r="IO1443" s="20"/>
      <c r="IP1443" s="20"/>
      <c r="IQ1443" s="20"/>
      <c r="IR1443" s="20"/>
      <c r="IS1443" s="20"/>
      <c r="IT1443" s="20"/>
      <c r="IU1443" s="20"/>
    </row>
    <row r="1444" spans="1:255" x14ac:dyDescent="0.2">
      <c r="A1444" s="123"/>
      <c r="B1444" s="122"/>
      <c r="C1444" s="122" t="s">
        <v>698</v>
      </c>
      <c r="D1444" s="122"/>
      <c r="E1444" s="122"/>
      <c r="F1444" s="122"/>
      <c r="G1444" s="122"/>
      <c r="H1444" s="191">
        <v>1761.71</v>
      </c>
      <c r="I1444" s="192"/>
      <c r="J1444" s="191">
        <v>12010.17</v>
      </c>
      <c r="K1444" s="193"/>
      <c r="O1444" s="20"/>
      <c r="P1444" s="20"/>
      <c r="Q1444" s="20"/>
      <c r="R1444" s="20">
        <v>1761.71</v>
      </c>
      <c r="S1444" s="20">
        <v>12010.17</v>
      </c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  <c r="FQ1444" s="20"/>
      <c r="FR1444" s="20"/>
      <c r="FS1444" s="20"/>
      <c r="FT1444" s="20"/>
      <c r="FU1444" s="20"/>
      <c r="FV1444" s="20"/>
      <c r="FW1444" s="20"/>
      <c r="FX1444" s="20"/>
      <c r="FY1444" s="20"/>
      <c r="FZ1444" s="20"/>
      <c r="GA1444" s="20"/>
      <c r="GB1444" s="20"/>
      <c r="GC1444" s="20"/>
      <c r="GD1444" s="20"/>
      <c r="GE1444" s="20"/>
      <c r="GF1444" s="20"/>
      <c r="GG1444" s="20"/>
      <c r="GH1444" s="20"/>
      <c r="GI1444" s="20"/>
      <c r="GJ1444" s="20"/>
      <c r="GK1444" s="20"/>
      <c r="GL1444" s="20"/>
      <c r="GM1444" s="20"/>
      <c r="GN1444" s="20"/>
      <c r="GO1444" s="20"/>
      <c r="GP1444" s="20"/>
      <c r="GQ1444" s="20"/>
      <c r="GR1444" s="20"/>
      <c r="GS1444" s="20"/>
      <c r="GT1444" s="20"/>
      <c r="GU1444" s="20"/>
      <c r="GV1444" s="20"/>
      <c r="GW1444" s="20"/>
      <c r="GX1444" s="20"/>
      <c r="GY1444" s="20"/>
      <c r="GZ1444" s="20"/>
      <c r="HA1444" s="20">
        <v>1761.71</v>
      </c>
      <c r="HB1444" s="20"/>
      <c r="HC1444" s="20"/>
      <c r="HD1444" s="20"/>
      <c r="HE1444" s="20"/>
      <c r="HF1444" s="20"/>
      <c r="HG1444" s="20"/>
      <c r="HH1444" s="20"/>
      <c r="HI1444" s="20"/>
      <c r="HJ1444" s="20"/>
      <c r="HK1444" s="20"/>
      <c r="HL1444" s="20"/>
      <c r="HM1444" s="20"/>
      <c r="HN1444" s="20"/>
      <c r="HO1444" s="20"/>
      <c r="HP1444" s="20"/>
      <c r="HQ1444" s="20"/>
      <c r="HR1444" s="20"/>
      <c r="HS1444" s="20"/>
      <c r="HT1444" s="20"/>
      <c r="HU1444" s="20"/>
      <c r="HV1444" s="20"/>
      <c r="HW1444" s="20"/>
      <c r="HX1444" s="20"/>
      <c r="HY1444" s="20"/>
      <c r="HZ1444" s="20"/>
      <c r="IA1444" s="20"/>
      <c r="IB1444" s="20"/>
      <c r="IC1444" s="20"/>
      <c r="ID1444" s="20"/>
      <c r="IE1444" s="20"/>
      <c r="IF1444" s="20"/>
      <c r="IG1444" s="20"/>
      <c r="IH1444" s="20"/>
      <c r="II1444" s="20"/>
      <c r="IJ1444" s="20"/>
      <c r="IK1444" s="20"/>
      <c r="IL1444" s="20"/>
      <c r="IM1444" s="20"/>
      <c r="IN1444" s="20"/>
      <c r="IO1444" s="20"/>
      <c r="IP1444" s="20"/>
      <c r="IQ1444" s="20"/>
      <c r="IR1444" s="20"/>
      <c r="IS1444" s="20"/>
      <c r="IT1444" s="20"/>
      <c r="IU1444" s="20"/>
    </row>
    <row r="1445" spans="1:255" x14ac:dyDescent="0.2">
      <c r="A1445" s="70"/>
      <c r="B1445" s="69"/>
      <c r="C1445" s="69"/>
      <c r="D1445" s="69"/>
      <c r="E1445" s="69"/>
      <c r="F1445" s="69"/>
      <c r="G1445" s="69"/>
      <c r="H1445" s="194"/>
      <c r="I1445" s="195"/>
      <c r="J1445" s="194"/>
      <c r="K1445" s="196"/>
    </row>
    <row r="1446" spans="1:255" ht="59.25" x14ac:dyDescent="0.2">
      <c r="A1446" s="126">
        <v>55</v>
      </c>
      <c r="B1446" s="133" t="s">
        <v>137</v>
      </c>
      <c r="C1446" s="127" t="s">
        <v>722</v>
      </c>
      <c r="D1446" s="128" t="s">
        <v>101</v>
      </c>
      <c r="E1446" s="129">
        <v>0.7</v>
      </c>
      <c r="F1446" s="130">
        <v>1760.83</v>
      </c>
      <c r="G1446" s="134" t="s">
        <v>6</v>
      </c>
      <c r="H1446" s="130"/>
      <c r="I1446" s="131">
        <v>2739.68</v>
      </c>
      <c r="J1446" s="97"/>
      <c r="K1446" s="132">
        <v>90083.459999999992</v>
      </c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  <c r="FQ1446" s="20"/>
      <c r="FR1446" s="20"/>
      <c r="FS1446" s="20"/>
      <c r="FT1446" s="20"/>
      <c r="FU1446" s="20"/>
      <c r="FV1446" s="20"/>
      <c r="FW1446" s="20"/>
      <c r="FX1446" s="20"/>
      <c r="FY1446" s="20"/>
      <c r="FZ1446" s="20"/>
      <c r="GA1446" s="20"/>
      <c r="GB1446" s="20"/>
      <c r="GC1446" s="20"/>
      <c r="GD1446" s="20"/>
      <c r="GE1446" s="20"/>
      <c r="GF1446" s="20"/>
      <c r="GG1446" s="20"/>
      <c r="GH1446" s="20"/>
      <c r="GI1446" s="20"/>
      <c r="GJ1446" s="20"/>
      <c r="GK1446" s="20"/>
      <c r="GL1446" s="20"/>
      <c r="GM1446" s="20"/>
      <c r="GN1446" s="20"/>
      <c r="GO1446" s="20"/>
      <c r="GP1446" s="20"/>
      <c r="GQ1446" s="20"/>
      <c r="GR1446" s="20"/>
      <c r="GS1446" s="20"/>
      <c r="GT1446" s="20"/>
      <c r="GU1446" s="20"/>
      <c r="GV1446" s="20"/>
      <c r="GW1446" s="20"/>
      <c r="GX1446" s="20"/>
      <c r="GY1446" s="20"/>
      <c r="GZ1446" s="20"/>
      <c r="HA1446" s="20"/>
      <c r="HB1446" s="20"/>
      <c r="HC1446" s="20"/>
      <c r="HD1446" s="20"/>
      <c r="HE1446" s="20"/>
      <c r="HF1446" s="20"/>
      <c r="HG1446" s="20"/>
      <c r="HH1446" s="20"/>
      <c r="HI1446" s="20"/>
      <c r="HJ1446" s="20"/>
      <c r="HK1446" s="20"/>
      <c r="HL1446" s="20"/>
      <c r="HM1446" s="20"/>
      <c r="HN1446" s="20"/>
      <c r="HO1446" s="20"/>
      <c r="HP1446" s="20"/>
      <c r="HQ1446" s="20"/>
      <c r="HR1446" s="20"/>
      <c r="HS1446" s="20"/>
      <c r="HT1446" s="20"/>
      <c r="HU1446" s="20"/>
      <c r="HV1446" s="20"/>
      <c r="HW1446" s="20"/>
      <c r="HX1446" s="20"/>
      <c r="HY1446" s="20"/>
      <c r="HZ1446" s="20"/>
      <c r="IA1446" s="20"/>
      <c r="IB1446" s="20"/>
      <c r="IC1446" s="20"/>
      <c r="ID1446" s="20"/>
      <c r="IE1446" s="20"/>
      <c r="IF1446" s="20"/>
      <c r="IG1446" s="20"/>
      <c r="IH1446" s="20"/>
      <c r="II1446" s="20"/>
      <c r="IJ1446" s="20"/>
      <c r="IK1446" s="20"/>
      <c r="IL1446" s="20"/>
      <c r="IM1446" s="20"/>
      <c r="IN1446" s="20"/>
      <c r="IO1446" s="20"/>
      <c r="IP1446" s="20"/>
      <c r="IQ1446" s="20"/>
      <c r="IR1446" s="20"/>
      <c r="IS1446" s="20"/>
      <c r="IT1446" s="20"/>
      <c r="IU1446" s="20"/>
    </row>
    <row r="1447" spans="1:255" x14ac:dyDescent="0.2">
      <c r="A1447" s="60"/>
      <c r="B1447" s="61"/>
      <c r="C1447" s="61" t="s">
        <v>680</v>
      </c>
      <c r="D1447" s="62"/>
      <c r="E1447" s="63"/>
      <c r="F1447" s="64">
        <v>1232.3399999999999</v>
      </c>
      <c r="G1447" s="65" t="s">
        <v>26</v>
      </c>
      <c r="H1447" s="64">
        <v>1293.96</v>
      </c>
      <c r="I1447" s="64">
        <v>905.77</v>
      </c>
      <c r="J1447" s="66">
        <v>33.39</v>
      </c>
      <c r="K1447" s="67">
        <v>30243.73</v>
      </c>
      <c r="O1447" s="20"/>
      <c r="P1447" s="20"/>
      <c r="Q1447" s="20"/>
      <c r="R1447" s="20"/>
      <c r="S1447" s="20"/>
      <c r="T1447" s="20">
        <v>905.77</v>
      </c>
      <c r="U1447" s="20">
        <v>30243.73</v>
      </c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>
        <v>1</v>
      </c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>
        <v>30243.73</v>
      </c>
      <c r="DH1447" s="20">
        <v>1</v>
      </c>
      <c r="DI1447" s="20"/>
      <c r="DJ1447" s="20"/>
      <c r="DK1447" s="20"/>
      <c r="DL1447" s="20"/>
      <c r="DM1447" s="20"/>
      <c r="DN1447" s="20"/>
      <c r="DO1447" s="20"/>
      <c r="DP1447" s="20"/>
      <c r="DQ1447" s="20">
        <v>905.77</v>
      </c>
      <c r="DR1447" s="20"/>
      <c r="DS1447" s="20">
        <v>30243.73</v>
      </c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/>
      <c r="FS1447" s="20"/>
      <c r="FT1447" s="20"/>
      <c r="FU1447" s="20"/>
      <c r="FV1447" s="20"/>
      <c r="FW1447" s="20"/>
      <c r="FX1447" s="20"/>
      <c r="FY1447" s="20"/>
      <c r="FZ1447" s="20"/>
      <c r="GA1447" s="20"/>
      <c r="GB1447" s="20"/>
      <c r="GC1447" s="20"/>
      <c r="GD1447" s="20"/>
      <c r="GE1447" s="20"/>
      <c r="GF1447" s="20"/>
      <c r="GG1447" s="20"/>
      <c r="GH1447" s="20"/>
      <c r="GI1447" s="20"/>
      <c r="GJ1447" s="20">
        <v>905.77</v>
      </c>
      <c r="GK1447" s="20">
        <v>905.77</v>
      </c>
      <c r="GL1447" s="20"/>
      <c r="GM1447" s="20"/>
      <c r="GN1447" s="20"/>
      <c r="GO1447" s="20"/>
      <c r="GP1447" s="20"/>
      <c r="GQ1447" s="20"/>
      <c r="GR1447" s="20"/>
      <c r="GS1447" s="20"/>
      <c r="GT1447" s="20"/>
      <c r="GU1447" s="20"/>
      <c r="GV1447" s="20"/>
      <c r="GW1447" s="20"/>
      <c r="GX1447" s="20"/>
      <c r="GY1447" s="20"/>
      <c r="GZ1447" s="20"/>
      <c r="HA1447" s="20"/>
      <c r="HB1447" s="20">
        <v>905.77</v>
      </c>
      <c r="HC1447" s="20"/>
      <c r="HD1447" s="20"/>
      <c r="HE1447" s="20"/>
      <c r="HF1447" s="20">
        <v>905.77</v>
      </c>
      <c r="HG1447" s="20"/>
      <c r="HH1447" s="20"/>
      <c r="HI1447" s="20"/>
      <c r="HJ1447" s="20"/>
      <c r="HK1447" s="20"/>
      <c r="HL1447" s="20">
        <v>905.77</v>
      </c>
      <c r="HM1447" s="20"/>
      <c r="HN1447" s="20">
        <v>905.77</v>
      </c>
      <c r="HO1447" s="20"/>
      <c r="HP1447" s="20"/>
      <c r="HQ1447" s="20"/>
      <c r="HR1447" s="20"/>
      <c r="HS1447" s="20"/>
      <c r="HT1447" s="20"/>
      <c r="HU1447" s="20"/>
      <c r="HV1447" s="20"/>
      <c r="HW1447" s="20"/>
      <c r="HX1447" s="20">
        <v>905.77</v>
      </c>
      <c r="HY1447" s="20"/>
      <c r="HZ1447" s="20"/>
      <c r="IA1447" s="20"/>
      <c r="IB1447" s="20"/>
      <c r="IC1447" s="20"/>
      <c r="ID1447" s="20"/>
      <c r="IE1447" s="20"/>
      <c r="IF1447" s="20"/>
      <c r="IG1447" s="20"/>
      <c r="IH1447" s="20"/>
      <c r="II1447" s="20"/>
      <c r="IJ1447" s="20"/>
      <c r="IK1447" s="20"/>
      <c r="IL1447" s="20"/>
      <c r="IM1447" s="20"/>
      <c r="IN1447" s="20"/>
      <c r="IO1447" s="20"/>
      <c r="IP1447" s="20"/>
      <c r="IQ1447" s="20"/>
      <c r="IR1447" s="20"/>
      <c r="IS1447" s="20"/>
      <c r="IT1447" s="20"/>
      <c r="IU1447" s="20"/>
    </row>
    <row r="1448" spans="1:255" x14ac:dyDescent="0.2">
      <c r="A1448" s="71"/>
      <c r="B1448" s="72"/>
      <c r="C1448" s="72" t="s">
        <v>681</v>
      </c>
      <c r="D1448" s="73"/>
      <c r="E1448" s="74"/>
      <c r="F1448" s="75">
        <v>94.25</v>
      </c>
      <c r="G1448" s="76" t="s">
        <v>26</v>
      </c>
      <c r="H1448" s="75">
        <v>98.96</v>
      </c>
      <c r="I1448" s="75">
        <v>69.27</v>
      </c>
      <c r="J1448" s="77">
        <v>13.26</v>
      </c>
      <c r="K1448" s="78">
        <v>918.55</v>
      </c>
      <c r="O1448" s="20"/>
      <c r="P1448" s="20"/>
      <c r="Q1448" s="20"/>
      <c r="R1448" s="20"/>
      <c r="S1448" s="20"/>
      <c r="T1448" s="20">
        <v>69.27</v>
      </c>
      <c r="U1448" s="20">
        <v>918.55</v>
      </c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>
        <v>1</v>
      </c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>
        <v>69.27</v>
      </c>
      <c r="DR1448" s="20"/>
      <c r="DS1448" s="20">
        <v>918.55</v>
      </c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  <c r="FQ1448" s="20"/>
      <c r="FR1448" s="20"/>
      <c r="FS1448" s="20"/>
      <c r="FT1448" s="20"/>
      <c r="FU1448" s="20"/>
      <c r="FV1448" s="20"/>
      <c r="FW1448" s="20"/>
      <c r="FX1448" s="20"/>
      <c r="FY1448" s="20"/>
      <c r="FZ1448" s="20"/>
      <c r="GA1448" s="20"/>
      <c r="GB1448" s="20"/>
      <c r="GC1448" s="20"/>
      <c r="GD1448" s="20"/>
      <c r="GE1448" s="20"/>
      <c r="GF1448" s="20"/>
      <c r="GG1448" s="20"/>
      <c r="GH1448" s="20"/>
      <c r="GI1448" s="20"/>
      <c r="GJ1448" s="20">
        <v>69.27</v>
      </c>
      <c r="GK1448" s="20"/>
      <c r="GL1448" s="20">
        <v>69.27</v>
      </c>
      <c r="GM1448" s="20"/>
      <c r="GN1448" s="20"/>
      <c r="GO1448" s="20"/>
      <c r="GP1448" s="20"/>
      <c r="GQ1448" s="20"/>
      <c r="GR1448" s="20"/>
      <c r="GS1448" s="20"/>
      <c r="GT1448" s="20"/>
      <c r="GU1448" s="20"/>
      <c r="GV1448" s="20"/>
      <c r="GW1448" s="20"/>
      <c r="GX1448" s="20"/>
      <c r="GY1448" s="20"/>
      <c r="GZ1448" s="20"/>
      <c r="HA1448" s="20"/>
      <c r="HB1448" s="20">
        <v>69.27</v>
      </c>
      <c r="HC1448" s="20"/>
      <c r="HD1448" s="20"/>
      <c r="HE1448" s="20"/>
      <c r="HF1448" s="20">
        <v>69.27</v>
      </c>
      <c r="HG1448" s="20"/>
      <c r="HH1448" s="20"/>
      <c r="HI1448" s="20"/>
      <c r="HJ1448" s="20"/>
      <c r="HK1448" s="20"/>
      <c r="HL1448" s="20">
        <v>69.27</v>
      </c>
      <c r="HM1448" s="20"/>
      <c r="HN1448" s="20">
        <v>69.27</v>
      </c>
      <c r="HO1448" s="20"/>
      <c r="HP1448" s="20"/>
      <c r="HQ1448" s="20"/>
      <c r="HR1448" s="20"/>
      <c r="HS1448" s="20"/>
      <c r="HT1448" s="20"/>
      <c r="HU1448" s="20"/>
      <c r="HV1448" s="20"/>
      <c r="HW1448" s="20"/>
      <c r="HX1448" s="20"/>
      <c r="HY1448" s="20"/>
      <c r="HZ1448" s="20"/>
      <c r="IA1448" s="20"/>
      <c r="IB1448" s="20"/>
      <c r="IC1448" s="20"/>
      <c r="ID1448" s="20"/>
      <c r="IE1448" s="20"/>
      <c r="IF1448" s="20"/>
      <c r="IG1448" s="20"/>
      <c r="IH1448" s="20"/>
      <c r="II1448" s="20"/>
      <c r="IJ1448" s="20"/>
      <c r="IK1448" s="20"/>
      <c r="IL1448" s="20"/>
      <c r="IM1448" s="20"/>
      <c r="IN1448" s="20"/>
      <c r="IO1448" s="20"/>
      <c r="IP1448" s="20"/>
      <c r="IQ1448" s="20"/>
      <c r="IR1448" s="20"/>
      <c r="IS1448" s="20"/>
      <c r="IT1448" s="20"/>
      <c r="IU1448" s="20"/>
    </row>
    <row r="1449" spans="1:255" x14ac:dyDescent="0.2">
      <c r="A1449" s="71"/>
      <c r="B1449" s="72"/>
      <c r="C1449" s="72" t="s">
        <v>682</v>
      </c>
      <c r="D1449" s="73"/>
      <c r="E1449" s="74"/>
      <c r="F1449" s="75">
        <v>11.63</v>
      </c>
      <c r="G1449" s="76" t="s">
        <v>26</v>
      </c>
      <c r="H1449" s="75">
        <v>12.21</v>
      </c>
      <c r="I1449" s="75">
        <v>8.5500000000000007</v>
      </c>
      <c r="J1449" s="77">
        <v>33.39</v>
      </c>
      <c r="K1449" s="78">
        <v>285.38</v>
      </c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  <c r="FQ1449" s="20"/>
      <c r="FR1449" s="20"/>
      <c r="FS1449" s="20"/>
      <c r="FT1449" s="20"/>
      <c r="FU1449" s="20"/>
      <c r="FV1449" s="20"/>
      <c r="FW1449" s="20"/>
      <c r="FX1449" s="20"/>
      <c r="FY1449" s="20"/>
      <c r="FZ1449" s="20"/>
      <c r="GA1449" s="20"/>
      <c r="GB1449" s="20"/>
      <c r="GC1449" s="20"/>
      <c r="GD1449" s="20"/>
      <c r="GE1449" s="20"/>
      <c r="GF1449" s="20"/>
      <c r="GG1449" s="20"/>
      <c r="GH1449" s="20"/>
      <c r="GI1449" s="20"/>
      <c r="GJ1449" s="20"/>
      <c r="GK1449" s="20"/>
      <c r="GL1449" s="20"/>
      <c r="GM1449" s="20">
        <v>8.5500000000000007</v>
      </c>
      <c r="GN1449" s="20"/>
      <c r="GO1449" s="20"/>
      <c r="GP1449" s="20"/>
      <c r="GQ1449" s="20"/>
      <c r="GR1449" s="20"/>
      <c r="GS1449" s="20"/>
      <c r="GT1449" s="20"/>
      <c r="GU1449" s="20"/>
      <c r="GV1449" s="20"/>
      <c r="GW1449" s="20"/>
      <c r="GX1449" s="20"/>
      <c r="GY1449" s="20"/>
      <c r="GZ1449" s="20"/>
      <c r="HA1449" s="20"/>
      <c r="HB1449" s="20"/>
      <c r="HC1449" s="20"/>
      <c r="HD1449" s="20"/>
      <c r="HE1449" s="20"/>
      <c r="HF1449" s="20"/>
      <c r="HG1449" s="20"/>
      <c r="HH1449" s="20"/>
      <c r="HI1449" s="20"/>
      <c r="HJ1449" s="20"/>
      <c r="HK1449" s="20"/>
      <c r="HL1449" s="20"/>
      <c r="HM1449" s="20"/>
      <c r="HN1449" s="20"/>
      <c r="HO1449" s="20"/>
      <c r="HP1449" s="20"/>
      <c r="HQ1449" s="20"/>
      <c r="HR1449" s="20"/>
      <c r="HS1449" s="20"/>
      <c r="HT1449" s="20"/>
      <c r="HU1449" s="20"/>
      <c r="HV1449" s="20"/>
      <c r="HW1449" s="20"/>
      <c r="HX1449" s="20">
        <v>8.5500000000000007</v>
      </c>
      <c r="HY1449" s="20"/>
      <c r="HZ1449" s="20"/>
      <c r="IA1449" s="20"/>
      <c r="IB1449" s="20"/>
      <c r="IC1449" s="20"/>
      <c r="ID1449" s="20"/>
      <c r="IE1449" s="20"/>
      <c r="IF1449" s="20"/>
      <c r="IG1449" s="20"/>
      <c r="IH1449" s="20"/>
      <c r="II1449" s="20"/>
      <c r="IJ1449" s="20"/>
      <c r="IK1449" s="20"/>
      <c r="IL1449" s="20"/>
      <c r="IM1449" s="20"/>
      <c r="IN1449" s="20"/>
      <c r="IO1449" s="20"/>
      <c r="IP1449" s="20"/>
      <c r="IQ1449" s="20"/>
      <c r="IR1449" s="20"/>
      <c r="IS1449" s="20"/>
      <c r="IT1449" s="20"/>
      <c r="IU1449" s="20"/>
    </row>
    <row r="1450" spans="1:255" x14ac:dyDescent="0.2">
      <c r="A1450" s="71"/>
      <c r="B1450" s="72"/>
      <c r="C1450" s="72" t="s">
        <v>683</v>
      </c>
      <c r="D1450" s="73"/>
      <c r="E1450" s="74"/>
      <c r="F1450" s="75">
        <v>434.24</v>
      </c>
      <c r="G1450" s="76"/>
      <c r="H1450" s="75">
        <v>434.24</v>
      </c>
      <c r="I1450" s="75">
        <v>303.97000000000003</v>
      </c>
      <c r="J1450" s="77">
        <v>9.11</v>
      </c>
      <c r="K1450" s="78">
        <v>2769.15</v>
      </c>
      <c r="O1450" s="20"/>
      <c r="P1450" s="20"/>
      <c r="Q1450" s="20"/>
      <c r="R1450" s="20"/>
      <c r="S1450" s="20"/>
      <c r="T1450" s="20">
        <v>303.97000000000003</v>
      </c>
      <c r="U1450" s="20">
        <v>2769.15</v>
      </c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>
        <v>1</v>
      </c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>
        <v>303.97000000000003</v>
      </c>
      <c r="DL1450" s="20"/>
      <c r="DM1450" s="20">
        <v>2769.15</v>
      </c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  <c r="FQ1450" s="20"/>
      <c r="FR1450" s="20"/>
      <c r="FS1450" s="20"/>
      <c r="FT1450" s="20"/>
      <c r="FU1450" s="20"/>
      <c r="FV1450" s="20"/>
      <c r="FW1450" s="20"/>
      <c r="FX1450" s="20"/>
      <c r="FY1450" s="20"/>
      <c r="FZ1450" s="20"/>
      <c r="GA1450" s="20"/>
      <c r="GB1450" s="20"/>
      <c r="GC1450" s="20"/>
      <c r="GD1450" s="20"/>
      <c r="GE1450" s="20"/>
      <c r="GF1450" s="20"/>
      <c r="GG1450" s="20"/>
      <c r="GH1450" s="20"/>
      <c r="GI1450" s="20"/>
      <c r="GJ1450" s="20">
        <v>303.97000000000003</v>
      </c>
      <c r="GK1450" s="20"/>
      <c r="GL1450" s="20"/>
      <c r="GM1450" s="20"/>
      <c r="GN1450" s="20">
        <v>303.97000000000003</v>
      </c>
      <c r="GO1450" s="20"/>
      <c r="GP1450" s="20">
        <v>303.97000000000003</v>
      </c>
      <c r="GQ1450" s="20">
        <v>303.97000000000003</v>
      </c>
      <c r="GR1450" s="20"/>
      <c r="GS1450" s="20">
        <v>303.97000000000003</v>
      </c>
      <c r="GT1450" s="20"/>
      <c r="GU1450" s="20"/>
      <c r="GV1450" s="20"/>
      <c r="GW1450" s="20">
        <v>0</v>
      </c>
      <c r="GX1450" s="20">
        <v>0</v>
      </c>
      <c r="GY1450" s="20"/>
      <c r="GZ1450" s="20"/>
      <c r="HA1450" s="20"/>
      <c r="HB1450" s="20">
        <v>303.97000000000003</v>
      </c>
      <c r="HC1450" s="20"/>
      <c r="HD1450" s="20"/>
      <c r="HE1450" s="20"/>
      <c r="HF1450" s="20">
        <v>303.97000000000003</v>
      </c>
      <c r="HG1450" s="20"/>
      <c r="HH1450" s="20"/>
      <c r="HI1450" s="20"/>
      <c r="HJ1450" s="20"/>
      <c r="HK1450" s="20"/>
      <c r="HL1450" s="20">
        <v>303.97000000000003</v>
      </c>
      <c r="HM1450" s="20"/>
      <c r="HN1450" s="20">
        <v>303.97000000000003</v>
      </c>
      <c r="HO1450" s="20"/>
      <c r="HP1450" s="20"/>
      <c r="HQ1450" s="20"/>
      <c r="HR1450" s="20"/>
      <c r="HS1450" s="20"/>
      <c r="HT1450" s="20"/>
      <c r="HU1450" s="20"/>
      <c r="HV1450" s="20"/>
      <c r="HW1450" s="20"/>
      <c r="HX1450" s="20"/>
      <c r="HY1450" s="20"/>
      <c r="HZ1450" s="20"/>
      <c r="IA1450" s="20"/>
      <c r="IB1450" s="20"/>
      <c r="IC1450" s="20"/>
      <c r="ID1450" s="20"/>
      <c r="IE1450" s="20"/>
      <c r="IF1450" s="20"/>
      <c r="IG1450" s="20"/>
      <c r="IH1450" s="20"/>
      <c r="II1450" s="20"/>
      <c r="IJ1450" s="20"/>
      <c r="IK1450" s="20"/>
      <c r="IL1450" s="20"/>
      <c r="IM1450" s="20"/>
      <c r="IN1450" s="20"/>
      <c r="IO1450" s="20"/>
      <c r="IP1450" s="20"/>
      <c r="IQ1450" s="20"/>
      <c r="IR1450" s="20"/>
      <c r="IS1450" s="20"/>
      <c r="IT1450" s="20"/>
      <c r="IU1450" s="20"/>
    </row>
    <row r="1451" spans="1:255" x14ac:dyDescent="0.2">
      <c r="A1451" s="79"/>
      <c r="B1451" s="80"/>
      <c r="C1451" s="80" t="s">
        <v>684</v>
      </c>
      <c r="D1451" s="81"/>
      <c r="E1451" s="82">
        <v>121</v>
      </c>
      <c r="F1451" s="83" t="s">
        <v>685</v>
      </c>
      <c r="G1451" s="84"/>
      <c r="H1451" s="85">
        <v>1580.47</v>
      </c>
      <c r="I1451" s="85">
        <v>1106.33</v>
      </c>
      <c r="J1451" s="87">
        <v>1.21</v>
      </c>
      <c r="K1451" s="86">
        <v>36940.22</v>
      </c>
      <c r="O1451" s="20"/>
      <c r="P1451" s="20"/>
      <c r="Q1451" s="20"/>
      <c r="R1451" s="20"/>
      <c r="S1451" s="20"/>
      <c r="T1451" s="20">
        <v>1106.33</v>
      </c>
      <c r="U1451" s="20">
        <v>36940.22</v>
      </c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>
        <v>1</v>
      </c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>
        <v>1106.33</v>
      </c>
      <c r="DR1451" s="20"/>
      <c r="DS1451" s="20">
        <v>36940.22</v>
      </c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  <c r="FQ1451" s="20"/>
      <c r="FR1451" s="20"/>
      <c r="FS1451" s="20"/>
      <c r="FT1451" s="20"/>
      <c r="FU1451" s="20"/>
      <c r="FV1451" s="20"/>
      <c r="FW1451" s="20"/>
      <c r="FX1451" s="20"/>
      <c r="FY1451" s="20"/>
      <c r="FZ1451" s="20"/>
      <c r="GA1451" s="20"/>
      <c r="GB1451" s="20"/>
      <c r="GC1451" s="20"/>
      <c r="GD1451" s="20"/>
      <c r="GE1451" s="20"/>
      <c r="GF1451" s="20"/>
      <c r="GG1451" s="20"/>
      <c r="GH1451" s="20"/>
      <c r="GI1451" s="20"/>
      <c r="GJ1451" s="20"/>
      <c r="GK1451" s="20"/>
      <c r="GL1451" s="20"/>
      <c r="GM1451" s="20"/>
      <c r="GN1451" s="20"/>
      <c r="GO1451" s="20"/>
      <c r="GP1451" s="20"/>
      <c r="GQ1451" s="20"/>
      <c r="GR1451" s="20"/>
      <c r="GS1451" s="20"/>
      <c r="GT1451" s="20"/>
      <c r="GU1451" s="20"/>
      <c r="GV1451" s="20"/>
      <c r="GW1451" s="20"/>
      <c r="GX1451" s="20"/>
      <c r="GY1451" s="20">
        <v>1106.33</v>
      </c>
      <c r="GZ1451" s="20"/>
      <c r="HA1451" s="20"/>
      <c r="HB1451" s="20">
        <v>1106.33</v>
      </c>
      <c r="HC1451" s="20"/>
      <c r="HD1451" s="20"/>
      <c r="HE1451" s="20"/>
      <c r="HF1451" s="20">
        <v>1106.33</v>
      </c>
      <c r="HG1451" s="20"/>
      <c r="HH1451" s="20"/>
      <c r="HI1451" s="20"/>
      <c r="HJ1451" s="20"/>
      <c r="HK1451" s="20"/>
      <c r="HL1451" s="20">
        <v>1106.33</v>
      </c>
      <c r="HM1451" s="20"/>
      <c r="HN1451" s="20">
        <v>1106.33</v>
      </c>
      <c r="HO1451" s="20"/>
      <c r="HP1451" s="20"/>
      <c r="HQ1451" s="20"/>
      <c r="HR1451" s="20"/>
      <c r="HS1451" s="20"/>
      <c r="HT1451" s="20"/>
      <c r="HU1451" s="20"/>
      <c r="HV1451" s="20"/>
      <c r="HW1451" s="20"/>
      <c r="HX1451" s="20"/>
      <c r="HY1451" s="20"/>
      <c r="HZ1451" s="20"/>
      <c r="IA1451" s="20"/>
      <c r="IB1451" s="20"/>
      <c r="IC1451" s="20"/>
      <c r="ID1451" s="20"/>
      <c r="IE1451" s="20"/>
      <c r="IF1451" s="20"/>
      <c r="IG1451" s="20"/>
      <c r="IH1451" s="20"/>
      <c r="II1451" s="20"/>
      <c r="IJ1451" s="20"/>
      <c r="IK1451" s="20"/>
      <c r="IL1451" s="20"/>
      <c r="IM1451" s="20"/>
      <c r="IN1451" s="20"/>
      <c r="IO1451" s="20"/>
      <c r="IP1451" s="20"/>
      <c r="IQ1451" s="20"/>
      <c r="IR1451" s="20"/>
      <c r="IS1451" s="20"/>
      <c r="IT1451" s="20"/>
      <c r="IU1451" s="20"/>
    </row>
    <row r="1452" spans="1:255" x14ac:dyDescent="0.2">
      <c r="A1452" s="79"/>
      <c r="B1452" s="80"/>
      <c r="C1452" s="80" t="s">
        <v>686</v>
      </c>
      <c r="D1452" s="81"/>
      <c r="E1452" s="82">
        <v>72</v>
      </c>
      <c r="F1452" s="83" t="s">
        <v>685</v>
      </c>
      <c r="G1452" s="84"/>
      <c r="H1452" s="85">
        <v>940.44</v>
      </c>
      <c r="I1452" s="85">
        <v>658.31</v>
      </c>
      <c r="J1452" s="87">
        <v>0.72</v>
      </c>
      <c r="K1452" s="86">
        <v>21980.959999999999</v>
      </c>
      <c r="O1452" s="20"/>
      <c r="P1452" s="20"/>
      <c r="Q1452" s="20"/>
      <c r="R1452" s="20"/>
      <c r="S1452" s="20"/>
      <c r="T1452" s="20">
        <v>658.31</v>
      </c>
      <c r="U1452" s="20">
        <v>21980.959999999999</v>
      </c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>
        <v>1</v>
      </c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>
        <v>658.31</v>
      </c>
      <c r="DR1452" s="20"/>
      <c r="DS1452" s="20">
        <v>21980.959999999999</v>
      </c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  <c r="FQ1452" s="20"/>
      <c r="FR1452" s="20"/>
      <c r="FS1452" s="20"/>
      <c r="FT1452" s="20"/>
      <c r="FU1452" s="20"/>
      <c r="FV1452" s="20"/>
      <c r="FW1452" s="20"/>
      <c r="FX1452" s="20"/>
      <c r="FY1452" s="20"/>
      <c r="FZ1452" s="20"/>
      <c r="GA1452" s="20"/>
      <c r="GB1452" s="20"/>
      <c r="GC1452" s="20"/>
      <c r="GD1452" s="20"/>
      <c r="GE1452" s="20"/>
      <c r="GF1452" s="20"/>
      <c r="GG1452" s="20"/>
      <c r="GH1452" s="20"/>
      <c r="GI1452" s="20"/>
      <c r="GJ1452" s="20"/>
      <c r="GK1452" s="20"/>
      <c r="GL1452" s="20"/>
      <c r="GM1452" s="20"/>
      <c r="GN1452" s="20"/>
      <c r="GO1452" s="20"/>
      <c r="GP1452" s="20"/>
      <c r="GQ1452" s="20"/>
      <c r="GR1452" s="20"/>
      <c r="GS1452" s="20"/>
      <c r="GT1452" s="20"/>
      <c r="GU1452" s="20"/>
      <c r="GV1452" s="20"/>
      <c r="GW1452" s="20"/>
      <c r="GX1452" s="20"/>
      <c r="GY1452" s="20"/>
      <c r="GZ1452" s="20">
        <v>658.31</v>
      </c>
      <c r="HA1452" s="20"/>
      <c r="HB1452" s="20">
        <v>658.31</v>
      </c>
      <c r="HC1452" s="20"/>
      <c r="HD1452" s="20"/>
      <c r="HE1452" s="20"/>
      <c r="HF1452" s="20">
        <v>658.31</v>
      </c>
      <c r="HG1452" s="20"/>
      <c r="HH1452" s="20"/>
      <c r="HI1452" s="20"/>
      <c r="HJ1452" s="20"/>
      <c r="HK1452" s="20"/>
      <c r="HL1452" s="20">
        <v>658.31</v>
      </c>
      <c r="HM1452" s="20"/>
      <c r="HN1452" s="20">
        <v>658.31</v>
      </c>
      <c r="HO1452" s="20"/>
      <c r="HP1452" s="20"/>
      <c r="HQ1452" s="20"/>
      <c r="HR1452" s="20"/>
      <c r="HS1452" s="20"/>
      <c r="HT1452" s="20"/>
      <c r="HU1452" s="20"/>
      <c r="HV1452" s="20"/>
      <c r="HW1452" s="20"/>
      <c r="HX1452" s="20"/>
      <c r="HY1452" s="20"/>
      <c r="HZ1452" s="20"/>
      <c r="IA1452" s="20"/>
      <c r="IB1452" s="20"/>
      <c r="IC1452" s="20"/>
      <c r="ID1452" s="20"/>
      <c r="IE1452" s="20"/>
      <c r="IF1452" s="20"/>
      <c r="IG1452" s="20"/>
      <c r="IH1452" s="20"/>
      <c r="II1452" s="20"/>
      <c r="IJ1452" s="20"/>
      <c r="IK1452" s="20"/>
      <c r="IL1452" s="20"/>
      <c r="IM1452" s="20"/>
      <c r="IN1452" s="20"/>
      <c r="IO1452" s="20"/>
      <c r="IP1452" s="20"/>
      <c r="IQ1452" s="20"/>
      <c r="IR1452" s="20"/>
      <c r="IS1452" s="20"/>
      <c r="IT1452" s="20"/>
      <c r="IU1452" s="20"/>
    </row>
    <row r="1453" spans="1:255" x14ac:dyDescent="0.2">
      <c r="A1453" s="71"/>
      <c r="B1453" s="72"/>
      <c r="C1453" s="72" t="s">
        <v>687</v>
      </c>
      <c r="D1453" s="73" t="s">
        <v>688</v>
      </c>
      <c r="E1453" s="74">
        <v>141</v>
      </c>
      <c r="F1453" s="75"/>
      <c r="G1453" s="76" t="s">
        <v>26</v>
      </c>
      <c r="H1453" s="75">
        <v>148.05000000000001</v>
      </c>
      <c r="I1453" s="88">
        <v>103.63500000000001</v>
      </c>
      <c r="J1453" s="77"/>
      <c r="K1453" s="78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  <c r="FW1453" s="20"/>
      <c r="FX1453" s="20"/>
      <c r="FY1453" s="20"/>
      <c r="FZ1453" s="20"/>
      <c r="GA1453" s="20"/>
      <c r="GB1453" s="20"/>
      <c r="GC1453" s="20"/>
      <c r="GD1453" s="20"/>
      <c r="GE1453" s="20"/>
      <c r="GF1453" s="20"/>
      <c r="GG1453" s="20"/>
      <c r="GH1453" s="20"/>
      <c r="GI1453" s="20"/>
      <c r="GJ1453" s="20"/>
      <c r="GK1453" s="20"/>
      <c r="GL1453" s="20"/>
      <c r="GM1453" s="20"/>
      <c r="GN1453" s="20"/>
      <c r="GO1453" s="20"/>
      <c r="GP1453" s="20"/>
      <c r="GQ1453" s="20"/>
      <c r="GR1453" s="20"/>
      <c r="GS1453" s="20"/>
      <c r="GT1453" s="20"/>
      <c r="GU1453" s="20"/>
      <c r="GV1453" s="20"/>
      <c r="GW1453" s="20"/>
      <c r="GX1453" s="20"/>
      <c r="GY1453" s="20"/>
      <c r="GZ1453" s="20"/>
      <c r="HA1453" s="20"/>
      <c r="HB1453" s="20"/>
      <c r="HC1453" s="20"/>
      <c r="HD1453" s="20"/>
      <c r="HE1453" s="20"/>
      <c r="HF1453" s="20"/>
      <c r="HG1453" s="20"/>
      <c r="HH1453" s="20"/>
      <c r="HI1453" s="20"/>
      <c r="HJ1453" s="20"/>
      <c r="HK1453" s="20"/>
      <c r="HL1453" s="20"/>
      <c r="HM1453" s="20"/>
      <c r="HN1453" s="20"/>
      <c r="HO1453" s="20"/>
      <c r="HP1453" s="20"/>
      <c r="HQ1453" s="20"/>
      <c r="HR1453" s="20"/>
      <c r="HS1453" s="20"/>
      <c r="HT1453" s="20"/>
      <c r="HU1453" s="20"/>
      <c r="HV1453" s="20"/>
      <c r="HW1453" s="20"/>
      <c r="HX1453" s="20"/>
      <c r="HY1453" s="20"/>
      <c r="HZ1453" s="20"/>
      <c r="IA1453" s="20"/>
      <c r="IB1453" s="20"/>
      <c r="IC1453" s="20"/>
      <c r="ID1453" s="20"/>
      <c r="IE1453" s="20"/>
      <c r="IF1453" s="20"/>
      <c r="IG1453" s="20"/>
      <c r="IH1453" s="20"/>
      <c r="II1453" s="20"/>
      <c r="IJ1453" s="20"/>
      <c r="IK1453" s="20"/>
      <c r="IL1453" s="20"/>
      <c r="IM1453" s="20"/>
      <c r="IN1453" s="20"/>
      <c r="IO1453" s="20"/>
      <c r="IP1453" s="20"/>
      <c r="IQ1453" s="20"/>
      <c r="IR1453" s="20"/>
      <c r="IS1453" s="20"/>
      <c r="IT1453" s="20"/>
      <c r="IU1453" s="20"/>
    </row>
    <row r="1454" spans="1:255" ht="24" x14ac:dyDescent="0.2">
      <c r="A1454" s="111" t="s">
        <v>432</v>
      </c>
      <c r="B1454" s="112" t="s">
        <v>35</v>
      </c>
      <c r="C1454" s="113" t="s">
        <v>151</v>
      </c>
      <c r="D1454" s="114" t="s">
        <v>105</v>
      </c>
      <c r="E1454" s="115">
        <v>70</v>
      </c>
      <c r="F1454" s="116">
        <v>1225.7</v>
      </c>
      <c r="G1454" s="65"/>
      <c r="H1454" s="116">
        <v>1225.7</v>
      </c>
      <c r="I1454" s="117">
        <v>9418.11</v>
      </c>
      <c r="J1454" s="66">
        <v>9.11</v>
      </c>
      <c r="K1454" s="118">
        <v>85799</v>
      </c>
      <c r="L1454" s="20"/>
      <c r="M1454" s="20"/>
      <c r="N1454" s="20"/>
      <c r="O1454" s="20"/>
      <c r="P1454" s="20"/>
      <c r="Q1454" s="20"/>
      <c r="R1454" s="20"/>
      <c r="S1454" s="20"/>
      <c r="T1454" s="20">
        <v>9418.11</v>
      </c>
      <c r="U1454" s="20">
        <v>85799</v>
      </c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>
        <v>1</v>
      </c>
      <c r="CW1454" s="20"/>
      <c r="CX1454" s="20"/>
      <c r="CY1454" s="20"/>
      <c r="CZ1454" s="20"/>
      <c r="DA1454" s="20"/>
      <c r="DB1454" s="20"/>
      <c r="DC1454" s="20"/>
      <c r="DD1454" s="20"/>
      <c r="DE1454" s="20">
        <v>85799</v>
      </c>
      <c r="DF1454" s="20"/>
      <c r="DG1454" s="20"/>
      <c r="DH1454" s="20"/>
      <c r="DI1454" s="20"/>
      <c r="DJ1454" s="20"/>
      <c r="DK1454" s="20">
        <v>9418.11</v>
      </c>
      <c r="DL1454" s="20"/>
      <c r="DM1454" s="20">
        <v>85799</v>
      </c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  <c r="FQ1454" s="20"/>
      <c r="FR1454" s="20"/>
      <c r="FS1454" s="20"/>
      <c r="FT1454" s="20"/>
      <c r="FU1454" s="20"/>
      <c r="FV1454" s="20"/>
      <c r="FW1454" s="20"/>
      <c r="FX1454" s="20"/>
      <c r="FY1454" s="20"/>
      <c r="FZ1454" s="20"/>
      <c r="GA1454" s="20"/>
      <c r="GB1454" s="20"/>
      <c r="GC1454" s="20"/>
      <c r="GD1454" s="20"/>
      <c r="GE1454" s="20"/>
      <c r="GF1454" s="20"/>
      <c r="GG1454" s="20"/>
      <c r="GH1454" s="20"/>
      <c r="GI1454" s="20"/>
      <c r="GJ1454" s="20">
        <v>9418.11</v>
      </c>
      <c r="GK1454" s="20"/>
      <c r="GL1454" s="20"/>
      <c r="GM1454" s="20"/>
      <c r="GN1454" s="20">
        <v>9418.11</v>
      </c>
      <c r="GO1454" s="20"/>
      <c r="GP1454" s="20">
        <v>9418.11</v>
      </c>
      <c r="GQ1454" s="20">
        <v>9418.11</v>
      </c>
      <c r="GR1454" s="20"/>
      <c r="GS1454" s="20">
        <v>9418.11</v>
      </c>
      <c r="GT1454" s="20"/>
      <c r="GU1454" s="20"/>
      <c r="GV1454" s="20"/>
      <c r="GW1454" s="20"/>
      <c r="GX1454" s="20"/>
      <c r="GY1454" s="20"/>
      <c r="GZ1454" s="20"/>
      <c r="HA1454" s="20"/>
      <c r="HB1454" s="20">
        <v>9418.11</v>
      </c>
      <c r="HC1454" s="20"/>
      <c r="HD1454" s="20"/>
      <c r="HE1454" s="20"/>
      <c r="HF1454" s="20">
        <v>9418.11</v>
      </c>
      <c r="HG1454" s="20"/>
      <c r="HH1454" s="20"/>
      <c r="HI1454" s="20"/>
      <c r="HJ1454" s="20"/>
      <c r="HK1454" s="20"/>
      <c r="HL1454" s="20">
        <v>9418.11</v>
      </c>
      <c r="HM1454" s="20"/>
      <c r="HN1454" s="20">
        <v>9418.11</v>
      </c>
      <c r="HO1454" s="20"/>
      <c r="HP1454" s="20"/>
      <c r="HQ1454" s="20"/>
      <c r="HR1454" s="20"/>
      <c r="HS1454" s="20"/>
      <c r="HT1454" s="20"/>
      <c r="HU1454" s="20"/>
      <c r="HV1454" s="20"/>
      <c r="HW1454" s="20"/>
      <c r="HX1454" s="20"/>
      <c r="HY1454" s="20">
        <v>9418.11</v>
      </c>
      <c r="HZ1454" s="20"/>
      <c r="IA1454" s="20"/>
      <c r="IB1454" s="20"/>
      <c r="IC1454" s="20"/>
      <c r="ID1454" s="20"/>
      <c r="IE1454" s="20"/>
      <c r="IF1454" s="20"/>
      <c r="IG1454" s="20"/>
      <c r="IH1454" s="20"/>
      <c r="II1454" s="20"/>
      <c r="IJ1454" s="20"/>
      <c r="IK1454" s="20"/>
      <c r="IL1454" s="20"/>
      <c r="IM1454" s="20"/>
      <c r="IN1454" s="20"/>
      <c r="IO1454" s="20"/>
      <c r="IP1454" s="20"/>
      <c r="IQ1454" s="20"/>
      <c r="IR1454" s="20"/>
      <c r="IS1454" s="20"/>
      <c r="IT1454" s="20"/>
      <c r="IU1454" s="20"/>
    </row>
    <row r="1455" spans="1:255" x14ac:dyDescent="0.2">
      <c r="A1455" s="89"/>
      <c r="B1455" s="110" t="s">
        <v>690</v>
      </c>
      <c r="C1455" s="110" t="s">
        <v>725</v>
      </c>
      <c r="D1455" s="29"/>
      <c r="E1455" s="29"/>
      <c r="F1455" s="29"/>
      <c r="G1455" s="29"/>
      <c r="H1455" s="29"/>
      <c r="I1455" s="29"/>
      <c r="J1455" s="29"/>
      <c r="K1455" s="90"/>
    </row>
    <row r="1456" spans="1:255" ht="13.5" thickBot="1" x14ac:dyDescent="0.25">
      <c r="A1456" s="135"/>
      <c r="B1456" s="136"/>
      <c r="C1456" s="136" t="s">
        <v>696</v>
      </c>
      <c r="D1456" s="136"/>
      <c r="E1456" s="136"/>
      <c r="F1456" s="136"/>
      <c r="G1456" s="136"/>
      <c r="H1456" s="188">
        <v>9722.08</v>
      </c>
      <c r="I1456" s="189"/>
      <c r="J1456" s="188">
        <v>88568.15</v>
      </c>
      <c r="K1456" s="190"/>
      <c r="L1456" s="109"/>
      <c r="M1456" s="109"/>
      <c r="N1456" s="109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  <c r="FW1456" s="20"/>
      <c r="FX1456" s="20"/>
      <c r="FY1456" s="20"/>
      <c r="FZ1456" s="20"/>
      <c r="GA1456" s="20"/>
      <c r="GB1456" s="20"/>
      <c r="GC1456" s="20"/>
      <c r="GD1456" s="20"/>
      <c r="GE1456" s="20"/>
      <c r="GF1456" s="20"/>
      <c r="GG1456" s="20"/>
      <c r="GH1456" s="20"/>
      <c r="GI1456" s="20"/>
      <c r="GJ1456" s="20"/>
      <c r="GK1456" s="20"/>
      <c r="GL1456" s="20"/>
      <c r="GM1456" s="20"/>
      <c r="GN1456" s="20"/>
      <c r="GO1456" s="20"/>
      <c r="GP1456" s="20"/>
      <c r="GQ1456" s="20"/>
      <c r="GR1456" s="20"/>
      <c r="GS1456" s="20"/>
      <c r="GT1456" s="20"/>
      <c r="GU1456" s="20"/>
      <c r="GV1456" s="20"/>
      <c r="GW1456" s="20"/>
      <c r="GX1456" s="20"/>
      <c r="GY1456" s="20"/>
      <c r="GZ1456" s="20"/>
      <c r="HA1456" s="20"/>
      <c r="HB1456" s="20"/>
      <c r="HC1456" s="20"/>
      <c r="HD1456" s="20"/>
      <c r="HE1456" s="20"/>
      <c r="HF1456" s="20"/>
      <c r="HG1456" s="20"/>
      <c r="HH1456" s="20"/>
      <c r="HI1456" s="20"/>
      <c r="HJ1456" s="20"/>
      <c r="HK1456" s="20"/>
      <c r="HL1456" s="20"/>
      <c r="HM1456" s="20"/>
      <c r="HN1456" s="20"/>
      <c r="HO1456" s="20"/>
      <c r="HP1456" s="20"/>
      <c r="HQ1456" s="20"/>
      <c r="HR1456" s="20"/>
      <c r="HS1456" s="20"/>
      <c r="HT1456" s="20"/>
      <c r="HU1456" s="20"/>
      <c r="HV1456" s="20"/>
      <c r="HW1456" s="20"/>
      <c r="HX1456" s="20"/>
      <c r="HY1456" s="20"/>
      <c r="HZ1456" s="20"/>
      <c r="IA1456" s="20"/>
      <c r="IB1456" s="20"/>
      <c r="IC1456" s="20"/>
      <c r="ID1456" s="20"/>
      <c r="IE1456" s="20"/>
      <c r="IF1456" s="20"/>
      <c r="IG1456" s="20"/>
      <c r="IH1456" s="20"/>
      <c r="II1456" s="20"/>
      <c r="IJ1456" s="20"/>
      <c r="IK1456" s="20"/>
      <c r="IL1456" s="20"/>
      <c r="IM1456" s="20"/>
      <c r="IN1456" s="20"/>
      <c r="IO1456" s="20"/>
      <c r="IP1456" s="20"/>
      <c r="IQ1456" s="20"/>
      <c r="IR1456" s="20"/>
      <c r="IS1456" s="20"/>
      <c r="IT1456" s="20"/>
      <c r="IU1456" s="20"/>
    </row>
    <row r="1457" spans="1:255" x14ac:dyDescent="0.2">
      <c r="A1457" s="123"/>
      <c r="B1457" s="122"/>
      <c r="C1457" s="122" t="s">
        <v>698</v>
      </c>
      <c r="D1457" s="122"/>
      <c r="E1457" s="122"/>
      <c r="F1457" s="122"/>
      <c r="G1457" s="122"/>
      <c r="H1457" s="191">
        <v>12461.76</v>
      </c>
      <c r="I1457" s="192"/>
      <c r="J1457" s="191">
        <v>178651.61</v>
      </c>
      <c r="K1457" s="193"/>
      <c r="O1457" s="20"/>
      <c r="P1457" s="20"/>
      <c r="Q1457" s="20"/>
      <c r="R1457" s="20">
        <v>12461.76</v>
      </c>
      <c r="S1457" s="20">
        <v>178651.61</v>
      </c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  <c r="FQ1457" s="20"/>
      <c r="FR1457" s="20"/>
      <c r="FS1457" s="20"/>
      <c r="FT1457" s="20"/>
      <c r="FU1457" s="20"/>
      <c r="FV1457" s="20"/>
      <c r="FW1457" s="20"/>
      <c r="FX1457" s="20"/>
      <c r="FY1457" s="20"/>
      <c r="FZ1457" s="20"/>
      <c r="GA1457" s="20"/>
      <c r="GB1457" s="20"/>
      <c r="GC1457" s="20"/>
      <c r="GD1457" s="20"/>
      <c r="GE1457" s="20"/>
      <c r="GF1457" s="20"/>
      <c r="GG1457" s="20"/>
      <c r="GH1457" s="20"/>
      <c r="GI1457" s="20"/>
      <c r="GJ1457" s="20"/>
      <c r="GK1457" s="20"/>
      <c r="GL1457" s="20"/>
      <c r="GM1457" s="20"/>
      <c r="GN1457" s="20"/>
      <c r="GO1457" s="20"/>
      <c r="GP1457" s="20"/>
      <c r="GQ1457" s="20"/>
      <c r="GR1457" s="20"/>
      <c r="GS1457" s="20"/>
      <c r="GT1457" s="20"/>
      <c r="GU1457" s="20"/>
      <c r="GV1457" s="20"/>
      <c r="GW1457" s="20"/>
      <c r="GX1457" s="20"/>
      <c r="GY1457" s="20"/>
      <c r="GZ1457" s="20"/>
      <c r="HA1457" s="20">
        <v>12461.76</v>
      </c>
      <c r="HB1457" s="20"/>
      <c r="HC1457" s="20"/>
      <c r="HD1457" s="20"/>
      <c r="HE1457" s="20"/>
      <c r="HF1457" s="20"/>
      <c r="HG1457" s="20"/>
      <c r="HH1457" s="20"/>
      <c r="HI1457" s="20"/>
      <c r="HJ1457" s="20"/>
      <c r="HK1457" s="20"/>
      <c r="HL1457" s="20"/>
      <c r="HM1457" s="20"/>
      <c r="HN1457" s="20"/>
      <c r="HO1457" s="20"/>
      <c r="HP1457" s="20"/>
      <c r="HQ1457" s="20"/>
      <c r="HR1457" s="20"/>
      <c r="HS1457" s="20"/>
      <c r="HT1457" s="20"/>
      <c r="HU1457" s="20"/>
      <c r="HV1457" s="20"/>
      <c r="HW1457" s="20"/>
      <c r="HX1457" s="20"/>
      <c r="HY1457" s="20"/>
      <c r="HZ1457" s="20"/>
      <c r="IA1457" s="20"/>
      <c r="IB1457" s="20"/>
      <c r="IC1457" s="20"/>
      <c r="ID1457" s="20"/>
      <c r="IE1457" s="20"/>
      <c r="IF1457" s="20"/>
      <c r="IG1457" s="20"/>
      <c r="IH1457" s="20"/>
      <c r="II1457" s="20"/>
      <c r="IJ1457" s="20"/>
      <c r="IK1457" s="20"/>
      <c r="IL1457" s="20"/>
      <c r="IM1457" s="20"/>
      <c r="IN1457" s="20"/>
      <c r="IO1457" s="20"/>
      <c r="IP1457" s="20"/>
      <c r="IQ1457" s="20"/>
      <c r="IR1457" s="20"/>
      <c r="IS1457" s="20"/>
      <c r="IT1457" s="20"/>
      <c r="IU1457" s="20"/>
    </row>
    <row r="1458" spans="1:255" x14ac:dyDescent="0.2">
      <c r="A1458" s="70"/>
      <c r="B1458" s="69"/>
      <c r="C1458" s="69"/>
      <c r="D1458" s="69"/>
      <c r="E1458" s="69"/>
      <c r="F1458" s="69"/>
      <c r="G1458" s="69"/>
      <c r="H1458" s="194"/>
      <c r="I1458" s="195"/>
      <c r="J1458" s="194"/>
      <c r="K1458" s="196"/>
    </row>
    <row r="1459" spans="1:255" ht="59.25" x14ac:dyDescent="0.2">
      <c r="A1459" s="126">
        <v>56</v>
      </c>
      <c r="B1459" s="133" t="s">
        <v>434</v>
      </c>
      <c r="C1459" s="127" t="s">
        <v>834</v>
      </c>
      <c r="D1459" s="128" t="s">
        <v>101</v>
      </c>
      <c r="E1459" s="129">
        <v>4.8259999999999996</v>
      </c>
      <c r="F1459" s="130">
        <v>1542.78</v>
      </c>
      <c r="G1459" s="134" t="s">
        <v>6</v>
      </c>
      <c r="H1459" s="130"/>
      <c r="I1459" s="131">
        <v>16380.29</v>
      </c>
      <c r="J1459" s="97"/>
      <c r="K1459" s="132">
        <v>538003.61</v>
      </c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  <c r="FQ1459" s="20"/>
      <c r="FR1459" s="20"/>
      <c r="FS1459" s="20"/>
      <c r="FT1459" s="20"/>
      <c r="FU1459" s="20"/>
      <c r="FV1459" s="20"/>
      <c r="FW1459" s="20"/>
      <c r="FX1459" s="20"/>
      <c r="FY1459" s="20"/>
      <c r="FZ1459" s="20"/>
      <c r="GA1459" s="20"/>
      <c r="GB1459" s="20"/>
      <c r="GC1459" s="20"/>
      <c r="GD1459" s="20"/>
      <c r="GE1459" s="20"/>
      <c r="GF1459" s="20"/>
      <c r="GG1459" s="20"/>
      <c r="GH1459" s="20"/>
      <c r="GI1459" s="20"/>
      <c r="GJ1459" s="20"/>
      <c r="GK1459" s="20"/>
      <c r="GL1459" s="20"/>
      <c r="GM1459" s="20"/>
      <c r="GN1459" s="20"/>
      <c r="GO1459" s="20"/>
      <c r="GP1459" s="20"/>
      <c r="GQ1459" s="20"/>
      <c r="GR1459" s="20"/>
      <c r="GS1459" s="20"/>
      <c r="GT1459" s="20"/>
      <c r="GU1459" s="20"/>
      <c r="GV1459" s="20"/>
      <c r="GW1459" s="20"/>
      <c r="GX1459" s="20"/>
      <c r="GY1459" s="20"/>
      <c r="GZ1459" s="20"/>
      <c r="HA1459" s="20"/>
      <c r="HB1459" s="20"/>
      <c r="HC1459" s="20"/>
      <c r="HD1459" s="20"/>
      <c r="HE1459" s="20"/>
      <c r="HF1459" s="20"/>
      <c r="HG1459" s="20"/>
      <c r="HH1459" s="20"/>
      <c r="HI1459" s="20"/>
      <c r="HJ1459" s="20"/>
      <c r="HK1459" s="20"/>
      <c r="HL1459" s="20"/>
      <c r="HM1459" s="20"/>
      <c r="HN1459" s="20"/>
      <c r="HO1459" s="20"/>
      <c r="HP1459" s="20"/>
      <c r="HQ1459" s="20"/>
      <c r="HR1459" s="20"/>
      <c r="HS1459" s="20"/>
      <c r="HT1459" s="20"/>
      <c r="HU1459" s="20"/>
      <c r="HV1459" s="20"/>
      <c r="HW1459" s="20"/>
      <c r="HX1459" s="20"/>
      <c r="HY1459" s="20"/>
      <c r="HZ1459" s="20"/>
      <c r="IA1459" s="20"/>
      <c r="IB1459" s="20"/>
      <c r="IC1459" s="20"/>
      <c r="ID1459" s="20"/>
      <c r="IE1459" s="20"/>
      <c r="IF1459" s="20"/>
      <c r="IG1459" s="20"/>
      <c r="IH1459" s="20"/>
      <c r="II1459" s="20"/>
      <c r="IJ1459" s="20"/>
      <c r="IK1459" s="20"/>
      <c r="IL1459" s="20"/>
      <c r="IM1459" s="20"/>
      <c r="IN1459" s="20"/>
      <c r="IO1459" s="20"/>
      <c r="IP1459" s="20"/>
      <c r="IQ1459" s="20"/>
      <c r="IR1459" s="20"/>
      <c r="IS1459" s="20"/>
      <c r="IT1459" s="20"/>
      <c r="IU1459" s="20"/>
    </row>
    <row r="1460" spans="1:255" x14ac:dyDescent="0.2">
      <c r="A1460" s="60"/>
      <c r="B1460" s="61"/>
      <c r="C1460" s="61" t="s">
        <v>680</v>
      </c>
      <c r="D1460" s="62"/>
      <c r="E1460" s="63"/>
      <c r="F1460" s="64">
        <v>1066.28</v>
      </c>
      <c r="G1460" s="65" t="s">
        <v>26</v>
      </c>
      <c r="H1460" s="64">
        <v>1119.5899999999999</v>
      </c>
      <c r="I1460" s="64">
        <v>5403.14</v>
      </c>
      <c r="J1460" s="66">
        <v>33.39</v>
      </c>
      <c r="K1460" s="67">
        <v>180410.89</v>
      </c>
      <c r="O1460" s="20"/>
      <c r="P1460" s="20"/>
      <c r="Q1460" s="20"/>
      <c r="R1460" s="20"/>
      <c r="S1460" s="20"/>
      <c r="T1460" s="20">
        <v>5403.14</v>
      </c>
      <c r="U1460" s="20">
        <v>180410.89</v>
      </c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>
        <v>1</v>
      </c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>
        <v>180410.89</v>
      </c>
      <c r="DH1460" s="20">
        <v>1</v>
      </c>
      <c r="DI1460" s="20"/>
      <c r="DJ1460" s="20"/>
      <c r="DK1460" s="20"/>
      <c r="DL1460" s="20"/>
      <c r="DM1460" s="20"/>
      <c r="DN1460" s="20"/>
      <c r="DO1460" s="20"/>
      <c r="DP1460" s="20"/>
      <c r="DQ1460" s="20">
        <v>5403.14</v>
      </c>
      <c r="DR1460" s="20"/>
      <c r="DS1460" s="20">
        <v>180410.89</v>
      </c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  <c r="FQ1460" s="20"/>
      <c r="FR1460" s="20"/>
      <c r="FS1460" s="20"/>
      <c r="FT1460" s="20"/>
      <c r="FU1460" s="20"/>
      <c r="FV1460" s="20"/>
      <c r="FW1460" s="20"/>
      <c r="FX1460" s="20"/>
      <c r="FY1460" s="20"/>
      <c r="FZ1460" s="20"/>
      <c r="GA1460" s="20"/>
      <c r="GB1460" s="20"/>
      <c r="GC1460" s="20"/>
      <c r="GD1460" s="20"/>
      <c r="GE1460" s="20"/>
      <c r="GF1460" s="20"/>
      <c r="GG1460" s="20"/>
      <c r="GH1460" s="20"/>
      <c r="GI1460" s="20"/>
      <c r="GJ1460" s="20">
        <v>5403.14</v>
      </c>
      <c r="GK1460" s="20">
        <v>5403.14</v>
      </c>
      <c r="GL1460" s="20"/>
      <c r="GM1460" s="20"/>
      <c r="GN1460" s="20"/>
      <c r="GO1460" s="20"/>
      <c r="GP1460" s="20"/>
      <c r="GQ1460" s="20"/>
      <c r="GR1460" s="20"/>
      <c r="GS1460" s="20"/>
      <c r="GT1460" s="20"/>
      <c r="GU1460" s="20"/>
      <c r="GV1460" s="20"/>
      <c r="GW1460" s="20"/>
      <c r="GX1460" s="20"/>
      <c r="GY1460" s="20"/>
      <c r="GZ1460" s="20"/>
      <c r="HA1460" s="20"/>
      <c r="HB1460" s="20">
        <v>5403.14</v>
      </c>
      <c r="HC1460" s="20"/>
      <c r="HD1460" s="20"/>
      <c r="HE1460" s="20"/>
      <c r="HF1460" s="20">
        <v>5403.14</v>
      </c>
      <c r="HG1460" s="20"/>
      <c r="HH1460" s="20"/>
      <c r="HI1460" s="20"/>
      <c r="HJ1460" s="20"/>
      <c r="HK1460" s="20"/>
      <c r="HL1460" s="20">
        <v>5403.14</v>
      </c>
      <c r="HM1460" s="20"/>
      <c r="HN1460" s="20">
        <v>5403.14</v>
      </c>
      <c r="HO1460" s="20"/>
      <c r="HP1460" s="20"/>
      <c r="HQ1460" s="20"/>
      <c r="HR1460" s="20"/>
      <c r="HS1460" s="20"/>
      <c r="HT1460" s="20"/>
      <c r="HU1460" s="20"/>
      <c r="HV1460" s="20"/>
      <c r="HW1460" s="20"/>
      <c r="HX1460" s="20">
        <v>5403.14</v>
      </c>
      <c r="HY1460" s="20"/>
      <c r="HZ1460" s="20"/>
      <c r="IA1460" s="20"/>
      <c r="IB1460" s="20"/>
      <c r="IC1460" s="20"/>
      <c r="ID1460" s="20"/>
      <c r="IE1460" s="20"/>
      <c r="IF1460" s="20"/>
      <c r="IG1460" s="20"/>
      <c r="IH1460" s="20"/>
      <c r="II1460" s="20"/>
      <c r="IJ1460" s="20"/>
      <c r="IK1460" s="20"/>
      <c r="IL1460" s="20"/>
      <c r="IM1460" s="20"/>
      <c r="IN1460" s="20"/>
      <c r="IO1460" s="20"/>
      <c r="IP1460" s="20"/>
      <c r="IQ1460" s="20"/>
      <c r="IR1460" s="20"/>
      <c r="IS1460" s="20"/>
      <c r="IT1460" s="20"/>
      <c r="IU1460" s="20"/>
    </row>
    <row r="1461" spans="1:255" x14ac:dyDescent="0.2">
      <c r="A1461" s="71"/>
      <c r="B1461" s="72"/>
      <c r="C1461" s="72" t="s">
        <v>681</v>
      </c>
      <c r="D1461" s="73"/>
      <c r="E1461" s="74"/>
      <c r="F1461" s="75">
        <v>87.59</v>
      </c>
      <c r="G1461" s="76" t="s">
        <v>26</v>
      </c>
      <c r="H1461" s="75">
        <v>91.97</v>
      </c>
      <c r="I1461" s="75">
        <v>443.85</v>
      </c>
      <c r="J1461" s="77">
        <v>13.26</v>
      </c>
      <c r="K1461" s="78">
        <v>5885.41</v>
      </c>
      <c r="O1461" s="20"/>
      <c r="P1461" s="20"/>
      <c r="Q1461" s="20"/>
      <c r="R1461" s="20"/>
      <c r="S1461" s="20"/>
      <c r="T1461" s="20">
        <v>443.85</v>
      </c>
      <c r="U1461" s="20">
        <v>5885.41</v>
      </c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>
        <v>1</v>
      </c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>
        <v>443.85</v>
      </c>
      <c r="DR1461" s="20"/>
      <c r="DS1461" s="20">
        <v>5885.41</v>
      </c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  <c r="FQ1461" s="20"/>
      <c r="FR1461" s="20"/>
      <c r="FS1461" s="20"/>
      <c r="FT1461" s="20"/>
      <c r="FU1461" s="20"/>
      <c r="FV1461" s="20"/>
      <c r="FW1461" s="20"/>
      <c r="FX1461" s="20"/>
      <c r="FY1461" s="20"/>
      <c r="FZ1461" s="20"/>
      <c r="GA1461" s="20"/>
      <c r="GB1461" s="20"/>
      <c r="GC1461" s="20"/>
      <c r="GD1461" s="20"/>
      <c r="GE1461" s="20"/>
      <c r="GF1461" s="20"/>
      <c r="GG1461" s="20"/>
      <c r="GH1461" s="20"/>
      <c r="GI1461" s="20"/>
      <c r="GJ1461" s="20">
        <v>443.85</v>
      </c>
      <c r="GK1461" s="20"/>
      <c r="GL1461" s="20">
        <v>443.85</v>
      </c>
      <c r="GM1461" s="20"/>
      <c r="GN1461" s="20"/>
      <c r="GO1461" s="20"/>
      <c r="GP1461" s="20"/>
      <c r="GQ1461" s="20"/>
      <c r="GR1461" s="20"/>
      <c r="GS1461" s="20"/>
      <c r="GT1461" s="20"/>
      <c r="GU1461" s="20"/>
      <c r="GV1461" s="20"/>
      <c r="GW1461" s="20"/>
      <c r="GX1461" s="20"/>
      <c r="GY1461" s="20"/>
      <c r="GZ1461" s="20"/>
      <c r="HA1461" s="20"/>
      <c r="HB1461" s="20">
        <v>443.85</v>
      </c>
      <c r="HC1461" s="20"/>
      <c r="HD1461" s="20"/>
      <c r="HE1461" s="20"/>
      <c r="HF1461" s="20">
        <v>443.85</v>
      </c>
      <c r="HG1461" s="20"/>
      <c r="HH1461" s="20"/>
      <c r="HI1461" s="20"/>
      <c r="HJ1461" s="20"/>
      <c r="HK1461" s="20"/>
      <c r="HL1461" s="20">
        <v>443.85</v>
      </c>
      <c r="HM1461" s="20"/>
      <c r="HN1461" s="20">
        <v>443.85</v>
      </c>
      <c r="HO1461" s="20"/>
      <c r="HP1461" s="20"/>
      <c r="HQ1461" s="20"/>
      <c r="HR1461" s="20"/>
      <c r="HS1461" s="20"/>
      <c r="HT1461" s="20"/>
      <c r="HU1461" s="20"/>
      <c r="HV1461" s="20"/>
      <c r="HW1461" s="20"/>
      <c r="HX1461" s="20"/>
      <c r="HY1461" s="20"/>
      <c r="HZ1461" s="20"/>
      <c r="IA1461" s="20"/>
      <c r="IB1461" s="20"/>
      <c r="IC1461" s="20"/>
      <c r="ID1461" s="20"/>
      <c r="IE1461" s="20"/>
      <c r="IF1461" s="20"/>
      <c r="IG1461" s="20"/>
      <c r="IH1461" s="20"/>
      <c r="II1461" s="20"/>
      <c r="IJ1461" s="20"/>
      <c r="IK1461" s="20"/>
      <c r="IL1461" s="20"/>
      <c r="IM1461" s="20"/>
      <c r="IN1461" s="20"/>
      <c r="IO1461" s="20"/>
      <c r="IP1461" s="20"/>
      <c r="IQ1461" s="20"/>
      <c r="IR1461" s="20"/>
      <c r="IS1461" s="20"/>
      <c r="IT1461" s="20"/>
      <c r="IU1461" s="20"/>
    </row>
    <row r="1462" spans="1:255" x14ac:dyDescent="0.2">
      <c r="A1462" s="71"/>
      <c r="B1462" s="72"/>
      <c r="C1462" s="72" t="s">
        <v>682</v>
      </c>
      <c r="D1462" s="73"/>
      <c r="E1462" s="74"/>
      <c r="F1462" s="75">
        <v>10.76</v>
      </c>
      <c r="G1462" s="76" t="s">
        <v>26</v>
      </c>
      <c r="H1462" s="75">
        <v>11.3</v>
      </c>
      <c r="I1462" s="75">
        <v>54.53</v>
      </c>
      <c r="J1462" s="77">
        <v>33.39</v>
      </c>
      <c r="K1462" s="78">
        <v>1820.88</v>
      </c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  <c r="FQ1462" s="20"/>
      <c r="FR1462" s="20"/>
      <c r="FS1462" s="20"/>
      <c r="FT1462" s="20"/>
      <c r="FU1462" s="20"/>
      <c r="FV1462" s="20"/>
      <c r="FW1462" s="20"/>
      <c r="FX1462" s="20"/>
      <c r="FY1462" s="20"/>
      <c r="FZ1462" s="20"/>
      <c r="GA1462" s="20"/>
      <c r="GB1462" s="20"/>
      <c r="GC1462" s="20"/>
      <c r="GD1462" s="20"/>
      <c r="GE1462" s="20"/>
      <c r="GF1462" s="20"/>
      <c r="GG1462" s="20"/>
      <c r="GH1462" s="20"/>
      <c r="GI1462" s="20"/>
      <c r="GJ1462" s="20"/>
      <c r="GK1462" s="20"/>
      <c r="GL1462" s="20"/>
      <c r="GM1462" s="20">
        <v>54.53</v>
      </c>
      <c r="GN1462" s="20"/>
      <c r="GO1462" s="20"/>
      <c r="GP1462" s="20"/>
      <c r="GQ1462" s="20"/>
      <c r="GR1462" s="20"/>
      <c r="GS1462" s="20"/>
      <c r="GT1462" s="20"/>
      <c r="GU1462" s="20"/>
      <c r="GV1462" s="20"/>
      <c r="GW1462" s="20"/>
      <c r="GX1462" s="20"/>
      <c r="GY1462" s="20"/>
      <c r="GZ1462" s="20"/>
      <c r="HA1462" s="20"/>
      <c r="HB1462" s="20"/>
      <c r="HC1462" s="20"/>
      <c r="HD1462" s="20"/>
      <c r="HE1462" s="20"/>
      <c r="HF1462" s="20"/>
      <c r="HG1462" s="20"/>
      <c r="HH1462" s="20"/>
      <c r="HI1462" s="20"/>
      <c r="HJ1462" s="20"/>
      <c r="HK1462" s="20"/>
      <c r="HL1462" s="20"/>
      <c r="HM1462" s="20"/>
      <c r="HN1462" s="20"/>
      <c r="HO1462" s="20"/>
      <c r="HP1462" s="20"/>
      <c r="HQ1462" s="20"/>
      <c r="HR1462" s="20"/>
      <c r="HS1462" s="20"/>
      <c r="HT1462" s="20"/>
      <c r="HU1462" s="20"/>
      <c r="HV1462" s="20"/>
      <c r="HW1462" s="20"/>
      <c r="HX1462" s="20">
        <v>54.53</v>
      </c>
      <c r="HY1462" s="20"/>
      <c r="HZ1462" s="20"/>
      <c r="IA1462" s="20"/>
      <c r="IB1462" s="20"/>
      <c r="IC1462" s="20"/>
      <c r="ID1462" s="20"/>
      <c r="IE1462" s="20"/>
      <c r="IF1462" s="20"/>
      <c r="IG1462" s="20"/>
      <c r="IH1462" s="20"/>
      <c r="II1462" s="20"/>
      <c r="IJ1462" s="20"/>
      <c r="IK1462" s="20"/>
      <c r="IL1462" s="20"/>
      <c r="IM1462" s="20"/>
      <c r="IN1462" s="20"/>
      <c r="IO1462" s="20"/>
      <c r="IP1462" s="20"/>
      <c r="IQ1462" s="20"/>
      <c r="IR1462" s="20"/>
      <c r="IS1462" s="20"/>
      <c r="IT1462" s="20"/>
      <c r="IU1462" s="20"/>
    </row>
    <row r="1463" spans="1:255" x14ac:dyDescent="0.2">
      <c r="A1463" s="71"/>
      <c r="B1463" s="72"/>
      <c r="C1463" s="72" t="s">
        <v>683</v>
      </c>
      <c r="D1463" s="73"/>
      <c r="E1463" s="74"/>
      <c r="F1463" s="75">
        <v>388.91</v>
      </c>
      <c r="G1463" s="76"/>
      <c r="H1463" s="75">
        <v>388.91</v>
      </c>
      <c r="I1463" s="75">
        <v>1876.88</v>
      </c>
      <c r="J1463" s="77">
        <v>9.11</v>
      </c>
      <c r="K1463" s="78">
        <v>17098.37</v>
      </c>
      <c r="O1463" s="20"/>
      <c r="P1463" s="20"/>
      <c r="Q1463" s="20"/>
      <c r="R1463" s="20"/>
      <c r="S1463" s="20"/>
      <c r="T1463" s="20">
        <v>1876.88</v>
      </c>
      <c r="U1463" s="20">
        <v>17098.37</v>
      </c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>
        <v>1</v>
      </c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>
        <v>1876.88</v>
      </c>
      <c r="DL1463" s="20"/>
      <c r="DM1463" s="20">
        <v>17098.37</v>
      </c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  <c r="FQ1463" s="20"/>
      <c r="FR1463" s="20"/>
      <c r="FS1463" s="20"/>
      <c r="FT1463" s="20"/>
      <c r="FU1463" s="20"/>
      <c r="FV1463" s="20"/>
      <c r="FW1463" s="20"/>
      <c r="FX1463" s="20"/>
      <c r="FY1463" s="20"/>
      <c r="FZ1463" s="20"/>
      <c r="GA1463" s="20"/>
      <c r="GB1463" s="20"/>
      <c r="GC1463" s="20"/>
      <c r="GD1463" s="20"/>
      <c r="GE1463" s="20"/>
      <c r="GF1463" s="20"/>
      <c r="GG1463" s="20"/>
      <c r="GH1463" s="20"/>
      <c r="GI1463" s="20"/>
      <c r="GJ1463" s="20">
        <v>1876.88</v>
      </c>
      <c r="GK1463" s="20"/>
      <c r="GL1463" s="20"/>
      <c r="GM1463" s="20"/>
      <c r="GN1463" s="20">
        <v>1876.88</v>
      </c>
      <c r="GO1463" s="20"/>
      <c r="GP1463" s="20">
        <v>1876.88</v>
      </c>
      <c r="GQ1463" s="20">
        <v>1876.88</v>
      </c>
      <c r="GR1463" s="20"/>
      <c r="GS1463" s="20">
        <v>1876.88</v>
      </c>
      <c r="GT1463" s="20"/>
      <c r="GU1463" s="20"/>
      <c r="GV1463" s="20"/>
      <c r="GW1463" s="20">
        <v>0</v>
      </c>
      <c r="GX1463" s="20">
        <v>0</v>
      </c>
      <c r="GY1463" s="20"/>
      <c r="GZ1463" s="20"/>
      <c r="HA1463" s="20"/>
      <c r="HB1463" s="20">
        <v>1876.88</v>
      </c>
      <c r="HC1463" s="20"/>
      <c r="HD1463" s="20"/>
      <c r="HE1463" s="20"/>
      <c r="HF1463" s="20">
        <v>1876.88</v>
      </c>
      <c r="HG1463" s="20"/>
      <c r="HH1463" s="20"/>
      <c r="HI1463" s="20"/>
      <c r="HJ1463" s="20"/>
      <c r="HK1463" s="20"/>
      <c r="HL1463" s="20">
        <v>1876.88</v>
      </c>
      <c r="HM1463" s="20"/>
      <c r="HN1463" s="20">
        <v>1876.88</v>
      </c>
      <c r="HO1463" s="20"/>
      <c r="HP1463" s="20"/>
      <c r="HQ1463" s="20"/>
      <c r="HR1463" s="20"/>
      <c r="HS1463" s="20"/>
      <c r="HT1463" s="20"/>
      <c r="HU1463" s="20"/>
      <c r="HV1463" s="20"/>
      <c r="HW1463" s="20"/>
      <c r="HX1463" s="20"/>
      <c r="HY1463" s="20"/>
      <c r="HZ1463" s="20"/>
      <c r="IA1463" s="20"/>
      <c r="IB1463" s="20"/>
      <c r="IC1463" s="20"/>
      <c r="ID1463" s="20"/>
      <c r="IE1463" s="20"/>
      <c r="IF1463" s="20"/>
      <c r="IG1463" s="20"/>
      <c r="IH1463" s="20"/>
      <c r="II1463" s="20"/>
      <c r="IJ1463" s="20"/>
      <c r="IK1463" s="20"/>
      <c r="IL1463" s="20"/>
      <c r="IM1463" s="20"/>
      <c r="IN1463" s="20"/>
      <c r="IO1463" s="20"/>
      <c r="IP1463" s="20"/>
      <c r="IQ1463" s="20"/>
      <c r="IR1463" s="20"/>
      <c r="IS1463" s="20"/>
      <c r="IT1463" s="20"/>
      <c r="IU1463" s="20"/>
    </row>
    <row r="1464" spans="1:255" x14ac:dyDescent="0.2">
      <c r="A1464" s="79"/>
      <c r="B1464" s="80"/>
      <c r="C1464" s="80" t="s">
        <v>684</v>
      </c>
      <c r="D1464" s="81"/>
      <c r="E1464" s="82">
        <v>121</v>
      </c>
      <c r="F1464" s="83" t="s">
        <v>685</v>
      </c>
      <c r="G1464" s="84"/>
      <c r="H1464" s="85">
        <v>1368.38</v>
      </c>
      <c r="I1464" s="85">
        <v>6603.78</v>
      </c>
      <c r="J1464" s="87">
        <v>1.21</v>
      </c>
      <c r="K1464" s="86">
        <v>220500.44</v>
      </c>
      <c r="O1464" s="20"/>
      <c r="P1464" s="20"/>
      <c r="Q1464" s="20"/>
      <c r="R1464" s="20"/>
      <c r="S1464" s="20"/>
      <c r="T1464" s="20">
        <v>6603.78</v>
      </c>
      <c r="U1464" s="20">
        <v>220500.44</v>
      </c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>
        <v>1</v>
      </c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>
        <v>6603.78</v>
      </c>
      <c r="DR1464" s="20"/>
      <c r="DS1464" s="20">
        <v>220500.44</v>
      </c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  <c r="FQ1464" s="20"/>
      <c r="FR1464" s="20"/>
      <c r="FS1464" s="20"/>
      <c r="FT1464" s="20"/>
      <c r="FU1464" s="20"/>
      <c r="FV1464" s="20"/>
      <c r="FW1464" s="20"/>
      <c r="FX1464" s="20"/>
      <c r="FY1464" s="20"/>
      <c r="FZ1464" s="20"/>
      <c r="GA1464" s="20"/>
      <c r="GB1464" s="20"/>
      <c r="GC1464" s="20"/>
      <c r="GD1464" s="20"/>
      <c r="GE1464" s="20"/>
      <c r="GF1464" s="20"/>
      <c r="GG1464" s="20"/>
      <c r="GH1464" s="20"/>
      <c r="GI1464" s="20"/>
      <c r="GJ1464" s="20"/>
      <c r="GK1464" s="20"/>
      <c r="GL1464" s="20"/>
      <c r="GM1464" s="20"/>
      <c r="GN1464" s="20"/>
      <c r="GO1464" s="20"/>
      <c r="GP1464" s="20"/>
      <c r="GQ1464" s="20"/>
      <c r="GR1464" s="20"/>
      <c r="GS1464" s="20"/>
      <c r="GT1464" s="20"/>
      <c r="GU1464" s="20"/>
      <c r="GV1464" s="20"/>
      <c r="GW1464" s="20"/>
      <c r="GX1464" s="20"/>
      <c r="GY1464" s="20">
        <v>6603.78</v>
      </c>
      <c r="GZ1464" s="20"/>
      <c r="HA1464" s="20"/>
      <c r="HB1464" s="20">
        <v>6603.78</v>
      </c>
      <c r="HC1464" s="20"/>
      <c r="HD1464" s="20"/>
      <c r="HE1464" s="20"/>
      <c r="HF1464" s="20">
        <v>6603.78</v>
      </c>
      <c r="HG1464" s="20"/>
      <c r="HH1464" s="20"/>
      <c r="HI1464" s="20"/>
      <c r="HJ1464" s="20"/>
      <c r="HK1464" s="20"/>
      <c r="HL1464" s="20">
        <v>6603.78</v>
      </c>
      <c r="HM1464" s="20"/>
      <c r="HN1464" s="20">
        <v>6603.78</v>
      </c>
      <c r="HO1464" s="20"/>
      <c r="HP1464" s="20"/>
      <c r="HQ1464" s="20"/>
      <c r="HR1464" s="20"/>
      <c r="HS1464" s="20"/>
      <c r="HT1464" s="20"/>
      <c r="HU1464" s="20"/>
      <c r="HV1464" s="20"/>
      <c r="HW1464" s="20"/>
      <c r="HX1464" s="20"/>
      <c r="HY1464" s="20"/>
      <c r="HZ1464" s="20"/>
      <c r="IA1464" s="20"/>
      <c r="IB1464" s="20"/>
      <c r="IC1464" s="20"/>
      <c r="ID1464" s="20"/>
      <c r="IE1464" s="20"/>
      <c r="IF1464" s="20"/>
      <c r="IG1464" s="20"/>
      <c r="IH1464" s="20"/>
      <c r="II1464" s="20"/>
      <c r="IJ1464" s="20"/>
      <c r="IK1464" s="20"/>
      <c r="IL1464" s="20"/>
      <c r="IM1464" s="20"/>
      <c r="IN1464" s="20"/>
      <c r="IO1464" s="20"/>
      <c r="IP1464" s="20"/>
      <c r="IQ1464" s="20"/>
      <c r="IR1464" s="20"/>
      <c r="IS1464" s="20"/>
      <c r="IT1464" s="20"/>
      <c r="IU1464" s="20"/>
    </row>
    <row r="1465" spans="1:255" x14ac:dyDescent="0.2">
      <c r="A1465" s="79"/>
      <c r="B1465" s="80"/>
      <c r="C1465" s="80" t="s">
        <v>686</v>
      </c>
      <c r="D1465" s="81"/>
      <c r="E1465" s="82">
        <v>72</v>
      </c>
      <c r="F1465" s="83" t="s">
        <v>685</v>
      </c>
      <c r="G1465" s="84"/>
      <c r="H1465" s="85">
        <v>814.24</v>
      </c>
      <c r="I1465" s="85">
        <v>3929.52</v>
      </c>
      <c r="J1465" s="87">
        <v>0.72</v>
      </c>
      <c r="K1465" s="86">
        <v>131206.87</v>
      </c>
      <c r="O1465" s="20"/>
      <c r="P1465" s="20"/>
      <c r="Q1465" s="20"/>
      <c r="R1465" s="20"/>
      <c r="S1465" s="20"/>
      <c r="T1465" s="20">
        <v>3929.52</v>
      </c>
      <c r="U1465" s="20">
        <v>131206.87</v>
      </c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>
        <v>1</v>
      </c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>
        <v>3929.52</v>
      </c>
      <c r="DR1465" s="20"/>
      <c r="DS1465" s="20">
        <v>131206.87</v>
      </c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  <c r="FQ1465" s="20"/>
      <c r="FR1465" s="20"/>
      <c r="FS1465" s="20"/>
      <c r="FT1465" s="20"/>
      <c r="FU1465" s="20"/>
      <c r="FV1465" s="20"/>
      <c r="FW1465" s="20"/>
      <c r="FX1465" s="20"/>
      <c r="FY1465" s="20"/>
      <c r="FZ1465" s="20"/>
      <c r="GA1465" s="20"/>
      <c r="GB1465" s="20"/>
      <c r="GC1465" s="20"/>
      <c r="GD1465" s="20"/>
      <c r="GE1465" s="20"/>
      <c r="GF1465" s="20"/>
      <c r="GG1465" s="20"/>
      <c r="GH1465" s="20"/>
      <c r="GI1465" s="20"/>
      <c r="GJ1465" s="20"/>
      <c r="GK1465" s="20"/>
      <c r="GL1465" s="20"/>
      <c r="GM1465" s="20"/>
      <c r="GN1465" s="20"/>
      <c r="GO1465" s="20"/>
      <c r="GP1465" s="20"/>
      <c r="GQ1465" s="20"/>
      <c r="GR1465" s="20"/>
      <c r="GS1465" s="20"/>
      <c r="GT1465" s="20"/>
      <c r="GU1465" s="20"/>
      <c r="GV1465" s="20"/>
      <c r="GW1465" s="20"/>
      <c r="GX1465" s="20"/>
      <c r="GY1465" s="20"/>
      <c r="GZ1465" s="20">
        <v>3929.52</v>
      </c>
      <c r="HA1465" s="20"/>
      <c r="HB1465" s="20">
        <v>3929.52</v>
      </c>
      <c r="HC1465" s="20"/>
      <c r="HD1465" s="20"/>
      <c r="HE1465" s="20"/>
      <c r="HF1465" s="20">
        <v>3929.52</v>
      </c>
      <c r="HG1465" s="20"/>
      <c r="HH1465" s="20"/>
      <c r="HI1465" s="20"/>
      <c r="HJ1465" s="20"/>
      <c r="HK1465" s="20"/>
      <c r="HL1465" s="20">
        <v>3929.52</v>
      </c>
      <c r="HM1465" s="20"/>
      <c r="HN1465" s="20">
        <v>3929.52</v>
      </c>
      <c r="HO1465" s="20"/>
      <c r="HP1465" s="20"/>
      <c r="HQ1465" s="20"/>
      <c r="HR1465" s="20"/>
      <c r="HS1465" s="20"/>
      <c r="HT1465" s="20"/>
      <c r="HU1465" s="20"/>
      <c r="HV1465" s="20"/>
      <c r="HW1465" s="20"/>
      <c r="HX1465" s="20"/>
      <c r="HY1465" s="20"/>
      <c r="HZ1465" s="20"/>
      <c r="IA1465" s="20"/>
      <c r="IB1465" s="20"/>
      <c r="IC1465" s="20"/>
      <c r="ID1465" s="20"/>
      <c r="IE1465" s="20"/>
      <c r="IF1465" s="20"/>
      <c r="IG1465" s="20"/>
      <c r="IH1465" s="20"/>
      <c r="II1465" s="20"/>
      <c r="IJ1465" s="20"/>
      <c r="IK1465" s="20"/>
      <c r="IL1465" s="20"/>
      <c r="IM1465" s="20"/>
      <c r="IN1465" s="20"/>
      <c r="IO1465" s="20"/>
      <c r="IP1465" s="20"/>
      <c r="IQ1465" s="20"/>
      <c r="IR1465" s="20"/>
      <c r="IS1465" s="20"/>
      <c r="IT1465" s="20"/>
      <c r="IU1465" s="20"/>
    </row>
    <row r="1466" spans="1:255" x14ac:dyDescent="0.2">
      <c r="A1466" s="71"/>
      <c r="B1466" s="72"/>
      <c r="C1466" s="72" t="s">
        <v>687</v>
      </c>
      <c r="D1466" s="73" t="s">
        <v>688</v>
      </c>
      <c r="E1466" s="74">
        <v>122</v>
      </c>
      <c r="F1466" s="75"/>
      <c r="G1466" s="76" t="s">
        <v>26</v>
      </c>
      <c r="H1466" s="75">
        <v>128.1</v>
      </c>
      <c r="I1466" s="88">
        <v>618.2106</v>
      </c>
      <c r="J1466" s="77"/>
      <c r="K1466" s="78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  <c r="FQ1466" s="20"/>
      <c r="FR1466" s="20"/>
      <c r="FS1466" s="20"/>
      <c r="FT1466" s="20"/>
      <c r="FU1466" s="20"/>
      <c r="FV1466" s="20"/>
      <c r="FW1466" s="20"/>
      <c r="FX1466" s="20"/>
      <c r="FY1466" s="20"/>
      <c r="FZ1466" s="20"/>
      <c r="GA1466" s="20"/>
      <c r="GB1466" s="20"/>
      <c r="GC1466" s="20"/>
      <c r="GD1466" s="20"/>
      <c r="GE1466" s="20"/>
      <c r="GF1466" s="20"/>
      <c r="GG1466" s="20"/>
      <c r="GH1466" s="20"/>
      <c r="GI1466" s="20"/>
      <c r="GJ1466" s="20"/>
      <c r="GK1466" s="20"/>
      <c r="GL1466" s="20"/>
      <c r="GM1466" s="20"/>
      <c r="GN1466" s="20"/>
      <c r="GO1466" s="20"/>
      <c r="GP1466" s="20"/>
      <c r="GQ1466" s="20"/>
      <c r="GR1466" s="20"/>
      <c r="GS1466" s="20"/>
      <c r="GT1466" s="20"/>
      <c r="GU1466" s="20"/>
      <c r="GV1466" s="20"/>
      <c r="GW1466" s="20"/>
      <c r="GX1466" s="20"/>
      <c r="GY1466" s="20"/>
      <c r="GZ1466" s="20"/>
      <c r="HA1466" s="20"/>
      <c r="HB1466" s="20"/>
      <c r="HC1466" s="20"/>
      <c r="HD1466" s="20"/>
      <c r="HE1466" s="20"/>
      <c r="HF1466" s="20"/>
      <c r="HG1466" s="20"/>
      <c r="HH1466" s="20"/>
      <c r="HI1466" s="20"/>
      <c r="HJ1466" s="20"/>
      <c r="HK1466" s="20"/>
      <c r="HL1466" s="20"/>
      <c r="HM1466" s="20"/>
      <c r="HN1466" s="20"/>
      <c r="HO1466" s="20"/>
      <c r="HP1466" s="20"/>
      <c r="HQ1466" s="20"/>
      <c r="HR1466" s="20"/>
      <c r="HS1466" s="20"/>
      <c r="HT1466" s="20"/>
      <c r="HU1466" s="20"/>
      <c r="HV1466" s="20"/>
      <c r="HW1466" s="20"/>
      <c r="HX1466" s="20"/>
      <c r="HY1466" s="20"/>
      <c r="HZ1466" s="20"/>
      <c r="IA1466" s="20"/>
      <c r="IB1466" s="20"/>
      <c r="IC1466" s="20"/>
      <c r="ID1466" s="20"/>
      <c r="IE1466" s="20"/>
      <c r="IF1466" s="20"/>
      <c r="IG1466" s="20"/>
      <c r="IH1466" s="20"/>
      <c r="II1466" s="20"/>
      <c r="IJ1466" s="20"/>
      <c r="IK1466" s="20"/>
      <c r="IL1466" s="20"/>
      <c r="IM1466" s="20"/>
      <c r="IN1466" s="20"/>
      <c r="IO1466" s="20"/>
      <c r="IP1466" s="20"/>
      <c r="IQ1466" s="20"/>
      <c r="IR1466" s="20"/>
      <c r="IS1466" s="20"/>
      <c r="IT1466" s="20"/>
      <c r="IU1466" s="20"/>
    </row>
    <row r="1467" spans="1:255" ht="24" x14ac:dyDescent="0.2">
      <c r="A1467" s="102" t="s">
        <v>437</v>
      </c>
      <c r="B1467" s="108" t="s">
        <v>35</v>
      </c>
      <c r="C1467" s="103" t="s">
        <v>438</v>
      </c>
      <c r="D1467" s="104" t="s">
        <v>105</v>
      </c>
      <c r="E1467" s="105">
        <v>79.2</v>
      </c>
      <c r="F1467" s="100">
        <v>1234.8100000000002</v>
      </c>
      <c r="G1467" s="96"/>
      <c r="H1467" s="100">
        <v>1234.81</v>
      </c>
      <c r="I1467" s="106">
        <v>10735.12</v>
      </c>
      <c r="J1467" s="97">
        <v>9.11</v>
      </c>
      <c r="K1467" s="107">
        <v>97796.95</v>
      </c>
      <c r="L1467" s="20"/>
      <c r="M1467" s="20"/>
      <c r="N1467" s="20"/>
      <c r="O1467" s="20"/>
      <c r="P1467" s="20"/>
      <c r="Q1467" s="20"/>
      <c r="R1467" s="20"/>
      <c r="S1467" s="20"/>
      <c r="T1467" s="20">
        <v>10735.12</v>
      </c>
      <c r="U1467" s="20">
        <v>97796.95</v>
      </c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>
        <v>1</v>
      </c>
      <c r="CW1467" s="20"/>
      <c r="CX1467" s="20"/>
      <c r="CY1467" s="20"/>
      <c r="CZ1467" s="20"/>
      <c r="DA1467" s="20"/>
      <c r="DB1467" s="20"/>
      <c r="DC1467" s="20"/>
      <c r="DD1467" s="20"/>
      <c r="DE1467" s="20">
        <v>97796.95</v>
      </c>
      <c r="DF1467" s="20"/>
      <c r="DG1467" s="20"/>
      <c r="DH1467" s="20"/>
      <c r="DI1467" s="20"/>
      <c r="DJ1467" s="20"/>
      <c r="DK1467" s="20">
        <v>10735.12</v>
      </c>
      <c r="DL1467" s="20"/>
      <c r="DM1467" s="20">
        <v>97796.95</v>
      </c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/>
      <c r="FS1467" s="20"/>
      <c r="FT1467" s="20"/>
      <c r="FU1467" s="20"/>
      <c r="FV1467" s="20"/>
      <c r="FW1467" s="20"/>
      <c r="FX1467" s="20"/>
      <c r="FY1467" s="20"/>
      <c r="FZ1467" s="20"/>
      <c r="GA1467" s="20"/>
      <c r="GB1467" s="20"/>
      <c r="GC1467" s="20"/>
      <c r="GD1467" s="20"/>
      <c r="GE1467" s="20"/>
      <c r="GF1467" s="20"/>
      <c r="GG1467" s="20"/>
      <c r="GH1467" s="20"/>
      <c r="GI1467" s="20"/>
      <c r="GJ1467" s="20">
        <v>10735.12</v>
      </c>
      <c r="GK1467" s="20"/>
      <c r="GL1467" s="20"/>
      <c r="GM1467" s="20"/>
      <c r="GN1467" s="20">
        <v>10735.12</v>
      </c>
      <c r="GO1467" s="20"/>
      <c r="GP1467" s="20">
        <v>10735.12</v>
      </c>
      <c r="GQ1467" s="20">
        <v>10735.12</v>
      </c>
      <c r="GR1467" s="20"/>
      <c r="GS1467" s="20">
        <v>10735.12</v>
      </c>
      <c r="GT1467" s="20"/>
      <c r="GU1467" s="20"/>
      <c r="GV1467" s="20"/>
      <c r="GW1467" s="20"/>
      <c r="GX1467" s="20"/>
      <c r="GY1467" s="20"/>
      <c r="GZ1467" s="20"/>
      <c r="HA1467" s="20"/>
      <c r="HB1467" s="20">
        <v>10735.12</v>
      </c>
      <c r="HC1467" s="20"/>
      <c r="HD1467" s="20"/>
      <c r="HE1467" s="20"/>
      <c r="HF1467" s="20">
        <v>10735.12</v>
      </c>
      <c r="HG1467" s="20"/>
      <c r="HH1467" s="20"/>
      <c r="HI1467" s="20"/>
      <c r="HJ1467" s="20"/>
      <c r="HK1467" s="20"/>
      <c r="HL1467" s="20">
        <v>10735.12</v>
      </c>
      <c r="HM1467" s="20"/>
      <c r="HN1467" s="20">
        <v>10735.12</v>
      </c>
      <c r="HO1467" s="20"/>
      <c r="HP1467" s="20"/>
      <c r="HQ1467" s="20"/>
      <c r="HR1467" s="20"/>
      <c r="HS1467" s="20"/>
      <c r="HT1467" s="20"/>
      <c r="HU1467" s="20"/>
      <c r="HV1467" s="20"/>
      <c r="HW1467" s="20"/>
      <c r="HX1467" s="20"/>
      <c r="HY1467" s="20">
        <v>10735.12</v>
      </c>
      <c r="HZ1467" s="20"/>
      <c r="IA1467" s="20"/>
      <c r="IB1467" s="20"/>
      <c r="IC1467" s="20"/>
      <c r="ID1467" s="20"/>
      <c r="IE1467" s="20"/>
      <c r="IF1467" s="20"/>
      <c r="IG1467" s="20"/>
      <c r="IH1467" s="20"/>
      <c r="II1467" s="20"/>
      <c r="IJ1467" s="20"/>
      <c r="IK1467" s="20"/>
      <c r="IL1467" s="20"/>
      <c r="IM1467" s="20"/>
      <c r="IN1467" s="20"/>
      <c r="IO1467" s="20"/>
      <c r="IP1467" s="20"/>
      <c r="IQ1467" s="20"/>
      <c r="IR1467" s="20"/>
      <c r="IS1467" s="20"/>
      <c r="IT1467" s="20"/>
      <c r="IU1467" s="20"/>
    </row>
    <row r="1468" spans="1:255" x14ac:dyDescent="0.2">
      <c r="A1468" s="58"/>
      <c r="B1468" s="101" t="s">
        <v>690</v>
      </c>
      <c r="C1468" s="101" t="s">
        <v>835</v>
      </c>
      <c r="D1468" s="57"/>
      <c r="E1468" s="57"/>
      <c r="F1468" s="57"/>
      <c r="G1468" s="57"/>
      <c r="H1468" s="57"/>
      <c r="I1468" s="57"/>
      <c r="J1468" s="57"/>
      <c r="K1468" s="59"/>
    </row>
    <row r="1469" spans="1:255" ht="24" x14ac:dyDescent="0.2">
      <c r="A1469" s="102" t="s">
        <v>441</v>
      </c>
      <c r="B1469" s="108" t="s">
        <v>35</v>
      </c>
      <c r="C1469" s="103" t="s">
        <v>442</v>
      </c>
      <c r="D1469" s="104" t="s">
        <v>105</v>
      </c>
      <c r="E1469" s="105">
        <v>179.39999999999998</v>
      </c>
      <c r="F1469" s="100">
        <v>1201.52</v>
      </c>
      <c r="G1469" s="96"/>
      <c r="H1469" s="100">
        <v>1201.52</v>
      </c>
      <c r="I1469" s="106">
        <v>23661.11</v>
      </c>
      <c r="J1469" s="97">
        <v>9.11</v>
      </c>
      <c r="K1469" s="107">
        <v>215552.69</v>
      </c>
      <c r="L1469" s="20"/>
      <c r="M1469" s="20"/>
      <c r="N1469" s="20"/>
      <c r="O1469" s="20"/>
      <c r="P1469" s="20"/>
      <c r="Q1469" s="20"/>
      <c r="R1469" s="20"/>
      <c r="S1469" s="20"/>
      <c r="T1469" s="20">
        <v>23661.11</v>
      </c>
      <c r="U1469" s="20">
        <v>215552.69</v>
      </c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>
        <v>1</v>
      </c>
      <c r="CW1469" s="20"/>
      <c r="CX1469" s="20"/>
      <c r="CY1469" s="20"/>
      <c r="CZ1469" s="20"/>
      <c r="DA1469" s="20"/>
      <c r="DB1469" s="20"/>
      <c r="DC1469" s="20"/>
      <c r="DD1469" s="20"/>
      <c r="DE1469" s="20">
        <v>215552.69</v>
      </c>
      <c r="DF1469" s="20"/>
      <c r="DG1469" s="20"/>
      <c r="DH1469" s="20"/>
      <c r="DI1469" s="20"/>
      <c r="DJ1469" s="20"/>
      <c r="DK1469" s="20">
        <v>23661.11</v>
      </c>
      <c r="DL1469" s="20"/>
      <c r="DM1469" s="20">
        <v>215552.69</v>
      </c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/>
      <c r="FS1469" s="20"/>
      <c r="FT1469" s="20"/>
      <c r="FU1469" s="20"/>
      <c r="FV1469" s="20"/>
      <c r="FW1469" s="20"/>
      <c r="FX1469" s="20"/>
      <c r="FY1469" s="20"/>
      <c r="FZ1469" s="20"/>
      <c r="GA1469" s="20"/>
      <c r="GB1469" s="20"/>
      <c r="GC1469" s="20"/>
      <c r="GD1469" s="20"/>
      <c r="GE1469" s="20"/>
      <c r="GF1469" s="20"/>
      <c r="GG1469" s="20"/>
      <c r="GH1469" s="20"/>
      <c r="GI1469" s="20"/>
      <c r="GJ1469" s="20">
        <v>23661.11</v>
      </c>
      <c r="GK1469" s="20"/>
      <c r="GL1469" s="20"/>
      <c r="GM1469" s="20"/>
      <c r="GN1469" s="20">
        <v>23661.11</v>
      </c>
      <c r="GO1469" s="20"/>
      <c r="GP1469" s="20">
        <v>23661.11</v>
      </c>
      <c r="GQ1469" s="20">
        <v>23661.11</v>
      </c>
      <c r="GR1469" s="20"/>
      <c r="GS1469" s="20">
        <v>23661.11</v>
      </c>
      <c r="GT1469" s="20"/>
      <c r="GU1469" s="20"/>
      <c r="GV1469" s="20"/>
      <c r="GW1469" s="20"/>
      <c r="GX1469" s="20"/>
      <c r="GY1469" s="20"/>
      <c r="GZ1469" s="20"/>
      <c r="HA1469" s="20"/>
      <c r="HB1469" s="20">
        <v>23661.11</v>
      </c>
      <c r="HC1469" s="20"/>
      <c r="HD1469" s="20"/>
      <c r="HE1469" s="20"/>
      <c r="HF1469" s="20">
        <v>23661.11</v>
      </c>
      <c r="HG1469" s="20"/>
      <c r="HH1469" s="20"/>
      <c r="HI1469" s="20"/>
      <c r="HJ1469" s="20"/>
      <c r="HK1469" s="20"/>
      <c r="HL1469" s="20">
        <v>23661.11</v>
      </c>
      <c r="HM1469" s="20"/>
      <c r="HN1469" s="20">
        <v>23661.11</v>
      </c>
      <c r="HO1469" s="20"/>
      <c r="HP1469" s="20"/>
      <c r="HQ1469" s="20"/>
      <c r="HR1469" s="20"/>
      <c r="HS1469" s="20"/>
      <c r="HT1469" s="20"/>
      <c r="HU1469" s="20"/>
      <c r="HV1469" s="20"/>
      <c r="HW1469" s="20"/>
      <c r="HX1469" s="20"/>
      <c r="HY1469" s="20">
        <v>23661.11</v>
      </c>
      <c r="HZ1469" s="20"/>
      <c r="IA1469" s="20"/>
      <c r="IB1469" s="20"/>
      <c r="IC1469" s="20"/>
      <c r="ID1469" s="20"/>
      <c r="IE1469" s="20"/>
      <c r="IF1469" s="20"/>
      <c r="IG1469" s="20"/>
      <c r="IH1469" s="20"/>
      <c r="II1469" s="20"/>
      <c r="IJ1469" s="20"/>
      <c r="IK1469" s="20"/>
      <c r="IL1469" s="20"/>
      <c r="IM1469" s="20"/>
      <c r="IN1469" s="20"/>
      <c r="IO1469" s="20"/>
      <c r="IP1469" s="20"/>
      <c r="IQ1469" s="20"/>
      <c r="IR1469" s="20"/>
      <c r="IS1469" s="20"/>
      <c r="IT1469" s="20"/>
      <c r="IU1469" s="20"/>
    </row>
    <row r="1470" spans="1:255" x14ac:dyDescent="0.2">
      <c r="A1470" s="58"/>
      <c r="B1470" s="101" t="s">
        <v>690</v>
      </c>
      <c r="C1470" s="101" t="s">
        <v>836</v>
      </c>
      <c r="D1470" s="57"/>
      <c r="E1470" s="57"/>
      <c r="F1470" s="57"/>
      <c r="G1470" s="57"/>
      <c r="H1470" s="57"/>
      <c r="I1470" s="57"/>
      <c r="J1470" s="57"/>
      <c r="K1470" s="59"/>
    </row>
    <row r="1471" spans="1:255" ht="24" x14ac:dyDescent="0.2">
      <c r="A1471" s="102" t="s">
        <v>445</v>
      </c>
      <c r="B1471" s="108" t="s">
        <v>35</v>
      </c>
      <c r="C1471" s="103" t="s">
        <v>446</v>
      </c>
      <c r="D1471" s="104" t="s">
        <v>105</v>
      </c>
      <c r="E1471" s="105">
        <v>97.999999999999986</v>
      </c>
      <c r="F1471" s="100">
        <v>1221.05</v>
      </c>
      <c r="G1471" s="96"/>
      <c r="H1471" s="100">
        <v>1221.05</v>
      </c>
      <c r="I1471" s="106">
        <v>13135.33</v>
      </c>
      <c r="J1471" s="97">
        <v>9.11</v>
      </c>
      <c r="K1471" s="107">
        <v>119662.9</v>
      </c>
      <c r="L1471" s="20"/>
      <c r="M1471" s="20"/>
      <c r="N1471" s="20"/>
      <c r="O1471" s="20"/>
      <c r="P1471" s="20"/>
      <c r="Q1471" s="20"/>
      <c r="R1471" s="20"/>
      <c r="S1471" s="20"/>
      <c r="T1471" s="20">
        <v>13135.33</v>
      </c>
      <c r="U1471" s="20">
        <v>119662.9</v>
      </c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>
        <v>1</v>
      </c>
      <c r="CW1471" s="20"/>
      <c r="CX1471" s="20"/>
      <c r="CY1471" s="20"/>
      <c r="CZ1471" s="20"/>
      <c r="DA1471" s="20"/>
      <c r="DB1471" s="20"/>
      <c r="DC1471" s="20"/>
      <c r="DD1471" s="20"/>
      <c r="DE1471" s="20">
        <v>119662.9</v>
      </c>
      <c r="DF1471" s="20"/>
      <c r="DG1471" s="20"/>
      <c r="DH1471" s="20"/>
      <c r="DI1471" s="20"/>
      <c r="DJ1471" s="20"/>
      <c r="DK1471" s="20">
        <v>13135.33</v>
      </c>
      <c r="DL1471" s="20"/>
      <c r="DM1471" s="20">
        <v>119662.9</v>
      </c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  <c r="FQ1471" s="20"/>
      <c r="FR1471" s="20"/>
      <c r="FS1471" s="20"/>
      <c r="FT1471" s="20"/>
      <c r="FU1471" s="20"/>
      <c r="FV1471" s="20"/>
      <c r="FW1471" s="20"/>
      <c r="FX1471" s="20"/>
      <c r="FY1471" s="20"/>
      <c r="FZ1471" s="20"/>
      <c r="GA1471" s="20"/>
      <c r="GB1471" s="20"/>
      <c r="GC1471" s="20"/>
      <c r="GD1471" s="20"/>
      <c r="GE1471" s="20"/>
      <c r="GF1471" s="20"/>
      <c r="GG1471" s="20"/>
      <c r="GH1471" s="20"/>
      <c r="GI1471" s="20"/>
      <c r="GJ1471" s="20">
        <v>13135.33</v>
      </c>
      <c r="GK1471" s="20"/>
      <c r="GL1471" s="20"/>
      <c r="GM1471" s="20"/>
      <c r="GN1471" s="20">
        <v>13135.33</v>
      </c>
      <c r="GO1471" s="20"/>
      <c r="GP1471" s="20">
        <v>13135.33</v>
      </c>
      <c r="GQ1471" s="20">
        <v>13135.33</v>
      </c>
      <c r="GR1471" s="20"/>
      <c r="GS1471" s="20">
        <v>13135.33</v>
      </c>
      <c r="GT1471" s="20"/>
      <c r="GU1471" s="20"/>
      <c r="GV1471" s="20"/>
      <c r="GW1471" s="20"/>
      <c r="GX1471" s="20"/>
      <c r="GY1471" s="20"/>
      <c r="GZ1471" s="20"/>
      <c r="HA1471" s="20"/>
      <c r="HB1471" s="20">
        <v>13135.33</v>
      </c>
      <c r="HC1471" s="20"/>
      <c r="HD1471" s="20"/>
      <c r="HE1471" s="20"/>
      <c r="HF1471" s="20">
        <v>13135.33</v>
      </c>
      <c r="HG1471" s="20"/>
      <c r="HH1471" s="20"/>
      <c r="HI1471" s="20"/>
      <c r="HJ1471" s="20"/>
      <c r="HK1471" s="20"/>
      <c r="HL1471" s="20">
        <v>13135.33</v>
      </c>
      <c r="HM1471" s="20"/>
      <c r="HN1471" s="20">
        <v>13135.33</v>
      </c>
      <c r="HO1471" s="20"/>
      <c r="HP1471" s="20"/>
      <c r="HQ1471" s="20"/>
      <c r="HR1471" s="20"/>
      <c r="HS1471" s="20"/>
      <c r="HT1471" s="20"/>
      <c r="HU1471" s="20"/>
      <c r="HV1471" s="20"/>
      <c r="HW1471" s="20"/>
      <c r="HX1471" s="20"/>
      <c r="HY1471" s="20">
        <v>13135.33</v>
      </c>
      <c r="HZ1471" s="20"/>
      <c r="IA1471" s="20"/>
      <c r="IB1471" s="20"/>
      <c r="IC1471" s="20"/>
      <c r="ID1471" s="20"/>
      <c r="IE1471" s="20"/>
      <c r="IF1471" s="20"/>
      <c r="IG1471" s="20"/>
      <c r="IH1471" s="20"/>
      <c r="II1471" s="20"/>
      <c r="IJ1471" s="20"/>
      <c r="IK1471" s="20"/>
      <c r="IL1471" s="20"/>
      <c r="IM1471" s="20"/>
      <c r="IN1471" s="20"/>
      <c r="IO1471" s="20"/>
      <c r="IP1471" s="20"/>
      <c r="IQ1471" s="20"/>
      <c r="IR1471" s="20"/>
      <c r="IS1471" s="20"/>
      <c r="IT1471" s="20"/>
      <c r="IU1471" s="20"/>
    </row>
    <row r="1472" spans="1:255" x14ac:dyDescent="0.2">
      <c r="A1472" s="58"/>
      <c r="B1472" s="101" t="s">
        <v>690</v>
      </c>
      <c r="C1472" s="101" t="s">
        <v>837</v>
      </c>
      <c r="D1472" s="57"/>
      <c r="E1472" s="57"/>
      <c r="F1472" s="57"/>
      <c r="G1472" s="57"/>
      <c r="H1472" s="57"/>
      <c r="I1472" s="57"/>
      <c r="J1472" s="57"/>
      <c r="K1472" s="59"/>
    </row>
    <row r="1473" spans="1:255" ht="24" x14ac:dyDescent="0.2">
      <c r="A1473" s="111" t="s">
        <v>449</v>
      </c>
      <c r="B1473" s="112" t="s">
        <v>35</v>
      </c>
      <c r="C1473" s="113" t="s">
        <v>450</v>
      </c>
      <c r="D1473" s="114" t="s">
        <v>105</v>
      </c>
      <c r="E1473" s="115">
        <v>126</v>
      </c>
      <c r="F1473" s="116">
        <v>1193.0700000000002</v>
      </c>
      <c r="G1473" s="65"/>
      <c r="H1473" s="116">
        <v>1193.07</v>
      </c>
      <c r="I1473" s="117">
        <v>16501.3</v>
      </c>
      <c r="J1473" s="66">
        <v>9.11</v>
      </c>
      <c r="K1473" s="118">
        <v>150326.82</v>
      </c>
      <c r="L1473" s="20"/>
      <c r="M1473" s="20"/>
      <c r="N1473" s="20"/>
      <c r="O1473" s="20"/>
      <c r="P1473" s="20"/>
      <c r="Q1473" s="20"/>
      <c r="R1473" s="20"/>
      <c r="S1473" s="20"/>
      <c r="T1473" s="20">
        <v>16501.3</v>
      </c>
      <c r="U1473" s="20">
        <v>150326.82</v>
      </c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>
        <v>1</v>
      </c>
      <c r="CW1473" s="20"/>
      <c r="CX1473" s="20"/>
      <c r="CY1473" s="20"/>
      <c r="CZ1473" s="20"/>
      <c r="DA1473" s="20"/>
      <c r="DB1473" s="20"/>
      <c r="DC1473" s="20"/>
      <c r="DD1473" s="20"/>
      <c r="DE1473" s="20">
        <v>150326.82</v>
      </c>
      <c r="DF1473" s="20"/>
      <c r="DG1473" s="20"/>
      <c r="DH1473" s="20"/>
      <c r="DI1473" s="20"/>
      <c r="DJ1473" s="20"/>
      <c r="DK1473" s="20">
        <v>16501.3</v>
      </c>
      <c r="DL1473" s="20"/>
      <c r="DM1473" s="20">
        <v>150326.82</v>
      </c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  <c r="FQ1473" s="20"/>
      <c r="FR1473" s="20"/>
      <c r="FS1473" s="20"/>
      <c r="FT1473" s="20"/>
      <c r="FU1473" s="20"/>
      <c r="FV1473" s="20"/>
      <c r="FW1473" s="20"/>
      <c r="FX1473" s="20"/>
      <c r="FY1473" s="20"/>
      <c r="FZ1473" s="20"/>
      <c r="GA1473" s="20"/>
      <c r="GB1473" s="20"/>
      <c r="GC1473" s="20"/>
      <c r="GD1473" s="20"/>
      <c r="GE1473" s="20"/>
      <c r="GF1473" s="20"/>
      <c r="GG1473" s="20"/>
      <c r="GH1473" s="20"/>
      <c r="GI1473" s="20"/>
      <c r="GJ1473" s="20">
        <v>16501.3</v>
      </c>
      <c r="GK1473" s="20"/>
      <c r="GL1473" s="20"/>
      <c r="GM1473" s="20"/>
      <c r="GN1473" s="20">
        <v>16501.3</v>
      </c>
      <c r="GO1473" s="20"/>
      <c r="GP1473" s="20">
        <v>16501.3</v>
      </c>
      <c r="GQ1473" s="20">
        <v>16501.3</v>
      </c>
      <c r="GR1473" s="20"/>
      <c r="GS1473" s="20">
        <v>16501.3</v>
      </c>
      <c r="GT1473" s="20"/>
      <c r="GU1473" s="20"/>
      <c r="GV1473" s="20"/>
      <c r="GW1473" s="20"/>
      <c r="GX1473" s="20"/>
      <c r="GY1473" s="20"/>
      <c r="GZ1473" s="20"/>
      <c r="HA1473" s="20"/>
      <c r="HB1473" s="20">
        <v>16501.3</v>
      </c>
      <c r="HC1473" s="20"/>
      <c r="HD1473" s="20"/>
      <c r="HE1473" s="20"/>
      <c r="HF1473" s="20">
        <v>16501.3</v>
      </c>
      <c r="HG1473" s="20"/>
      <c r="HH1473" s="20"/>
      <c r="HI1473" s="20"/>
      <c r="HJ1473" s="20"/>
      <c r="HK1473" s="20"/>
      <c r="HL1473" s="20">
        <v>16501.3</v>
      </c>
      <c r="HM1473" s="20"/>
      <c r="HN1473" s="20">
        <v>16501.3</v>
      </c>
      <c r="HO1473" s="20"/>
      <c r="HP1473" s="20"/>
      <c r="HQ1473" s="20"/>
      <c r="HR1473" s="20"/>
      <c r="HS1473" s="20"/>
      <c r="HT1473" s="20"/>
      <c r="HU1473" s="20"/>
      <c r="HV1473" s="20"/>
      <c r="HW1473" s="20"/>
      <c r="HX1473" s="20"/>
      <c r="HY1473" s="20">
        <v>16501.3</v>
      </c>
      <c r="HZ1473" s="20"/>
      <c r="IA1473" s="20"/>
      <c r="IB1473" s="20"/>
      <c r="IC1473" s="20"/>
      <c r="ID1473" s="20"/>
      <c r="IE1473" s="20"/>
      <c r="IF1473" s="20"/>
      <c r="IG1473" s="20"/>
      <c r="IH1473" s="20"/>
      <c r="II1473" s="20"/>
      <c r="IJ1473" s="20"/>
      <c r="IK1473" s="20"/>
      <c r="IL1473" s="20"/>
      <c r="IM1473" s="20"/>
      <c r="IN1473" s="20"/>
      <c r="IO1473" s="20"/>
      <c r="IP1473" s="20"/>
      <c r="IQ1473" s="20"/>
      <c r="IR1473" s="20"/>
      <c r="IS1473" s="20"/>
      <c r="IT1473" s="20"/>
      <c r="IU1473" s="20"/>
    </row>
    <row r="1474" spans="1:255" x14ac:dyDescent="0.2">
      <c r="A1474" s="89"/>
      <c r="B1474" s="110" t="s">
        <v>690</v>
      </c>
      <c r="C1474" s="110" t="s">
        <v>838</v>
      </c>
      <c r="D1474" s="29"/>
      <c r="E1474" s="29"/>
      <c r="F1474" s="29"/>
      <c r="G1474" s="29"/>
      <c r="H1474" s="29"/>
      <c r="I1474" s="29"/>
      <c r="J1474" s="29"/>
      <c r="K1474" s="90"/>
    </row>
    <row r="1475" spans="1:255" ht="13.5" thickBot="1" x14ac:dyDescent="0.25">
      <c r="A1475" s="135"/>
      <c r="B1475" s="136"/>
      <c r="C1475" s="136" t="s">
        <v>696</v>
      </c>
      <c r="D1475" s="136"/>
      <c r="E1475" s="136"/>
      <c r="F1475" s="136"/>
      <c r="G1475" s="136"/>
      <c r="H1475" s="188">
        <v>65909.740000000005</v>
      </c>
      <c r="I1475" s="189"/>
      <c r="J1475" s="188">
        <v>600437.73</v>
      </c>
      <c r="K1475" s="190"/>
      <c r="L1475" s="109"/>
      <c r="M1475" s="109"/>
      <c r="N1475" s="109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/>
      <c r="FS1475" s="20"/>
      <c r="FT1475" s="20"/>
      <c r="FU1475" s="20"/>
      <c r="FV1475" s="20"/>
      <c r="FW1475" s="20"/>
      <c r="FX1475" s="20"/>
      <c r="FY1475" s="20"/>
      <c r="FZ1475" s="20"/>
      <c r="GA1475" s="20"/>
      <c r="GB1475" s="20"/>
      <c r="GC1475" s="20"/>
      <c r="GD1475" s="20"/>
      <c r="GE1475" s="20"/>
      <c r="GF1475" s="20"/>
      <c r="GG1475" s="20"/>
      <c r="GH1475" s="20"/>
      <c r="GI1475" s="20"/>
      <c r="GJ1475" s="20"/>
      <c r="GK1475" s="20"/>
      <c r="GL1475" s="20"/>
      <c r="GM1475" s="20"/>
      <c r="GN1475" s="20"/>
      <c r="GO1475" s="20"/>
      <c r="GP1475" s="20"/>
      <c r="GQ1475" s="20"/>
      <c r="GR1475" s="20"/>
      <c r="GS1475" s="20"/>
      <c r="GT1475" s="20"/>
      <c r="GU1475" s="20"/>
      <c r="GV1475" s="20"/>
      <c r="GW1475" s="20"/>
      <c r="GX1475" s="20"/>
      <c r="GY1475" s="20"/>
      <c r="GZ1475" s="20"/>
      <c r="HA1475" s="20"/>
      <c r="HB1475" s="20"/>
      <c r="HC1475" s="20"/>
      <c r="HD1475" s="20"/>
      <c r="HE1475" s="20"/>
      <c r="HF1475" s="20"/>
      <c r="HG1475" s="20"/>
      <c r="HH1475" s="20"/>
      <c r="HI1475" s="20"/>
      <c r="HJ1475" s="20"/>
      <c r="HK1475" s="20"/>
      <c r="HL1475" s="20"/>
      <c r="HM1475" s="20"/>
      <c r="HN1475" s="20"/>
      <c r="HO1475" s="20"/>
      <c r="HP1475" s="20"/>
      <c r="HQ1475" s="20"/>
      <c r="HR1475" s="20"/>
      <c r="HS1475" s="20"/>
      <c r="HT1475" s="20"/>
      <c r="HU1475" s="20"/>
      <c r="HV1475" s="20"/>
      <c r="HW1475" s="20"/>
      <c r="HX1475" s="20"/>
      <c r="HY1475" s="20"/>
      <c r="HZ1475" s="20"/>
      <c r="IA1475" s="20"/>
      <c r="IB1475" s="20"/>
      <c r="IC1475" s="20"/>
      <c r="ID1475" s="20"/>
      <c r="IE1475" s="20"/>
      <c r="IF1475" s="20"/>
      <c r="IG1475" s="20"/>
      <c r="IH1475" s="20"/>
      <c r="II1475" s="20"/>
      <c r="IJ1475" s="20"/>
      <c r="IK1475" s="20"/>
      <c r="IL1475" s="20"/>
      <c r="IM1475" s="20"/>
      <c r="IN1475" s="20"/>
      <c r="IO1475" s="20"/>
      <c r="IP1475" s="20"/>
      <c r="IQ1475" s="20"/>
      <c r="IR1475" s="20"/>
      <c r="IS1475" s="20"/>
      <c r="IT1475" s="20"/>
      <c r="IU1475" s="20"/>
    </row>
    <row r="1476" spans="1:255" x14ac:dyDescent="0.2">
      <c r="A1476" s="123"/>
      <c r="B1476" s="122"/>
      <c r="C1476" s="122" t="s">
        <v>698</v>
      </c>
      <c r="D1476" s="122"/>
      <c r="E1476" s="122"/>
      <c r="F1476" s="122"/>
      <c r="G1476" s="122"/>
      <c r="H1476" s="191">
        <v>82290.03</v>
      </c>
      <c r="I1476" s="192"/>
      <c r="J1476" s="191">
        <v>1138441.3399999999</v>
      </c>
      <c r="K1476" s="193"/>
      <c r="O1476" s="20"/>
      <c r="P1476" s="20"/>
      <c r="Q1476" s="20"/>
      <c r="R1476" s="20">
        <v>82290.03</v>
      </c>
      <c r="S1476" s="20">
        <v>1138441.3399999999</v>
      </c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  <c r="FQ1476" s="20"/>
      <c r="FR1476" s="20"/>
      <c r="FS1476" s="20"/>
      <c r="FT1476" s="20"/>
      <c r="FU1476" s="20"/>
      <c r="FV1476" s="20"/>
      <c r="FW1476" s="20"/>
      <c r="FX1476" s="20"/>
      <c r="FY1476" s="20"/>
      <c r="FZ1476" s="20"/>
      <c r="GA1476" s="20"/>
      <c r="GB1476" s="20"/>
      <c r="GC1476" s="20"/>
      <c r="GD1476" s="20"/>
      <c r="GE1476" s="20"/>
      <c r="GF1476" s="20"/>
      <c r="GG1476" s="20"/>
      <c r="GH1476" s="20"/>
      <c r="GI1476" s="20"/>
      <c r="GJ1476" s="20"/>
      <c r="GK1476" s="20"/>
      <c r="GL1476" s="20"/>
      <c r="GM1476" s="20"/>
      <c r="GN1476" s="20"/>
      <c r="GO1476" s="20"/>
      <c r="GP1476" s="20"/>
      <c r="GQ1476" s="20"/>
      <c r="GR1476" s="20"/>
      <c r="GS1476" s="20"/>
      <c r="GT1476" s="20"/>
      <c r="GU1476" s="20"/>
      <c r="GV1476" s="20"/>
      <c r="GW1476" s="20"/>
      <c r="GX1476" s="20"/>
      <c r="GY1476" s="20"/>
      <c r="GZ1476" s="20"/>
      <c r="HA1476" s="20">
        <v>82290.03</v>
      </c>
      <c r="HB1476" s="20"/>
      <c r="HC1476" s="20"/>
      <c r="HD1476" s="20"/>
      <c r="HE1476" s="20"/>
      <c r="HF1476" s="20"/>
      <c r="HG1476" s="20"/>
      <c r="HH1476" s="20"/>
      <c r="HI1476" s="20"/>
      <c r="HJ1476" s="20"/>
      <c r="HK1476" s="20"/>
      <c r="HL1476" s="20"/>
      <c r="HM1476" s="20"/>
      <c r="HN1476" s="20"/>
      <c r="HO1476" s="20"/>
      <c r="HP1476" s="20"/>
      <c r="HQ1476" s="20"/>
      <c r="HR1476" s="20"/>
      <c r="HS1476" s="20"/>
      <c r="HT1476" s="20"/>
      <c r="HU1476" s="20"/>
      <c r="HV1476" s="20"/>
      <c r="HW1476" s="20"/>
      <c r="HX1476" s="20"/>
      <c r="HY1476" s="20"/>
      <c r="HZ1476" s="20"/>
      <c r="IA1476" s="20"/>
      <c r="IB1476" s="20"/>
      <c r="IC1476" s="20"/>
      <c r="ID1476" s="20"/>
      <c r="IE1476" s="20"/>
      <c r="IF1476" s="20"/>
      <c r="IG1476" s="20"/>
      <c r="IH1476" s="20"/>
      <c r="II1476" s="20"/>
      <c r="IJ1476" s="20"/>
      <c r="IK1476" s="20"/>
      <c r="IL1476" s="20"/>
      <c r="IM1476" s="20"/>
      <c r="IN1476" s="20"/>
      <c r="IO1476" s="20"/>
      <c r="IP1476" s="20"/>
      <c r="IQ1476" s="20"/>
      <c r="IR1476" s="20"/>
      <c r="IS1476" s="20"/>
      <c r="IT1476" s="20"/>
      <c r="IU1476" s="20"/>
    </row>
    <row r="1477" spans="1:255" x14ac:dyDescent="0.2">
      <c r="A1477" s="70"/>
      <c r="B1477" s="69"/>
      <c r="C1477" s="69"/>
      <c r="D1477" s="69"/>
      <c r="E1477" s="69"/>
      <c r="F1477" s="69"/>
      <c r="G1477" s="69"/>
      <c r="H1477" s="194"/>
      <c r="I1477" s="195"/>
      <c r="J1477" s="194"/>
      <c r="K1477" s="196"/>
    </row>
    <row r="1478" spans="1:255" ht="59.25" x14ac:dyDescent="0.2">
      <c r="A1478" s="126">
        <v>57</v>
      </c>
      <c r="B1478" s="133" t="s">
        <v>454</v>
      </c>
      <c r="C1478" s="127" t="s">
        <v>839</v>
      </c>
      <c r="D1478" s="128" t="s">
        <v>101</v>
      </c>
      <c r="E1478" s="129">
        <v>1.1559999999999999</v>
      </c>
      <c r="F1478" s="130">
        <v>1279.53</v>
      </c>
      <c r="G1478" s="134" t="s">
        <v>6</v>
      </c>
      <c r="H1478" s="130"/>
      <c r="I1478" s="131">
        <v>2990.32</v>
      </c>
      <c r="J1478" s="97"/>
      <c r="K1478" s="132">
        <v>97470.06</v>
      </c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  <c r="FQ1478" s="20"/>
      <c r="FR1478" s="20"/>
      <c r="FS1478" s="20"/>
      <c r="FT1478" s="20"/>
      <c r="FU1478" s="20"/>
      <c r="FV1478" s="20"/>
      <c r="FW1478" s="20"/>
      <c r="FX1478" s="20"/>
      <c r="FY1478" s="20"/>
      <c r="FZ1478" s="20"/>
      <c r="GA1478" s="20"/>
      <c r="GB1478" s="20"/>
      <c r="GC1478" s="20"/>
      <c r="GD1478" s="20"/>
      <c r="GE1478" s="20"/>
      <c r="GF1478" s="20"/>
      <c r="GG1478" s="20"/>
      <c r="GH1478" s="20"/>
      <c r="GI1478" s="20"/>
      <c r="GJ1478" s="20"/>
      <c r="GK1478" s="20"/>
      <c r="GL1478" s="20"/>
      <c r="GM1478" s="20"/>
      <c r="GN1478" s="20"/>
      <c r="GO1478" s="20"/>
      <c r="GP1478" s="20"/>
      <c r="GQ1478" s="20"/>
      <c r="GR1478" s="20"/>
      <c r="GS1478" s="20"/>
      <c r="GT1478" s="20"/>
      <c r="GU1478" s="20"/>
      <c r="GV1478" s="20"/>
      <c r="GW1478" s="20"/>
      <c r="GX1478" s="20"/>
      <c r="GY1478" s="20"/>
      <c r="GZ1478" s="20"/>
      <c r="HA1478" s="20"/>
      <c r="HB1478" s="20"/>
      <c r="HC1478" s="20"/>
      <c r="HD1478" s="20"/>
      <c r="HE1478" s="20"/>
      <c r="HF1478" s="20"/>
      <c r="HG1478" s="20"/>
      <c r="HH1478" s="20"/>
      <c r="HI1478" s="20"/>
      <c r="HJ1478" s="20"/>
      <c r="HK1478" s="20"/>
      <c r="HL1478" s="20"/>
      <c r="HM1478" s="20"/>
      <c r="HN1478" s="20"/>
      <c r="HO1478" s="20"/>
      <c r="HP1478" s="20"/>
      <c r="HQ1478" s="20"/>
      <c r="HR1478" s="20"/>
      <c r="HS1478" s="20"/>
      <c r="HT1478" s="20"/>
      <c r="HU1478" s="20"/>
      <c r="HV1478" s="20"/>
      <c r="HW1478" s="20"/>
      <c r="HX1478" s="20"/>
      <c r="HY1478" s="20"/>
      <c r="HZ1478" s="20"/>
      <c r="IA1478" s="20"/>
      <c r="IB1478" s="20"/>
      <c r="IC1478" s="20"/>
      <c r="ID1478" s="20"/>
      <c r="IE1478" s="20"/>
      <c r="IF1478" s="20"/>
      <c r="IG1478" s="20"/>
      <c r="IH1478" s="20"/>
      <c r="II1478" s="20"/>
      <c r="IJ1478" s="20"/>
      <c r="IK1478" s="20"/>
      <c r="IL1478" s="20"/>
      <c r="IM1478" s="20"/>
      <c r="IN1478" s="20"/>
      <c r="IO1478" s="20"/>
      <c r="IP1478" s="20"/>
      <c r="IQ1478" s="20"/>
      <c r="IR1478" s="20"/>
      <c r="IS1478" s="20"/>
      <c r="IT1478" s="20"/>
      <c r="IU1478" s="20"/>
    </row>
    <row r="1479" spans="1:255" x14ac:dyDescent="0.2">
      <c r="A1479" s="60"/>
      <c r="B1479" s="61"/>
      <c r="C1479" s="61" t="s">
        <v>680</v>
      </c>
      <c r="D1479" s="62"/>
      <c r="E1479" s="63"/>
      <c r="F1479" s="64">
        <v>802.33</v>
      </c>
      <c r="G1479" s="65" t="s">
        <v>26</v>
      </c>
      <c r="H1479" s="64">
        <v>842.45</v>
      </c>
      <c r="I1479" s="64">
        <v>973.87</v>
      </c>
      <c r="J1479" s="66">
        <v>33.39</v>
      </c>
      <c r="K1479" s="67">
        <v>32517.59</v>
      </c>
      <c r="O1479" s="20"/>
      <c r="P1479" s="20"/>
      <c r="Q1479" s="20"/>
      <c r="R1479" s="20"/>
      <c r="S1479" s="20"/>
      <c r="T1479" s="20">
        <v>973.87</v>
      </c>
      <c r="U1479" s="20">
        <v>32517.59</v>
      </c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>
        <v>1</v>
      </c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>
        <v>32517.59</v>
      </c>
      <c r="DH1479" s="20">
        <v>1</v>
      </c>
      <c r="DI1479" s="20"/>
      <c r="DJ1479" s="20"/>
      <c r="DK1479" s="20"/>
      <c r="DL1479" s="20"/>
      <c r="DM1479" s="20"/>
      <c r="DN1479" s="20"/>
      <c r="DO1479" s="20"/>
      <c r="DP1479" s="20"/>
      <c r="DQ1479" s="20">
        <v>973.87</v>
      </c>
      <c r="DR1479" s="20"/>
      <c r="DS1479" s="20">
        <v>32517.59</v>
      </c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  <c r="FQ1479" s="20"/>
      <c r="FR1479" s="20"/>
      <c r="FS1479" s="20"/>
      <c r="FT1479" s="20"/>
      <c r="FU1479" s="20"/>
      <c r="FV1479" s="20"/>
      <c r="FW1479" s="20"/>
      <c r="FX1479" s="20"/>
      <c r="FY1479" s="20"/>
      <c r="FZ1479" s="20"/>
      <c r="GA1479" s="20"/>
      <c r="GB1479" s="20"/>
      <c r="GC1479" s="20"/>
      <c r="GD1479" s="20"/>
      <c r="GE1479" s="20"/>
      <c r="GF1479" s="20"/>
      <c r="GG1479" s="20"/>
      <c r="GH1479" s="20"/>
      <c r="GI1479" s="20"/>
      <c r="GJ1479" s="20">
        <v>973.87</v>
      </c>
      <c r="GK1479" s="20">
        <v>973.87</v>
      </c>
      <c r="GL1479" s="20"/>
      <c r="GM1479" s="20"/>
      <c r="GN1479" s="20"/>
      <c r="GO1479" s="20"/>
      <c r="GP1479" s="20"/>
      <c r="GQ1479" s="20"/>
      <c r="GR1479" s="20"/>
      <c r="GS1479" s="20"/>
      <c r="GT1479" s="20"/>
      <c r="GU1479" s="20"/>
      <c r="GV1479" s="20"/>
      <c r="GW1479" s="20"/>
      <c r="GX1479" s="20"/>
      <c r="GY1479" s="20"/>
      <c r="GZ1479" s="20"/>
      <c r="HA1479" s="20"/>
      <c r="HB1479" s="20">
        <v>973.87</v>
      </c>
      <c r="HC1479" s="20"/>
      <c r="HD1479" s="20"/>
      <c r="HE1479" s="20"/>
      <c r="HF1479" s="20">
        <v>973.87</v>
      </c>
      <c r="HG1479" s="20"/>
      <c r="HH1479" s="20"/>
      <c r="HI1479" s="20"/>
      <c r="HJ1479" s="20"/>
      <c r="HK1479" s="20"/>
      <c r="HL1479" s="20">
        <v>973.87</v>
      </c>
      <c r="HM1479" s="20"/>
      <c r="HN1479" s="20">
        <v>973.87</v>
      </c>
      <c r="HO1479" s="20"/>
      <c r="HP1479" s="20"/>
      <c r="HQ1479" s="20"/>
      <c r="HR1479" s="20"/>
      <c r="HS1479" s="20"/>
      <c r="HT1479" s="20"/>
      <c r="HU1479" s="20"/>
      <c r="HV1479" s="20"/>
      <c r="HW1479" s="20"/>
      <c r="HX1479" s="20">
        <v>973.87</v>
      </c>
      <c r="HY1479" s="20"/>
      <c r="HZ1479" s="20"/>
      <c r="IA1479" s="20"/>
      <c r="IB1479" s="20"/>
      <c r="IC1479" s="20"/>
      <c r="ID1479" s="20"/>
      <c r="IE1479" s="20"/>
      <c r="IF1479" s="20"/>
      <c r="IG1479" s="20"/>
      <c r="IH1479" s="20"/>
      <c r="II1479" s="20"/>
      <c r="IJ1479" s="20"/>
      <c r="IK1479" s="20"/>
      <c r="IL1479" s="20"/>
      <c r="IM1479" s="20"/>
      <c r="IN1479" s="20"/>
      <c r="IO1479" s="20"/>
      <c r="IP1479" s="20"/>
      <c r="IQ1479" s="20"/>
      <c r="IR1479" s="20"/>
      <c r="IS1479" s="20"/>
      <c r="IT1479" s="20"/>
      <c r="IU1479" s="20"/>
    </row>
    <row r="1480" spans="1:255" x14ac:dyDescent="0.2">
      <c r="A1480" s="71"/>
      <c r="B1480" s="72"/>
      <c r="C1480" s="72" t="s">
        <v>681</v>
      </c>
      <c r="D1480" s="73"/>
      <c r="E1480" s="74"/>
      <c r="F1480" s="75">
        <v>97.27</v>
      </c>
      <c r="G1480" s="76" t="s">
        <v>26</v>
      </c>
      <c r="H1480" s="75">
        <v>102.13</v>
      </c>
      <c r="I1480" s="75">
        <v>118.06</v>
      </c>
      <c r="J1480" s="77">
        <v>13.26</v>
      </c>
      <c r="K1480" s="78">
        <v>1565.51</v>
      </c>
      <c r="O1480" s="20"/>
      <c r="P1480" s="20"/>
      <c r="Q1480" s="20"/>
      <c r="R1480" s="20"/>
      <c r="S1480" s="20"/>
      <c r="T1480" s="20">
        <v>118.06</v>
      </c>
      <c r="U1480" s="20">
        <v>1565.51</v>
      </c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>
        <v>1</v>
      </c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>
        <v>118.06</v>
      </c>
      <c r="DR1480" s="20"/>
      <c r="DS1480" s="20">
        <v>1565.51</v>
      </c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  <c r="FW1480" s="20"/>
      <c r="FX1480" s="20"/>
      <c r="FY1480" s="20"/>
      <c r="FZ1480" s="20"/>
      <c r="GA1480" s="20"/>
      <c r="GB1480" s="20"/>
      <c r="GC1480" s="20"/>
      <c r="GD1480" s="20"/>
      <c r="GE1480" s="20"/>
      <c r="GF1480" s="20"/>
      <c r="GG1480" s="20"/>
      <c r="GH1480" s="20"/>
      <c r="GI1480" s="20"/>
      <c r="GJ1480" s="20">
        <v>118.06</v>
      </c>
      <c r="GK1480" s="20"/>
      <c r="GL1480" s="20">
        <v>118.06</v>
      </c>
      <c r="GM1480" s="20"/>
      <c r="GN1480" s="20"/>
      <c r="GO1480" s="20"/>
      <c r="GP1480" s="20"/>
      <c r="GQ1480" s="20"/>
      <c r="GR1480" s="20"/>
      <c r="GS1480" s="20"/>
      <c r="GT1480" s="20"/>
      <c r="GU1480" s="20"/>
      <c r="GV1480" s="20"/>
      <c r="GW1480" s="20"/>
      <c r="GX1480" s="20"/>
      <c r="GY1480" s="20"/>
      <c r="GZ1480" s="20"/>
      <c r="HA1480" s="20"/>
      <c r="HB1480" s="20">
        <v>118.06</v>
      </c>
      <c r="HC1480" s="20"/>
      <c r="HD1480" s="20"/>
      <c r="HE1480" s="20"/>
      <c r="HF1480" s="20">
        <v>118.06</v>
      </c>
      <c r="HG1480" s="20"/>
      <c r="HH1480" s="20"/>
      <c r="HI1480" s="20"/>
      <c r="HJ1480" s="20"/>
      <c r="HK1480" s="20"/>
      <c r="HL1480" s="20">
        <v>118.06</v>
      </c>
      <c r="HM1480" s="20"/>
      <c r="HN1480" s="20">
        <v>118.06</v>
      </c>
      <c r="HO1480" s="20"/>
      <c r="HP1480" s="20"/>
      <c r="HQ1480" s="20"/>
      <c r="HR1480" s="20"/>
      <c r="HS1480" s="20"/>
      <c r="HT1480" s="20"/>
      <c r="HU1480" s="20"/>
      <c r="HV1480" s="20"/>
      <c r="HW1480" s="20"/>
      <c r="HX1480" s="20"/>
      <c r="HY1480" s="20"/>
      <c r="HZ1480" s="20"/>
      <c r="IA1480" s="20"/>
      <c r="IB1480" s="20"/>
      <c r="IC1480" s="20"/>
      <c r="ID1480" s="20"/>
      <c r="IE1480" s="20"/>
      <c r="IF1480" s="20"/>
      <c r="IG1480" s="20"/>
      <c r="IH1480" s="20"/>
      <c r="II1480" s="20"/>
      <c r="IJ1480" s="20"/>
      <c r="IK1480" s="20"/>
      <c r="IL1480" s="20"/>
      <c r="IM1480" s="20"/>
      <c r="IN1480" s="20"/>
      <c r="IO1480" s="20"/>
      <c r="IP1480" s="20"/>
      <c r="IQ1480" s="20"/>
      <c r="IR1480" s="20"/>
      <c r="IS1480" s="20"/>
      <c r="IT1480" s="20"/>
      <c r="IU1480" s="20"/>
    </row>
    <row r="1481" spans="1:255" x14ac:dyDescent="0.2">
      <c r="A1481" s="71"/>
      <c r="B1481" s="72"/>
      <c r="C1481" s="72" t="s">
        <v>682</v>
      </c>
      <c r="D1481" s="73"/>
      <c r="E1481" s="74"/>
      <c r="F1481" s="75">
        <v>8.0299999999999994</v>
      </c>
      <c r="G1481" s="76" t="s">
        <v>26</v>
      </c>
      <c r="H1481" s="75">
        <v>8.43</v>
      </c>
      <c r="I1481" s="75">
        <v>9.75</v>
      </c>
      <c r="J1481" s="77">
        <v>33.39</v>
      </c>
      <c r="K1481" s="78">
        <v>325.39</v>
      </c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>
        <v>9.75</v>
      </c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  <c r="HA1481" s="20"/>
      <c r="HB1481" s="20"/>
      <c r="HC1481" s="20"/>
      <c r="HD1481" s="20"/>
      <c r="HE1481" s="20"/>
      <c r="HF1481" s="20"/>
      <c r="HG1481" s="20"/>
      <c r="HH1481" s="20"/>
      <c r="HI1481" s="20"/>
      <c r="HJ1481" s="20"/>
      <c r="HK1481" s="20"/>
      <c r="HL1481" s="20"/>
      <c r="HM1481" s="20"/>
      <c r="HN1481" s="20"/>
      <c r="HO1481" s="20"/>
      <c r="HP1481" s="20"/>
      <c r="HQ1481" s="20"/>
      <c r="HR1481" s="20"/>
      <c r="HS1481" s="20"/>
      <c r="HT1481" s="20"/>
      <c r="HU1481" s="20"/>
      <c r="HV1481" s="20"/>
      <c r="HW1481" s="20"/>
      <c r="HX1481" s="20">
        <v>9.75</v>
      </c>
      <c r="HY1481" s="20"/>
      <c r="HZ1481" s="20"/>
      <c r="IA1481" s="20"/>
      <c r="IB1481" s="20"/>
      <c r="IC1481" s="20"/>
      <c r="ID1481" s="20"/>
      <c r="IE1481" s="20"/>
      <c r="IF1481" s="20"/>
      <c r="IG1481" s="20"/>
      <c r="IH1481" s="20"/>
      <c r="II1481" s="20"/>
      <c r="IJ1481" s="20"/>
      <c r="IK1481" s="20"/>
      <c r="IL1481" s="20"/>
      <c r="IM1481" s="20"/>
      <c r="IN1481" s="20"/>
      <c r="IO1481" s="20"/>
      <c r="IP1481" s="20"/>
      <c r="IQ1481" s="20"/>
      <c r="IR1481" s="20"/>
      <c r="IS1481" s="20"/>
      <c r="IT1481" s="20"/>
      <c r="IU1481" s="20"/>
    </row>
    <row r="1482" spans="1:255" x14ac:dyDescent="0.2">
      <c r="A1482" s="71"/>
      <c r="B1482" s="72"/>
      <c r="C1482" s="72" t="s">
        <v>683</v>
      </c>
      <c r="D1482" s="73"/>
      <c r="E1482" s="74"/>
      <c r="F1482" s="75">
        <v>379.93</v>
      </c>
      <c r="G1482" s="76"/>
      <c r="H1482" s="75">
        <v>379.93</v>
      </c>
      <c r="I1482" s="75">
        <v>439.2</v>
      </c>
      <c r="J1482" s="77">
        <v>9.11</v>
      </c>
      <c r="K1482" s="78">
        <v>4001.1</v>
      </c>
      <c r="O1482" s="20"/>
      <c r="P1482" s="20"/>
      <c r="Q1482" s="20"/>
      <c r="R1482" s="20"/>
      <c r="S1482" s="20"/>
      <c r="T1482" s="20">
        <v>439.2</v>
      </c>
      <c r="U1482" s="20">
        <v>4001.1</v>
      </c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>
        <v>1</v>
      </c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>
        <v>439.2</v>
      </c>
      <c r="DL1482" s="20"/>
      <c r="DM1482" s="20">
        <v>4001.1</v>
      </c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  <c r="FQ1482" s="20"/>
      <c r="FR1482" s="20"/>
      <c r="FS1482" s="20"/>
      <c r="FT1482" s="20"/>
      <c r="FU1482" s="20"/>
      <c r="FV1482" s="20"/>
      <c r="FW1482" s="20"/>
      <c r="FX1482" s="20"/>
      <c r="FY1482" s="20"/>
      <c r="FZ1482" s="20"/>
      <c r="GA1482" s="20"/>
      <c r="GB1482" s="20"/>
      <c r="GC1482" s="20"/>
      <c r="GD1482" s="20"/>
      <c r="GE1482" s="20"/>
      <c r="GF1482" s="20"/>
      <c r="GG1482" s="20"/>
      <c r="GH1482" s="20"/>
      <c r="GI1482" s="20"/>
      <c r="GJ1482" s="20">
        <v>439.2</v>
      </c>
      <c r="GK1482" s="20"/>
      <c r="GL1482" s="20"/>
      <c r="GM1482" s="20"/>
      <c r="GN1482" s="20">
        <v>439.2</v>
      </c>
      <c r="GO1482" s="20"/>
      <c r="GP1482" s="20">
        <v>439.2</v>
      </c>
      <c r="GQ1482" s="20">
        <v>439.2</v>
      </c>
      <c r="GR1482" s="20"/>
      <c r="GS1482" s="20">
        <v>439.2</v>
      </c>
      <c r="GT1482" s="20"/>
      <c r="GU1482" s="20"/>
      <c r="GV1482" s="20"/>
      <c r="GW1482" s="20">
        <v>0</v>
      </c>
      <c r="GX1482" s="20">
        <v>0</v>
      </c>
      <c r="GY1482" s="20"/>
      <c r="GZ1482" s="20"/>
      <c r="HA1482" s="20"/>
      <c r="HB1482" s="20">
        <v>439.2</v>
      </c>
      <c r="HC1482" s="20"/>
      <c r="HD1482" s="20"/>
      <c r="HE1482" s="20"/>
      <c r="HF1482" s="20">
        <v>439.2</v>
      </c>
      <c r="HG1482" s="20"/>
      <c r="HH1482" s="20"/>
      <c r="HI1482" s="20"/>
      <c r="HJ1482" s="20"/>
      <c r="HK1482" s="20"/>
      <c r="HL1482" s="20">
        <v>439.2</v>
      </c>
      <c r="HM1482" s="20"/>
      <c r="HN1482" s="20">
        <v>439.2</v>
      </c>
      <c r="HO1482" s="20"/>
      <c r="HP1482" s="20"/>
      <c r="HQ1482" s="20"/>
      <c r="HR1482" s="20"/>
      <c r="HS1482" s="20"/>
      <c r="HT1482" s="20"/>
      <c r="HU1482" s="20"/>
      <c r="HV1482" s="20"/>
      <c r="HW1482" s="20"/>
      <c r="HX1482" s="20"/>
      <c r="HY1482" s="20"/>
      <c r="HZ1482" s="20"/>
      <c r="IA1482" s="20"/>
      <c r="IB1482" s="20"/>
      <c r="IC1482" s="20"/>
      <c r="ID1482" s="20"/>
      <c r="IE1482" s="20"/>
      <c r="IF1482" s="20"/>
      <c r="IG1482" s="20"/>
      <c r="IH1482" s="20"/>
      <c r="II1482" s="20"/>
      <c r="IJ1482" s="20"/>
      <c r="IK1482" s="20"/>
      <c r="IL1482" s="20"/>
      <c r="IM1482" s="20"/>
      <c r="IN1482" s="20"/>
      <c r="IO1482" s="20"/>
      <c r="IP1482" s="20"/>
      <c r="IQ1482" s="20"/>
      <c r="IR1482" s="20"/>
      <c r="IS1482" s="20"/>
      <c r="IT1482" s="20"/>
      <c r="IU1482" s="20"/>
    </row>
    <row r="1483" spans="1:255" x14ac:dyDescent="0.2">
      <c r="A1483" s="79"/>
      <c r="B1483" s="80"/>
      <c r="C1483" s="80" t="s">
        <v>684</v>
      </c>
      <c r="D1483" s="81"/>
      <c r="E1483" s="82">
        <v>121</v>
      </c>
      <c r="F1483" s="83" t="s">
        <v>685</v>
      </c>
      <c r="G1483" s="84"/>
      <c r="H1483" s="85">
        <v>1029.56</v>
      </c>
      <c r="I1483" s="85">
        <v>1190.18</v>
      </c>
      <c r="J1483" s="87">
        <v>1.21</v>
      </c>
      <c r="K1483" s="86">
        <v>39740.01</v>
      </c>
      <c r="O1483" s="20"/>
      <c r="P1483" s="20"/>
      <c r="Q1483" s="20"/>
      <c r="R1483" s="20"/>
      <c r="S1483" s="20"/>
      <c r="T1483" s="20">
        <v>1190.18</v>
      </c>
      <c r="U1483" s="20">
        <v>39740.01</v>
      </c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>
        <v>1</v>
      </c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>
        <v>1190.18</v>
      </c>
      <c r="DR1483" s="20"/>
      <c r="DS1483" s="20">
        <v>39740.01</v>
      </c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  <c r="FQ1483" s="20"/>
      <c r="FR1483" s="20"/>
      <c r="FS1483" s="20"/>
      <c r="FT1483" s="20"/>
      <c r="FU1483" s="20"/>
      <c r="FV1483" s="20"/>
      <c r="FW1483" s="20"/>
      <c r="FX1483" s="20"/>
      <c r="FY1483" s="20"/>
      <c r="FZ1483" s="20"/>
      <c r="GA1483" s="20"/>
      <c r="GB1483" s="20"/>
      <c r="GC1483" s="20"/>
      <c r="GD1483" s="20"/>
      <c r="GE1483" s="20"/>
      <c r="GF1483" s="20"/>
      <c r="GG1483" s="20"/>
      <c r="GH1483" s="20"/>
      <c r="GI1483" s="20"/>
      <c r="GJ1483" s="20"/>
      <c r="GK1483" s="20"/>
      <c r="GL1483" s="20"/>
      <c r="GM1483" s="20"/>
      <c r="GN1483" s="20"/>
      <c r="GO1483" s="20"/>
      <c r="GP1483" s="20"/>
      <c r="GQ1483" s="20"/>
      <c r="GR1483" s="20"/>
      <c r="GS1483" s="20"/>
      <c r="GT1483" s="20"/>
      <c r="GU1483" s="20"/>
      <c r="GV1483" s="20"/>
      <c r="GW1483" s="20"/>
      <c r="GX1483" s="20"/>
      <c r="GY1483" s="20">
        <v>1190.18</v>
      </c>
      <c r="GZ1483" s="20"/>
      <c r="HA1483" s="20"/>
      <c r="HB1483" s="20">
        <v>1190.18</v>
      </c>
      <c r="HC1483" s="20"/>
      <c r="HD1483" s="20"/>
      <c r="HE1483" s="20"/>
      <c r="HF1483" s="20">
        <v>1190.18</v>
      </c>
      <c r="HG1483" s="20"/>
      <c r="HH1483" s="20"/>
      <c r="HI1483" s="20"/>
      <c r="HJ1483" s="20"/>
      <c r="HK1483" s="20"/>
      <c r="HL1483" s="20">
        <v>1190.18</v>
      </c>
      <c r="HM1483" s="20"/>
      <c r="HN1483" s="20">
        <v>1190.18</v>
      </c>
      <c r="HO1483" s="20"/>
      <c r="HP1483" s="20"/>
      <c r="HQ1483" s="20"/>
      <c r="HR1483" s="20"/>
      <c r="HS1483" s="20"/>
      <c r="HT1483" s="20"/>
      <c r="HU1483" s="20"/>
      <c r="HV1483" s="20"/>
      <c r="HW1483" s="20"/>
      <c r="HX1483" s="20"/>
      <c r="HY1483" s="20"/>
      <c r="HZ1483" s="20"/>
      <c r="IA1483" s="20"/>
      <c r="IB1483" s="20"/>
      <c r="IC1483" s="20"/>
      <c r="ID1483" s="20"/>
      <c r="IE1483" s="20"/>
      <c r="IF1483" s="20"/>
      <c r="IG1483" s="20"/>
      <c r="IH1483" s="20"/>
      <c r="II1483" s="20"/>
      <c r="IJ1483" s="20"/>
      <c r="IK1483" s="20"/>
      <c r="IL1483" s="20"/>
      <c r="IM1483" s="20"/>
      <c r="IN1483" s="20"/>
      <c r="IO1483" s="20"/>
      <c r="IP1483" s="20"/>
      <c r="IQ1483" s="20"/>
      <c r="IR1483" s="20"/>
      <c r="IS1483" s="20"/>
      <c r="IT1483" s="20"/>
      <c r="IU1483" s="20"/>
    </row>
    <row r="1484" spans="1:255" x14ac:dyDescent="0.2">
      <c r="A1484" s="79"/>
      <c r="B1484" s="80"/>
      <c r="C1484" s="80" t="s">
        <v>686</v>
      </c>
      <c r="D1484" s="81"/>
      <c r="E1484" s="82">
        <v>72</v>
      </c>
      <c r="F1484" s="83" t="s">
        <v>685</v>
      </c>
      <c r="G1484" s="84"/>
      <c r="H1484" s="85">
        <v>612.63</v>
      </c>
      <c r="I1484" s="85">
        <v>708.21</v>
      </c>
      <c r="J1484" s="87">
        <v>0.72</v>
      </c>
      <c r="K1484" s="86">
        <v>23646.95</v>
      </c>
      <c r="O1484" s="20"/>
      <c r="P1484" s="20"/>
      <c r="Q1484" s="20"/>
      <c r="R1484" s="20"/>
      <c r="S1484" s="20"/>
      <c r="T1484" s="20">
        <v>708.21</v>
      </c>
      <c r="U1484" s="20">
        <v>23646.95</v>
      </c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>
        <v>1</v>
      </c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>
        <v>708.21</v>
      </c>
      <c r="DR1484" s="20"/>
      <c r="DS1484" s="20">
        <v>23646.95</v>
      </c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  <c r="FQ1484" s="20"/>
      <c r="FR1484" s="20"/>
      <c r="FS1484" s="20"/>
      <c r="FT1484" s="20"/>
      <c r="FU1484" s="20"/>
      <c r="FV1484" s="20"/>
      <c r="FW1484" s="20"/>
      <c r="FX1484" s="20"/>
      <c r="FY1484" s="20"/>
      <c r="FZ1484" s="20"/>
      <c r="GA1484" s="20"/>
      <c r="GB1484" s="20"/>
      <c r="GC1484" s="20"/>
      <c r="GD1484" s="20"/>
      <c r="GE1484" s="20"/>
      <c r="GF1484" s="20"/>
      <c r="GG1484" s="20"/>
      <c r="GH1484" s="20"/>
      <c r="GI1484" s="20"/>
      <c r="GJ1484" s="20"/>
      <c r="GK1484" s="20"/>
      <c r="GL1484" s="20"/>
      <c r="GM1484" s="20"/>
      <c r="GN1484" s="20"/>
      <c r="GO1484" s="20"/>
      <c r="GP1484" s="20"/>
      <c r="GQ1484" s="20"/>
      <c r="GR1484" s="20"/>
      <c r="GS1484" s="20"/>
      <c r="GT1484" s="20"/>
      <c r="GU1484" s="20"/>
      <c r="GV1484" s="20"/>
      <c r="GW1484" s="20"/>
      <c r="GX1484" s="20"/>
      <c r="GY1484" s="20"/>
      <c r="GZ1484" s="20">
        <v>708.21</v>
      </c>
      <c r="HA1484" s="20"/>
      <c r="HB1484" s="20">
        <v>708.21</v>
      </c>
      <c r="HC1484" s="20"/>
      <c r="HD1484" s="20"/>
      <c r="HE1484" s="20"/>
      <c r="HF1484" s="20">
        <v>708.21</v>
      </c>
      <c r="HG1484" s="20"/>
      <c r="HH1484" s="20"/>
      <c r="HI1484" s="20"/>
      <c r="HJ1484" s="20"/>
      <c r="HK1484" s="20"/>
      <c r="HL1484" s="20">
        <v>708.21</v>
      </c>
      <c r="HM1484" s="20"/>
      <c r="HN1484" s="20">
        <v>708.21</v>
      </c>
      <c r="HO1484" s="20"/>
      <c r="HP1484" s="20"/>
      <c r="HQ1484" s="20"/>
      <c r="HR1484" s="20"/>
      <c r="HS1484" s="20"/>
      <c r="HT1484" s="20"/>
      <c r="HU1484" s="20"/>
      <c r="HV1484" s="20"/>
      <c r="HW1484" s="20"/>
      <c r="HX1484" s="20"/>
      <c r="HY1484" s="20"/>
      <c r="HZ1484" s="20"/>
      <c r="IA1484" s="20"/>
      <c r="IB1484" s="20"/>
      <c r="IC1484" s="20"/>
      <c r="ID1484" s="20"/>
      <c r="IE1484" s="20"/>
      <c r="IF1484" s="20"/>
      <c r="IG1484" s="20"/>
      <c r="IH1484" s="20"/>
      <c r="II1484" s="20"/>
      <c r="IJ1484" s="20"/>
      <c r="IK1484" s="20"/>
      <c r="IL1484" s="20"/>
      <c r="IM1484" s="20"/>
      <c r="IN1484" s="20"/>
      <c r="IO1484" s="20"/>
      <c r="IP1484" s="20"/>
      <c r="IQ1484" s="20"/>
      <c r="IR1484" s="20"/>
      <c r="IS1484" s="20"/>
      <c r="IT1484" s="20"/>
      <c r="IU1484" s="20"/>
    </row>
    <row r="1485" spans="1:255" x14ac:dyDescent="0.2">
      <c r="A1485" s="71"/>
      <c r="B1485" s="72"/>
      <c r="C1485" s="72" t="s">
        <v>687</v>
      </c>
      <c r="D1485" s="73" t="s">
        <v>688</v>
      </c>
      <c r="E1485" s="74">
        <v>91.8</v>
      </c>
      <c r="F1485" s="75"/>
      <c r="G1485" s="76" t="s">
        <v>26</v>
      </c>
      <c r="H1485" s="75">
        <v>96.39</v>
      </c>
      <c r="I1485" s="88">
        <v>111.42684</v>
      </c>
      <c r="J1485" s="77"/>
      <c r="K1485" s="78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  <c r="FW1485" s="20"/>
      <c r="FX1485" s="20"/>
      <c r="FY1485" s="20"/>
      <c r="FZ1485" s="20"/>
      <c r="GA1485" s="20"/>
      <c r="GB1485" s="20"/>
      <c r="GC1485" s="20"/>
      <c r="GD1485" s="20"/>
      <c r="GE1485" s="20"/>
      <c r="GF1485" s="20"/>
      <c r="GG1485" s="20"/>
      <c r="GH1485" s="20"/>
      <c r="GI1485" s="20"/>
      <c r="GJ1485" s="20"/>
      <c r="GK1485" s="20"/>
      <c r="GL1485" s="20"/>
      <c r="GM1485" s="20"/>
      <c r="GN1485" s="20"/>
      <c r="GO1485" s="20"/>
      <c r="GP1485" s="20"/>
      <c r="GQ1485" s="20"/>
      <c r="GR1485" s="20"/>
      <c r="GS1485" s="20"/>
      <c r="GT1485" s="20"/>
      <c r="GU1485" s="20"/>
      <c r="GV1485" s="20"/>
      <c r="GW1485" s="20"/>
      <c r="GX1485" s="20"/>
      <c r="GY1485" s="20"/>
      <c r="GZ1485" s="20"/>
      <c r="HA1485" s="20"/>
      <c r="HB1485" s="20"/>
      <c r="HC1485" s="20"/>
      <c r="HD1485" s="20"/>
      <c r="HE1485" s="20"/>
      <c r="HF1485" s="20"/>
      <c r="HG1485" s="20"/>
      <c r="HH1485" s="20"/>
      <c r="HI1485" s="20"/>
      <c r="HJ1485" s="20"/>
      <c r="HK1485" s="20"/>
      <c r="HL1485" s="20"/>
      <c r="HM1485" s="20"/>
      <c r="HN1485" s="20"/>
      <c r="HO1485" s="20"/>
      <c r="HP1485" s="20"/>
      <c r="HQ1485" s="20"/>
      <c r="HR1485" s="20"/>
      <c r="HS1485" s="20"/>
      <c r="HT1485" s="20"/>
      <c r="HU1485" s="20"/>
      <c r="HV1485" s="20"/>
      <c r="HW1485" s="20"/>
      <c r="HX1485" s="20"/>
      <c r="HY1485" s="20"/>
      <c r="HZ1485" s="20"/>
      <c r="IA1485" s="20"/>
      <c r="IB1485" s="20"/>
      <c r="IC1485" s="20"/>
      <c r="ID1485" s="20"/>
      <c r="IE1485" s="20"/>
      <c r="IF1485" s="20"/>
      <c r="IG1485" s="20"/>
      <c r="IH1485" s="20"/>
      <c r="II1485" s="20"/>
      <c r="IJ1485" s="20"/>
      <c r="IK1485" s="20"/>
      <c r="IL1485" s="20"/>
      <c r="IM1485" s="20"/>
      <c r="IN1485" s="20"/>
      <c r="IO1485" s="20"/>
      <c r="IP1485" s="20"/>
      <c r="IQ1485" s="20"/>
      <c r="IR1485" s="20"/>
      <c r="IS1485" s="20"/>
      <c r="IT1485" s="20"/>
      <c r="IU1485" s="20"/>
    </row>
    <row r="1486" spans="1:255" ht="24" x14ac:dyDescent="0.2">
      <c r="A1486" s="111" t="s">
        <v>457</v>
      </c>
      <c r="B1486" s="112" t="s">
        <v>35</v>
      </c>
      <c r="C1486" s="113" t="s">
        <v>458</v>
      </c>
      <c r="D1486" s="114" t="s">
        <v>105</v>
      </c>
      <c r="E1486" s="115">
        <v>115.6</v>
      </c>
      <c r="F1486" s="116">
        <v>1203.3799999999999</v>
      </c>
      <c r="G1486" s="65"/>
      <c r="H1486" s="116">
        <v>1203.3800000000001</v>
      </c>
      <c r="I1486" s="117">
        <v>15270.11</v>
      </c>
      <c r="J1486" s="66">
        <v>9.11</v>
      </c>
      <c r="K1486" s="118">
        <v>139110.73000000001</v>
      </c>
      <c r="L1486" s="20"/>
      <c r="M1486" s="20"/>
      <c r="N1486" s="20"/>
      <c r="O1486" s="20"/>
      <c r="P1486" s="20"/>
      <c r="Q1486" s="20"/>
      <c r="R1486" s="20"/>
      <c r="S1486" s="20"/>
      <c r="T1486" s="20">
        <v>15270.11</v>
      </c>
      <c r="U1486" s="20">
        <v>139110.73000000001</v>
      </c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>
        <v>1</v>
      </c>
      <c r="CW1486" s="20"/>
      <c r="CX1486" s="20"/>
      <c r="CY1486" s="20"/>
      <c r="CZ1486" s="20"/>
      <c r="DA1486" s="20"/>
      <c r="DB1486" s="20"/>
      <c r="DC1486" s="20"/>
      <c r="DD1486" s="20"/>
      <c r="DE1486" s="20">
        <v>139110.73000000001</v>
      </c>
      <c r="DF1486" s="20"/>
      <c r="DG1486" s="20"/>
      <c r="DH1486" s="20"/>
      <c r="DI1486" s="20"/>
      <c r="DJ1486" s="20"/>
      <c r="DK1486" s="20">
        <v>15270.11</v>
      </c>
      <c r="DL1486" s="20"/>
      <c r="DM1486" s="20">
        <v>139110.73000000001</v>
      </c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  <c r="FQ1486" s="20"/>
      <c r="FR1486" s="20"/>
      <c r="FS1486" s="20"/>
      <c r="FT1486" s="20"/>
      <c r="FU1486" s="20"/>
      <c r="FV1486" s="20"/>
      <c r="FW1486" s="20"/>
      <c r="FX1486" s="20"/>
      <c r="FY1486" s="20"/>
      <c r="FZ1486" s="20"/>
      <c r="GA1486" s="20"/>
      <c r="GB1486" s="20"/>
      <c r="GC1486" s="20"/>
      <c r="GD1486" s="20"/>
      <c r="GE1486" s="20"/>
      <c r="GF1486" s="20"/>
      <c r="GG1486" s="20"/>
      <c r="GH1486" s="20"/>
      <c r="GI1486" s="20"/>
      <c r="GJ1486" s="20">
        <v>15270.11</v>
      </c>
      <c r="GK1486" s="20"/>
      <c r="GL1486" s="20"/>
      <c r="GM1486" s="20"/>
      <c r="GN1486" s="20">
        <v>15270.11</v>
      </c>
      <c r="GO1486" s="20"/>
      <c r="GP1486" s="20">
        <v>15270.11</v>
      </c>
      <c r="GQ1486" s="20">
        <v>15270.11</v>
      </c>
      <c r="GR1486" s="20"/>
      <c r="GS1486" s="20">
        <v>15270.11</v>
      </c>
      <c r="GT1486" s="20"/>
      <c r="GU1486" s="20"/>
      <c r="GV1486" s="20"/>
      <c r="GW1486" s="20"/>
      <c r="GX1486" s="20"/>
      <c r="GY1486" s="20"/>
      <c r="GZ1486" s="20"/>
      <c r="HA1486" s="20"/>
      <c r="HB1486" s="20">
        <v>15270.11</v>
      </c>
      <c r="HC1486" s="20"/>
      <c r="HD1486" s="20"/>
      <c r="HE1486" s="20"/>
      <c r="HF1486" s="20">
        <v>15270.11</v>
      </c>
      <c r="HG1486" s="20"/>
      <c r="HH1486" s="20"/>
      <c r="HI1486" s="20"/>
      <c r="HJ1486" s="20"/>
      <c r="HK1486" s="20"/>
      <c r="HL1486" s="20">
        <v>15270.11</v>
      </c>
      <c r="HM1486" s="20"/>
      <c r="HN1486" s="20">
        <v>15270.11</v>
      </c>
      <c r="HO1486" s="20"/>
      <c r="HP1486" s="20"/>
      <c r="HQ1486" s="20"/>
      <c r="HR1486" s="20"/>
      <c r="HS1486" s="20"/>
      <c r="HT1486" s="20"/>
      <c r="HU1486" s="20"/>
      <c r="HV1486" s="20"/>
      <c r="HW1486" s="20"/>
      <c r="HX1486" s="20"/>
      <c r="HY1486" s="20">
        <v>15270.11</v>
      </c>
      <c r="HZ1486" s="20"/>
      <c r="IA1486" s="20"/>
      <c r="IB1486" s="20"/>
      <c r="IC1486" s="20"/>
      <c r="ID1486" s="20"/>
      <c r="IE1486" s="20"/>
      <c r="IF1486" s="20"/>
      <c r="IG1486" s="20"/>
      <c r="IH1486" s="20"/>
      <c r="II1486" s="20"/>
      <c r="IJ1486" s="20"/>
      <c r="IK1486" s="20"/>
      <c r="IL1486" s="20"/>
      <c r="IM1486" s="20"/>
      <c r="IN1486" s="20"/>
      <c r="IO1486" s="20"/>
      <c r="IP1486" s="20"/>
      <c r="IQ1486" s="20"/>
      <c r="IR1486" s="20"/>
      <c r="IS1486" s="20"/>
      <c r="IT1486" s="20"/>
      <c r="IU1486" s="20"/>
    </row>
    <row r="1487" spans="1:255" x14ac:dyDescent="0.2">
      <c r="A1487" s="89"/>
      <c r="B1487" s="110" t="s">
        <v>690</v>
      </c>
      <c r="C1487" s="110" t="s">
        <v>840</v>
      </c>
      <c r="D1487" s="29"/>
      <c r="E1487" s="29"/>
      <c r="F1487" s="29"/>
      <c r="G1487" s="29"/>
      <c r="H1487" s="29"/>
      <c r="I1487" s="29"/>
      <c r="J1487" s="29"/>
      <c r="K1487" s="90"/>
    </row>
    <row r="1488" spans="1:255" ht="13.5" thickBot="1" x14ac:dyDescent="0.25">
      <c r="A1488" s="135"/>
      <c r="B1488" s="136"/>
      <c r="C1488" s="136" t="s">
        <v>696</v>
      </c>
      <c r="D1488" s="136"/>
      <c r="E1488" s="136"/>
      <c r="F1488" s="136"/>
      <c r="G1488" s="136"/>
      <c r="H1488" s="188">
        <v>15709.310000000001</v>
      </c>
      <c r="I1488" s="189"/>
      <c r="J1488" s="188">
        <v>143111.83000000002</v>
      </c>
      <c r="K1488" s="190"/>
      <c r="L1488" s="109"/>
      <c r="M1488" s="109"/>
      <c r="N1488" s="109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  <c r="FQ1488" s="20"/>
      <c r="FR1488" s="20"/>
      <c r="FS1488" s="20"/>
      <c r="FT1488" s="20"/>
      <c r="FU1488" s="20"/>
      <c r="FV1488" s="20"/>
      <c r="FW1488" s="20"/>
      <c r="FX1488" s="20"/>
      <c r="FY1488" s="20"/>
      <c r="FZ1488" s="20"/>
      <c r="GA1488" s="20"/>
      <c r="GB1488" s="20"/>
      <c r="GC1488" s="20"/>
      <c r="GD1488" s="20"/>
      <c r="GE1488" s="20"/>
      <c r="GF1488" s="20"/>
      <c r="GG1488" s="20"/>
      <c r="GH1488" s="20"/>
      <c r="GI1488" s="20"/>
      <c r="GJ1488" s="20"/>
      <c r="GK1488" s="20"/>
      <c r="GL1488" s="20"/>
      <c r="GM1488" s="20"/>
      <c r="GN1488" s="20"/>
      <c r="GO1488" s="20"/>
      <c r="GP1488" s="20"/>
      <c r="GQ1488" s="20"/>
      <c r="GR1488" s="20"/>
      <c r="GS1488" s="20"/>
      <c r="GT1488" s="20"/>
      <c r="GU1488" s="20"/>
      <c r="GV1488" s="20"/>
      <c r="GW1488" s="20"/>
      <c r="GX1488" s="20"/>
      <c r="GY1488" s="20"/>
      <c r="GZ1488" s="20"/>
      <c r="HA1488" s="20"/>
      <c r="HB1488" s="20"/>
      <c r="HC1488" s="20"/>
      <c r="HD1488" s="20"/>
      <c r="HE1488" s="20"/>
      <c r="HF1488" s="20"/>
      <c r="HG1488" s="20"/>
      <c r="HH1488" s="20"/>
      <c r="HI1488" s="20"/>
      <c r="HJ1488" s="20"/>
      <c r="HK1488" s="20"/>
      <c r="HL1488" s="20"/>
      <c r="HM1488" s="20"/>
      <c r="HN1488" s="20"/>
      <c r="HO1488" s="20"/>
      <c r="HP1488" s="20"/>
      <c r="HQ1488" s="20"/>
      <c r="HR1488" s="20"/>
      <c r="HS1488" s="20"/>
      <c r="HT1488" s="20"/>
      <c r="HU1488" s="20"/>
      <c r="HV1488" s="20"/>
      <c r="HW1488" s="20"/>
      <c r="HX1488" s="20"/>
      <c r="HY1488" s="20"/>
      <c r="HZ1488" s="20"/>
      <c r="IA1488" s="20"/>
      <c r="IB1488" s="20"/>
      <c r="IC1488" s="20"/>
      <c r="ID1488" s="20"/>
      <c r="IE1488" s="20"/>
      <c r="IF1488" s="20"/>
      <c r="IG1488" s="20"/>
      <c r="IH1488" s="20"/>
      <c r="II1488" s="20"/>
      <c r="IJ1488" s="20"/>
      <c r="IK1488" s="20"/>
      <c r="IL1488" s="20"/>
      <c r="IM1488" s="20"/>
      <c r="IN1488" s="20"/>
      <c r="IO1488" s="20"/>
      <c r="IP1488" s="20"/>
      <c r="IQ1488" s="20"/>
      <c r="IR1488" s="20"/>
      <c r="IS1488" s="20"/>
      <c r="IT1488" s="20"/>
      <c r="IU1488" s="20"/>
    </row>
    <row r="1489" spans="1:255" x14ac:dyDescent="0.2">
      <c r="A1489" s="123"/>
      <c r="B1489" s="122"/>
      <c r="C1489" s="122" t="s">
        <v>698</v>
      </c>
      <c r="D1489" s="122"/>
      <c r="E1489" s="122"/>
      <c r="F1489" s="122"/>
      <c r="G1489" s="122"/>
      <c r="H1489" s="191">
        <v>18699.63</v>
      </c>
      <c r="I1489" s="192"/>
      <c r="J1489" s="191">
        <v>240581.89</v>
      </c>
      <c r="K1489" s="193"/>
      <c r="O1489" s="20"/>
      <c r="P1489" s="20"/>
      <c r="Q1489" s="20"/>
      <c r="R1489" s="20">
        <v>18699.63</v>
      </c>
      <c r="S1489" s="20">
        <v>240581.89</v>
      </c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  <c r="FW1489" s="20"/>
      <c r="FX1489" s="20"/>
      <c r="FY1489" s="20"/>
      <c r="FZ1489" s="20"/>
      <c r="GA1489" s="20"/>
      <c r="GB1489" s="20"/>
      <c r="GC1489" s="20"/>
      <c r="GD1489" s="20"/>
      <c r="GE1489" s="20"/>
      <c r="GF1489" s="20"/>
      <c r="GG1489" s="20"/>
      <c r="GH1489" s="20"/>
      <c r="GI1489" s="20"/>
      <c r="GJ1489" s="20"/>
      <c r="GK1489" s="20"/>
      <c r="GL1489" s="20"/>
      <c r="GM1489" s="20"/>
      <c r="GN1489" s="20"/>
      <c r="GO1489" s="20"/>
      <c r="GP1489" s="20"/>
      <c r="GQ1489" s="20"/>
      <c r="GR1489" s="20"/>
      <c r="GS1489" s="20"/>
      <c r="GT1489" s="20"/>
      <c r="GU1489" s="20"/>
      <c r="GV1489" s="20"/>
      <c r="GW1489" s="20"/>
      <c r="GX1489" s="20"/>
      <c r="GY1489" s="20"/>
      <c r="GZ1489" s="20"/>
      <c r="HA1489" s="20">
        <v>18699.63</v>
      </c>
      <c r="HB1489" s="20"/>
      <c r="HC1489" s="20"/>
      <c r="HD1489" s="20"/>
      <c r="HE1489" s="20"/>
      <c r="HF1489" s="20"/>
      <c r="HG1489" s="20"/>
      <c r="HH1489" s="20"/>
      <c r="HI1489" s="20"/>
      <c r="HJ1489" s="20"/>
      <c r="HK1489" s="20"/>
      <c r="HL1489" s="20"/>
      <c r="HM1489" s="20"/>
      <c r="HN1489" s="20"/>
      <c r="HO1489" s="20"/>
      <c r="HP1489" s="20"/>
      <c r="HQ1489" s="20"/>
      <c r="HR1489" s="20"/>
      <c r="HS1489" s="20"/>
      <c r="HT1489" s="20"/>
      <c r="HU1489" s="20"/>
      <c r="HV1489" s="20"/>
      <c r="HW1489" s="20"/>
      <c r="HX1489" s="20"/>
      <c r="HY1489" s="20"/>
      <c r="HZ1489" s="20"/>
      <c r="IA1489" s="20"/>
      <c r="IB1489" s="20"/>
      <c r="IC1489" s="20"/>
      <c r="ID1489" s="20"/>
      <c r="IE1489" s="20"/>
      <c r="IF1489" s="20"/>
      <c r="IG1489" s="20"/>
      <c r="IH1489" s="20"/>
      <c r="II1489" s="20"/>
      <c r="IJ1489" s="20"/>
      <c r="IK1489" s="20"/>
      <c r="IL1489" s="20"/>
      <c r="IM1489" s="20"/>
      <c r="IN1489" s="20"/>
      <c r="IO1489" s="20"/>
      <c r="IP1489" s="20"/>
      <c r="IQ1489" s="20"/>
      <c r="IR1489" s="20"/>
      <c r="IS1489" s="20"/>
      <c r="IT1489" s="20"/>
      <c r="IU1489" s="20"/>
    </row>
    <row r="1490" spans="1:255" ht="13.5" thickBot="1" x14ac:dyDescent="0.25">
      <c r="A1490" s="70"/>
      <c r="B1490" s="69"/>
      <c r="C1490" s="69"/>
      <c r="D1490" s="69"/>
      <c r="E1490" s="69"/>
      <c r="F1490" s="69"/>
      <c r="G1490" s="69"/>
      <c r="H1490" s="194"/>
      <c r="I1490" s="195"/>
      <c r="J1490" s="194"/>
      <c r="K1490" s="196"/>
    </row>
    <row r="1491" spans="1:255" x14ac:dyDescent="0.2">
      <c r="A1491" s="144"/>
      <c r="B1491" s="144"/>
      <c r="C1491" s="145" t="s">
        <v>726</v>
      </c>
      <c r="D1491" s="145"/>
      <c r="E1491" s="145"/>
      <c r="F1491" s="145"/>
      <c r="G1491" s="145"/>
      <c r="H1491" s="145"/>
      <c r="I1491" s="146">
        <v>124367.35</v>
      </c>
      <c r="J1491" s="145"/>
      <c r="K1491" s="146">
        <v>1631468.79</v>
      </c>
      <c r="P1491" s="20">
        <v>124367.35</v>
      </c>
      <c r="Q1491" s="20">
        <v>1631468.79</v>
      </c>
      <c r="R1491" s="20"/>
      <c r="S1491" s="20"/>
      <c r="T1491" s="20"/>
      <c r="U1491" s="20"/>
      <c r="V1491" s="20"/>
      <c r="W1491" s="20"/>
    </row>
    <row r="1493" spans="1:255" x14ac:dyDescent="0.2">
      <c r="C1493" s="148" t="s">
        <v>728</v>
      </c>
      <c r="D1493" s="148"/>
      <c r="E1493" s="148"/>
      <c r="F1493" s="148"/>
      <c r="G1493" s="148"/>
      <c r="H1493" s="148"/>
      <c r="I1493" s="148"/>
      <c r="J1493" s="148"/>
      <c r="K1493" s="148"/>
    </row>
    <row r="1494" spans="1:255" x14ac:dyDescent="0.2">
      <c r="C1494" s="11" t="s">
        <v>157</v>
      </c>
      <c r="D1494" s="11"/>
      <c r="E1494" s="11"/>
      <c r="F1494" s="11"/>
      <c r="G1494" s="11"/>
      <c r="H1494" s="11"/>
      <c r="I1494" s="149">
        <v>99482.569999999992</v>
      </c>
      <c r="J1494" s="11"/>
      <c r="K1494" s="149">
        <v>1087708.48</v>
      </c>
    </row>
    <row r="1495" spans="1:255" x14ac:dyDescent="0.2">
      <c r="C1495" s="150" t="s">
        <v>728</v>
      </c>
      <c r="D1495" s="148"/>
      <c r="E1495" s="148"/>
      <c r="F1495" s="148"/>
      <c r="G1495" s="148"/>
      <c r="H1495" s="148"/>
      <c r="I1495" s="148"/>
      <c r="J1495" s="148"/>
      <c r="K1495" s="148"/>
    </row>
    <row r="1496" spans="1:255" x14ac:dyDescent="0.2">
      <c r="C1496" s="152" t="s">
        <v>729</v>
      </c>
      <c r="D1496" s="151"/>
      <c r="E1496" s="151"/>
      <c r="F1496" s="151"/>
      <c r="G1496" s="151"/>
      <c r="H1496" s="151"/>
      <c r="I1496" s="153">
        <v>7362.17</v>
      </c>
      <c r="J1496" s="151"/>
      <c r="K1496" s="153">
        <v>245823.04</v>
      </c>
    </row>
    <row r="1497" spans="1:255" x14ac:dyDescent="0.2">
      <c r="C1497" s="154" t="s">
        <v>730</v>
      </c>
      <c r="D1497" s="148"/>
      <c r="E1497" s="148"/>
      <c r="F1497" s="148"/>
      <c r="G1497" s="148"/>
      <c r="H1497" s="148"/>
      <c r="I1497" s="148"/>
      <c r="J1497" s="148"/>
      <c r="K1497" s="148"/>
    </row>
    <row r="1498" spans="1:255" hidden="1" x14ac:dyDescent="0.2">
      <c r="C1498" s="155" t="s">
        <v>731</v>
      </c>
      <c r="D1498" s="151"/>
      <c r="E1498" s="151"/>
      <c r="F1498" s="151"/>
      <c r="G1498" s="151"/>
      <c r="H1498" s="151"/>
      <c r="I1498" s="153">
        <v>0</v>
      </c>
      <c r="J1498" s="151"/>
      <c r="K1498" s="153">
        <v>0</v>
      </c>
    </row>
    <row r="1499" spans="1:255" hidden="1" x14ac:dyDescent="0.2">
      <c r="C1499" s="155" t="s">
        <v>732</v>
      </c>
      <c r="D1499" s="151"/>
      <c r="E1499" s="151"/>
      <c r="F1499" s="151"/>
      <c r="G1499" s="151"/>
      <c r="H1499" s="151"/>
      <c r="I1499" s="153">
        <v>0</v>
      </c>
      <c r="J1499" s="151"/>
      <c r="K1499" s="153">
        <v>0</v>
      </c>
    </row>
    <row r="1500" spans="1:255" hidden="1" x14ac:dyDescent="0.2">
      <c r="C1500" s="155" t="s">
        <v>733</v>
      </c>
      <c r="D1500" s="151"/>
      <c r="E1500" s="151"/>
      <c r="F1500" s="151"/>
      <c r="G1500" s="151"/>
      <c r="H1500" s="151"/>
      <c r="I1500" s="153">
        <v>0</v>
      </c>
      <c r="J1500" s="151"/>
      <c r="K1500" s="153">
        <v>0</v>
      </c>
    </row>
    <row r="1501" spans="1:255" hidden="1" x14ac:dyDescent="0.2">
      <c r="C1501" s="155" t="s">
        <v>734</v>
      </c>
      <c r="D1501" s="151"/>
      <c r="E1501" s="151"/>
      <c r="F1501" s="151"/>
      <c r="G1501" s="151"/>
      <c r="H1501" s="151"/>
      <c r="I1501" s="153">
        <v>0</v>
      </c>
      <c r="J1501" s="151"/>
      <c r="K1501" s="153">
        <v>0</v>
      </c>
    </row>
    <row r="1502" spans="1:255" hidden="1" x14ac:dyDescent="0.2">
      <c r="C1502" s="155" t="s">
        <v>735</v>
      </c>
      <c r="D1502" s="151"/>
      <c r="E1502" s="151"/>
      <c r="F1502" s="151"/>
      <c r="G1502" s="151"/>
      <c r="H1502" s="151"/>
      <c r="I1502" s="153">
        <v>0</v>
      </c>
      <c r="J1502" s="151"/>
      <c r="K1502" s="153">
        <v>0</v>
      </c>
    </row>
    <row r="1503" spans="1:255" hidden="1" x14ac:dyDescent="0.2">
      <c r="C1503" s="155" t="s">
        <v>736</v>
      </c>
      <c r="D1503" s="151"/>
      <c r="E1503" s="151"/>
      <c r="F1503" s="151"/>
      <c r="G1503" s="151"/>
      <c r="H1503" s="151"/>
      <c r="I1503" s="153">
        <v>0</v>
      </c>
      <c r="J1503" s="151"/>
      <c r="K1503" s="153">
        <v>0</v>
      </c>
    </row>
    <row r="1504" spans="1:255" hidden="1" x14ac:dyDescent="0.2">
      <c r="C1504" s="155" t="s">
        <v>737</v>
      </c>
      <c r="D1504" s="151"/>
      <c r="E1504" s="151"/>
      <c r="F1504" s="151"/>
      <c r="G1504" s="151"/>
      <c r="H1504" s="151"/>
      <c r="I1504" s="153">
        <v>0</v>
      </c>
      <c r="J1504" s="151"/>
      <c r="K1504" s="153">
        <v>0</v>
      </c>
    </row>
    <row r="1505" spans="3:11" hidden="1" x14ac:dyDescent="0.2">
      <c r="C1505" s="155" t="s">
        <v>738</v>
      </c>
      <c r="D1505" s="151"/>
      <c r="E1505" s="151"/>
      <c r="F1505" s="151"/>
      <c r="G1505" s="151"/>
      <c r="H1505" s="151"/>
      <c r="I1505" s="153">
        <v>0</v>
      </c>
      <c r="J1505" s="151"/>
      <c r="K1505" s="153">
        <v>0</v>
      </c>
    </row>
    <row r="1506" spans="3:11" hidden="1" x14ac:dyDescent="0.2">
      <c r="C1506" s="155" t="s">
        <v>739</v>
      </c>
      <c r="D1506" s="151"/>
      <c r="E1506" s="151"/>
      <c r="F1506" s="151"/>
      <c r="G1506" s="151"/>
      <c r="H1506" s="151"/>
      <c r="I1506" s="153">
        <v>0</v>
      </c>
      <c r="J1506" s="151"/>
      <c r="K1506" s="153">
        <v>0</v>
      </c>
    </row>
    <row r="1507" spans="3:11" hidden="1" x14ac:dyDescent="0.2">
      <c r="C1507" s="155" t="s">
        <v>740</v>
      </c>
      <c r="D1507" s="151"/>
      <c r="E1507" s="151"/>
      <c r="F1507" s="151"/>
      <c r="G1507" s="151"/>
      <c r="H1507" s="151"/>
      <c r="I1507" s="153">
        <v>0</v>
      </c>
      <c r="J1507" s="151"/>
      <c r="K1507" s="153">
        <v>0</v>
      </c>
    </row>
    <row r="1508" spans="3:11" hidden="1" x14ac:dyDescent="0.2">
      <c r="C1508" s="155" t="s">
        <v>741</v>
      </c>
      <c r="D1508" s="151"/>
      <c r="E1508" s="151"/>
      <c r="F1508" s="151"/>
      <c r="G1508" s="151"/>
      <c r="H1508" s="151"/>
      <c r="I1508" s="153">
        <v>0</v>
      </c>
      <c r="J1508" s="151"/>
      <c r="K1508" s="153">
        <v>0</v>
      </c>
    </row>
    <row r="1509" spans="3:11" hidden="1" x14ac:dyDescent="0.2">
      <c r="C1509" s="155" t="s">
        <v>742</v>
      </c>
      <c r="D1509" s="151"/>
      <c r="E1509" s="151"/>
      <c r="F1509" s="151"/>
      <c r="G1509" s="151"/>
      <c r="H1509" s="151"/>
      <c r="I1509" s="153">
        <v>0</v>
      </c>
      <c r="J1509" s="151"/>
      <c r="K1509" s="153">
        <v>0</v>
      </c>
    </row>
    <row r="1510" spans="3:11" hidden="1" x14ac:dyDescent="0.2">
      <c r="C1510" s="155" t="s">
        <v>743</v>
      </c>
      <c r="D1510" s="151"/>
      <c r="E1510" s="151"/>
      <c r="F1510" s="151"/>
      <c r="G1510" s="151"/>
      <c r="H1510" s="151"/>
      <c r="I1510" s="153">
        <v>0</v>
      </c>
      <c r="J1510" s="151"/>
      <c r="K1510" s="153">
        <v>0</v>
      </c>
    </row>
    <row r="1511" spans="3:11" hidden="1" x14ac:dyDescent="0.2">
      <c r="C1511" s="155" t="s">
        <v>744</v>
      </c>
      <c r="D1511" s="151"/>
      <c r="E1511" s="151"/>
      <c r="F1511" s="151"/>
      <c r="G1511" s="151"/>
      <c r="H1511" s="151"/>
      <c r="I1511" s="153">
        <v>0</v>
      </c>
      <c r="J1511" s="151"/>
      <c r="K1511" s="153">
        <v>0</v>
      </c>
    </row>
    <row r="1512" spans="3:11" hidden="1" x14ac:dyDescent="0.2">
      <c r="C1512" s="155" t="s">
        <v>745</v>
      </c>
      <c r="D1512" s="151"/>
      <c r="E1512" s="151"/>
      <c r="F1512" s="151"/>
      <c r="G1512" s="151"/>
      <c r="H1512" s="151"/>
      <c r="I1512" s="153">
        <v>0</v>
      </c>
      <c r="J1512" s="151"/>
      <c r="K1512" s="153">
        <v>0</v>
      </c>
    </row>
    <row r="1513" spans="3:11" x14ac:dyDescent="0.2">
      <c r="C1513" s="155" t="s">
        <v>746</v>
      </c>
      <c r="D1513" s="151"/>
      <c r="E1513" s="151"/>
      <c r="F1513" s="151"/>
      <c r="G1513" s="151"/>
      <c r="H1513" s="151"/>
      <c r="I1513" s="153">
        <v>7362.17</v>
      </c>
      <c r="J1513" s="151"/>
      <c r="K1513" s="153">
        <v>245823.04</v>
      </c>
    </row>
    <row r="1514" spans="3:11" x14ac:dyDescent="0.2">
      <c r="C1514" s="157" t="s">
        <v>747</v>
      </c>
      <c r="D1514" s="156"/>
      <c r="E1514" s="156"/>
      <c r="F1514" s="156"/>
      <c r="G1514" s="156"/>
      <c r="H1514" s="156"/>
      <c r="I1514" s="158">
        <v>643.03</v>
      </c>
      <c r="J1514" s="156"/>
      <c r="K1514" s="158">
        <v>8526.59</v>
      </c>
    </row>
    <row r="1515" spans="3:11" hidden="1" x14ac:dyDescent="0.2">
      <c r="C1515" s="154" t="s">
        <v>728</v>
      </c>
      <c r="D1515" s="148"/>
      <c r="E1515" s="148"/>
      <c r="F1515" s="148"/>
      <c r="G1515" s="148"/>
      <c r="H1515" s="148"/>
      <c r="I1515" s="148"/>
      <c r="J1515" s="148"/>
      <c r="K1515" s="148"/>
    </row>
    <row r="1516" spans="3:11" hidden="1" x14ac:dyDescent="0.2">
      <c r="C1516" s="159" t="s">
        <v>748</v>
      </c>
      <c r="D1516" s="156"/>
      <c r="E1516" s="156"/>
      <c r="F1516" s="156"/>
      <c r="G1516" s="156"/>
      <c r="H1516" s="156"/>
      <c r="I1516" s="158">
        <v>73.740000000000009</v>
      </c>
      <c r="J1516" s="156"/>
      <c r="K1516" s="158">
        <v>2462.0300000000002</v>
      </c>
    </row>
    <row r="1517" spans="3:11" hidden="1" x14ac:dyDescent="0.2">
      <c r="C1517" s="160" t="s">
        <v>749</v>
      </c>
      <c r="D1517" s="109"/>
      <c r="E1517" s="109"/>
      <c r="F1517" s="109"/>
      <c r="G1517" s="109"/>
      <c r="H1517" s="109"/>
      <c r="I1517" s="161">
        <v>91477.37</v>
      </c>
      <c r="J1517" s="109"/>
      <c r="K1517" s="161">
        <v>833358.85</v>
      </c>
    </row>
    <row r="1518" spans="3:11" hidden="1" x14ac:dyDescent="0.2">
      <c r="C1518" s="162" t="s">
        <v>728</v>
      </c>
      <c r="D1518" s="109"/>
      <c r="E1518" s="109"/>
      <c r="F1518" s="109"/>
      <c r="G1518" s="109"/>
      <c r="H1518" s="109"/>
      <c r="I1518" s="161"/>
      <c r="J1518" s="109"/>
      <c r="K1518" s="161"/>
    </row>
    <row r="1519" spans="3:11" hidden="1" x14ac:dyDescent="0.2">
      <c r="C1519" s="163" t="s">
        <v>750</v>
      </c>
      <c r="D1519" s="109"/>
      <c r="E1519" s="109"/>
      <c r="F1519" s="109"/>
      <c r="G1519" s="109"/>
      <c r="H1519" s="109"/>
      <c r="I1519" s="161">
        <v>91477.37</v>
      </c>
      <c r="J1519" s="109"/>
      <c r="K1519" s="161">
        <v>833358.85</v>
      </c>
    </row>
    <row r="1520" spans="3:11" hidden="1" x14ac:dyDescent="0.2">
      <c r="C1520" s="164" t="s">
        <v>751</v>
      </c>
      <c r="D1520" s="109"/>
      <c r="E1520" s="109"/>
      <c r="F1520" s="109"/>
      <c r="G1520" s="109"/>
      <c r="H1520" s="109"/>
      <c r="I1520" s="161">
        <v>0</v>
      </c>
      <c r="J1520" s="109"/>
      <c r="K1520" s="161">
        <v>0</v>
      </c>
    </row>
    <row r="1521" spans="1:11" hidden="1" x14ac:dyDescent="0.2">
      <c r="C1521" s="164" t="s">
        <v>752</v>
      </c>
      <c r="D1521" s="109"/>
      <c r="E1521" s="109"/>
      <c r="F1521" s="109"/>
      <c r="G1521" s="109"/>
      <c r="H1521" s="109"/>
      <c r="I1521" s="161">
        <v>91477.37</v>
      </c>
      <c r="J1521" s="109"/>
      <c r="K1521" s="161">
        <v>833358.85</v>
      </c>
    </row>
    <row r="1522" spans="1:11" hidden="1" x14ac:dyDescent="0.2">
      <c r="C1522" s="163" t="s">
        <v>753</v>
      </c>
      <c r="D1522" s="109"/>
      <c r="E1522" s="109"/>
      <c r="F1522" s="109"/>
      <c r="G1522" s="109"/>
      <c r="H1522" s="109"/>
      <c r="I1522" s="161">
        <v>0</v>
      </c>
      <c r="J1522" s="109"/>
      <c r="K1522" s="161">
        <v>0</v>
      </c>
    </row>
    <row r="1523" spans="1:11" hidden="1" x14ac:dyDescent="0.2">
      <c r="C1523" s="165" t="s">
        <v>754</v>
      </c>
      <c r="D1523" s="147"/>
      <c r="E1523" s="147"/>
      <c r="F1523" s="147"/>
      <c r="G1523" s="147"/>
      <c r="H1523" s="147"/>
      <c r="I1523" s="166">
        <v>0</v>
      </c>
      <c r="J1523" s="147"/>
      <c r="K1523" s="166">
        <v>0</v>
      </c>
    </row>
    <row r="1525" spans="1:11" hidden="1" x14ac:dyDescent="0.2">
      <c r="C1525" s="151" t="s">
        <v>755</v>
      </c>
      <c r="D1525" s="151"/>
      <c r="E1525" s="151"/>
      <c r="F1525" s="151"/>
      <c r="G1525" s="151"/>
      <c r="H1525" s="151"/>
      <c r="I1525" s="153">
        <v>7435.91</v>
      </c>
      <c r="J1525" s="151"/>
      <c r="K1525" s="153">
        <v>248285.07</v>
      </c>
    </row>
    <row r="1527" spans="1:11" x14ac:dyDescent="0.2">
      <c r="A1527" s="167"/>
      <c r="B1527" s="167"/>
      <c r="C1527" s="167" t="s">
        <v>756</v>
      </c>
      <c r="D1527" s="167"/>
      <c r="E1527" s="167"/>
      <c r="F1527" s="167"/>
      <c r="G1527" s="167"/>
      <c r="H1527" s="167"/>
      <c r="I1527" s="168">
        <v>8997.4599999999991</v>
      </c>
      <c r="J1527" s="167"/>
      <c r="K1527" s="168">
        <v>300424.94</v>
      </c>
    </row>
    <row r="1528" spans="1:11" x14ac:dyDescent="0.2">
      <c r="A1528" s="167"/>
      <c r="B1528" s="167"/>
      <c r="C1528" s="167" t="s">
        <v>757</v>
      </c>
      <c r="D1528" s="167"/>
      <c r="E1528" s="167"/>
      <c r="F1528" s="167"/>
      <c r="G1528" s="167"/>
      <c r="H1528" s="167"/>
      <c r="I1528" s="168">
        <v>5353.86</v>
      </c>
      <c r="J1528" s="167"/>
      <c r="K1528" s="168">
        <v>178765.26</v>
      </c>
    </row>
    <row r="1530" spans="1:11" hidden="1" x14ac:dyDescent="0.2">
      <c r="C1530" s="119" t="s">
        <v>758</v>
      </c>
      <c r="D1530" s="119"/>
      <c r="E1530" s="119"/>
      <c r="F1530" s="119"/>
      <c r="G1530" s="119"/>
      <c r="H1530" s="119"/>
      <c r="I1530" s="169">
        <v>10533.46</v>
      </c>
      <c r="J1530" s="119"/>
      <c r="K1530" s="169">
        <v>64570.11</v>
      </c>
    </row>
    <row r="1531" spans="1:11" hidden="1" x14ac:dyDescent="0.2">
      <c r="C1531" s="170" t="s">
        <v>728</v>
      </c>
      <c r="D1531" s="171"/>
      <c r="E1531" s="171"/>
      <c r="F1531" s="171"/>
      <c r="G1531" s="171"/>
      <c r="H1531" s="171"/>
      <c r="I1531" s="171"/>
      <c r="J1531" s="171"/>
      <c r="K1531" s="171"/>
    </row>
    <row r="1532" spans="1:11" hidden="1" x14ac:dyDescent="0.2">
      <c r="C1532" s="172" t="s">
        <v>759</v>
      </c>
      <c r="D1532" s="119"/>
      <c r="E1532" s="119"/>
      <c r="F1532" s="119"/>
      <c r="G1532" s="119"/>
      <c r="H1532" s="119"/>
      <c r="I1532" s="169">
        <v>10533.46</v>
      </c>
      <c r="J1532" s="119"/>
      <c r="K1532" s="169">
        <v>64570.11</v>
      </c>
    </row>
    <row r="1533" spans="1:11" hidden="1" x14ac:dyDescent="0.2">
      <c r="C1533" s="173" t="s">
        <v>760</v>
      </c>
      <c r="D1533" s="119"/>
      <c r="E1533" s="119"/>
      <c r="F1533" s="119"/>
      <c r="G1533" s="119"/>
      <c r="H1533" s="119"/>
      <c r="I1533" s="169">
        <v>0</v>
      </c>
      <c r="J1533" s="119"/>
      <c r="K1533" s="169">
        <v>0</v>
      </c>
    </row>
    <row r="1534" spans="1:11" hidden="1" x14ac:dyDescent="0.2">
      <c r="C1534" s="173" t="s">
        <v>761</v>
      </c>
      <c r="D1534" s="119"/>
      <c r="E1534" s="119"/>
      <c r="F1534" s="119"/>
      <c r="G1534" s="119"/>
      <c r="H1534" s="119"/>
      <c r="I1534" s="169">
        <v>10533.46</v>
      </c>
      <c r="J1534" s="119"/>
      <c r="K1534" s="169">
        <v>64570.11</v>
      </c>
    </row>
    <row r="1535" spans="1:11" hidden="1" x14ac:dyDescent="0.2">
      <c r="C1535" s="172" t="s">
        <v>762</v>
      </c>
      <c r="D1535" s="119"/>
      <c r="E1535" s="119"/>
      <c r="F1535" s="119"/>
      <c r="G1535" s="119"/>
      <c r="H1535" s="119"/>
      <c r="I1535" s="169">
        <v>0</v>
      </c>
      <c r="J1535" s="119"/>
      <c r="K1535" s="169">
        <v>0</v>
      </c>
    </row>
    <row r="1537" spans="3:11" hidden="1" x14ac:dyDescent="0.2">
      <c r="C1537" s="11" t="s">
        <v>763</v>
      </c>
      <c r="D1537" s="11"/>
      <c r="E1537" s="11"/>
      <c r="F1537" s="11"/>
      <c r="G1537" s="11"/>
      <c r="H1537" s="11"/>
      <c r="I1537" s="149">
        <v>124367.35</v>
      </c>
      <c r="J1537" s="11"/>
      <c r="K1537" s="149">
        <v>1631468.79</v>
      </c>
    </row>
    <row r="1538" spans="3:11" hidden="1" x14ac:dyDescent="0.2">
      <c r="C1538" s="150" t="s">
        <v>764</v>
      </c>
      <c r="D1538" s="148"/>
      <c r="E1538" s="148"/>
      <c r="F1538" s="148"/>
      <c r="G1538" s="148"/>
      <c r="H1538" s="148"/>
      <c r="I1538" s="148"/>
      <c r="J1538" s="148"/>
      <c r="K1538" s="148"/>
    </row>
    <row r="1539" spans="3:11" hidden="1" x14ac:dyDescent="0.2">
      <c r="C1539" s="174" t="s">
        <v>765</v>
      </c>
      <c r="D1539" s="11"/>
      <c r="E1539" s="11"/>
      <c r="F1539" s="11"/>
      <c r="G1539" s="11"/>
      <c r="H1539" s="11"/>
      <c r="I1539" s="149">
        <v>113833.88999999998</v>
      </c>
      <c r="J1539" s="11"/>
      <c r="K1539" s="149">
        <v>1566898.68</v>
      </c>
    </row>
    <row r="1540" spans="3:11" hidden="1" x14ac:dyDescent="0.2">
      <c r="C1540" s="174" t="s">
        <v>766</v>
      </c>
      <c r="D1540" s="11"/>
      <c r="E1540" s="11"/>
      <c r="F1540" s="11"/>
      <c r="G1540" s="11"/>
      <c r="H1540" s="11"/>
      <c r="I1540" s="149">
        <v>0</v>
      </c>
      <c r="J1540" s="11"/>
      <c r="K1540" s="149">
        <v>0</v>
      </c>
    </row>
    <row r="1541" spans="3:11" hidden="1" x14ac:dyDescent="0.2">
      <c r="C1541" s="172" t="s">
        <v>767</v>
      </c>
      <c r="D1541" s="119"/>
      <c r="E1541" s="119"/>
      <c r="F1541" s="119"/>
      <c r="G1541" s="119"/>
      <c r="H1541" s="119"/>
      <c r="I1541" s="169">
        <v>10533.46</v>
      </c>
      <c r="J1541" s="119"/>
      <c r="K1541" s="169">
        <v>64570.11</v>
      </c>
    </row>
    <row r="1542" spans="3:11" hidden="1" x14ac:dyDescent="0.2">
      <c r="C1542" s="174" t="s">
        <v>190</v>
      </c>
      <c r="D1542" s="11"/>
      <c r="E1542" s="11"/>
      <c r="F1542" s="11"/>
      <c r="G1542" s="11"/>
      <c r="H1542" s="11"/>
      <c r="I1542" s="149">
        <v>0</v>
      </c>
      <c r="J1542" s="11"/>
      <c r="K1542" s="149">
        <v>0</v>
      </c>
    </row>
    <row r="1543" spans="3:11" hidden="1" x14ac:dyDescent="0.2"/>
    <row r="1544" spans="3:11" hidden="1" x14ac:dyDescent="0.2">
      <c r="C1544" s="11" t="s">
        <v>768</v>
      </c>
      <c r="D1544" s="11"/>
      <c r="E1544" s="11"/>
      <c r="F1544" s="11"/>
      <c r="G1544" s="11"/>
      <c r="H1544" s="11"/>
      <c r="I1544" s="149">
        <v>113833.88999999998</v>
      </c>
      <c r="J1544" s="11"/>
      <c r="K1544" s="149">
        <v>1566898.68</v>
      </c>
    </row>
    <row r="1546" spans="3:11" hidden="1" x14ac:dyDescent="0.2">
      <c r="C1546" s="22" t="s">
        <v>208</v>
      </c>
      <c r="D1546" s="22"/>
      <c r="E1546" s="22"/>
      <c r="F1546" s="22"/>
      <c r="G1546" s="22"/>
      <c r="H1546" s="22"/>
      <c r="I1546" s="175">
        <v>124367.34999999998</v>
      </c>
      <c r="J1546" s="22"/>
      <c r="K1546" s="175">
        <v>1631468.79</v>
      </c>
    </row>
    <row r="1548" spans="3:11" hidden="1" x14ac:dyDescent="0.2">
      <c r="C1548" s="148" t="s">
        <v>769</v>
      </c>
      <c r="D1548" s="148"/>
      <c r="E1548" s="148"/>
      <c r="F1548" s="148"/>
      <c r="G1548" s="148"/>
      <c r="H1548" s="148"/>
      <c r="I1548" s="148"/>
      <c r="J1548" s="148"/>
      <c r="K1548" s="148"/>
    </row>
    <row r="1549" spans="3:11" hidden="1" x14ac:dyDescent="0.2">
      <c r="C1549" s="176" t="s">
        <v>770</v>
      </c>
      <c r="D1549" s="11"/>
      <c r="E1549" s="11"/>
      <c r="F1549" s="11"/>
      <c r="G1549" s="11"/>
      <c r="H1549" s="11"/>
      <c r="I1549" s="149">
        <v>102010.83</v>
      </c>
      <c r="J1549" s="11"/>
      <c r="K1549" s="149">
        <v>897928.96</v>
      </c>
    </row>
    <row r="1550" spans="3:11" hidden="1" x14ac:dyDescent="0.2">
      <c r="C1550" s="150" t="s">
        <v>728</v>
      </c>
      <c r="D1550" s="148"/>
      <c r="E1550" s="148"/>
      <c r="F1550" s="148"/>
      <c r="G1550" s="148"/>
      <c r="H1550" s="148"/>
      <c r="I1550" s="148"/>
      <c r="J1550" s="148"/>
      <c r="K1550" s="148"/>
    </row>
    <row r="1551" spans="3:11" hidden="1" x14ac:dyDescent="0.2">
      <c r="C1551" s="174" t="s">
        <v>771</v>
      </c>
      <c r="D1551" s="11"/>
      <c r="E1551" s="11"/>
      <c r="F1551" s="11"/>
      <c r="G1551" s="11"/>
      <c r="H1551" s="11"/>
      <c r="I1551" s="149">
        <v>0</v>
      </c>
      <c r="J1551" s="11"/>
      <c r="K1551" s="149">
        <v>0</v>
      </c>
    </row>
    <row r="1552" spans="3:11" hidden="1" x14ac:dyDescent="0.2">
      <c r="C1552" s="174" t="s">
        <v>772</v>
      </c>
      <c r="D1552" s="11"/>
      <c r="E1552" s="11"/>
      <c r="F1552" s="11"/>
      <c r="G1552" s="11"/>
      <c r="H1552" s="11"/>
      <c r="I1552" s="149">
        <v>102010.83</v>
      </c>
      <c r="J1552" s="11"/>
      <c r="K1552" s="149">
        <v>897928.96</v>
      </c>
    </row>
    <row r="1553" spans="1:23" hidden="1" x14ac:dyDescent="0.2">
      <c r="C1553" s="160" t="s">
        <v>773</v>
      </c>
      <c r="D1553" s="109"/>
      <c r="E1553" s="109"/>
      <c r="F1553" s="109"/>
      <c r="G1553" s="109"/>
      <c r="H1553" s="109"/>
      <c r="I1553" s="161">
        <v>88721.08</v>
      </c>
      <c r="J1553" s="109"/>
      <c r="K1553" s="161">
        <v>808249.09000000008</v>
      </c>
    </row>
    <row r="1554" spans="1:23" hidden="1" x14ac:dyDescent="0.2">
      <c r="C1554" s="172" t="s">
        <v>774</v>
      </c>
      <c r="D1554" s="119"/>
      <c r="E1554" s="119"/>
      <c r="F1554" s="119"/>
      <c r="G1554" s="119"/>
      <c r="H1554" s="119"/>
      <c r="I1554" s="169">
        <v>10533.46</v>
      </c>
      <c r="J1554" s="119"/>
      <c r="K1554" s="169">
        <v>64570.11</v>
      </c>
    </row>
    <row r="1555" spans="1:23" hidden="1" x14ac:dyDescent="0.2">
      <c r="C1555" s="176" t="s">
        <v>775</v>
      </c>
      <c r="D1555" s="11"/>
      <c r="E1555" s="11"/>
      <c r="F1555" s="11"/>
      <c r="G1555" s="11"/>
      <c r="H1555" s="149">
        <v>842.12393999999995</v>
      </c>
      <c r="I1555" s="11"/>
      <c r="J1555" s="11"/>
      <c r="K1555" s="11"/>
    </row>
    <row r="1556" spans="1:23" hidden="1" x14ac:dyDescent="0.2">
      <c r="C1556" s="176" t="s">
        <v>199</v>
      </c>
      <c r="D1556" s="11"/>
      <c r="E1556" s="11"/>
      <c r="F1556" s="11"/>
      <c r="G1556" s="11"/>
      <c r="H1556" s="149">
        <v>5.9619210000000002</v>
      </c>
      <c r="I1556" s="11"/>
      <c r="J1556" s="11"/>
      <c r="K1556" s="11"/>
    </row>
    <row r="1557" spans="1:23" ht="13.5" thickBot="1" x14ac:dyDescent="0.25"/>
    <row r="1558" spans="1:23" x14ac:dyDescent="0.2">
      <c r="A1558" s="144"/>
      <c r="B1558" s="144"/>
      <c r="C1558" s="145" t="s">
        <v>841</v>
      </c>
      <c r="D1558" s="145"/>
      <c r="E1558" s="145"/>
      <c r="F1558" s="145"/>
      <c r="G1558" s="145"/>
      <c r="H1558" s="145"/>
      <c r="I1558" s="146">
        <v>412114.51000000013</v>
      </c>
      <c r="J1558" s="145"/>
      <c r="K1558" s="146">
        <v>4839673.9800000004</v>
      </c>
      <c r="P1558" s="20">
        <v>412114.51000000013</v>
      </c>
      <c r="Q1558" s="20">
        <v>4839673.9799999995</v>
      </c>
      <c r="R1558" s="20"/>
      <c r="S1558" s="20"/>
      <c r="T1558" s="20"/>
      <c r="U1558" s="20"/>
      <c r="V1558" s="20"/>
      <c r="W1558" s="20"/>
    </row>
    <row r="1560" spans="1:23" x14ac:dyDescent="0.2">
      <c r="C1560" s="148" t="s">
        <v>728</v>
      </c>
      <c r="D1560" s="148"/>
      <c r="E1560" s="148"/>
      <c r="F1560" s="148"/>
      <c r="G1560" s="148"/>
      <c r="H1560" s="148"/>
      <c r="I1560" s="148"/>
      <c r="J1560" s="148"/>
      <c r="K1560" s="148"/>
    </row>
    <row r="1561" spans="1:23" x14ac:dyDescent="0.2">
      <c r="C1561" s="11" t="s">
        <v>157</v>
      </c>
      <c r="D1561" s="11"/>
      <c r="E1561" s="11"/>
      <c r="F1561" s="11"/>
      <c r="G1561" s="11"/>
      <c r="H1561" s="11"/>
      <c r="I1561" s="149">
        <v>241978.48999999993</v>
      </c>
      <c r="J1561" s="11"/>
      <c r="K1561" s="149">
        <v>2709742.08</v>
      </c>
    </row>
    <row r="1562" spans="1:23" x14ac:dyDescent="0.2">
      <c r="C1562" s="150" t="s">
        <v>728</v>
      </c>
      <c r="D1562" s="148"/>
      <c r="E1562" s="148"/>
      <c r="F1562" s="148"/>
      <c r="G1562" s="148"/>
      <c r="H1562" s="148"/>
      <c r="I1562" s="148"/>
      <c r="J1562" s="148"/>
      <c r="K1562" s="148"/>
    </row>
    <row r="1563" spans="1:23" x14ac:dyDescent="0.2">
      <c r="C1563" s="152" t="s">
        <v>729</v>
      </c>
      <c r="D1563" s="151"/>
      <c r="E1563" s="151"/>
      <c r="F1563" s="151"/>
      <c r="G1563" s="151"/>
      <c r="H1563" s="151"/>
      <c r="I1563" s="153">
        <v>20456.84</v>
      </c>
      <c r="J1563" s="151"/>
      <c r="K1563" s="153">
        <v>683054.67</v>
      </c>
    </row>
    <row r="1564" spans="1:23" x14ac:dyDescent="0.2">
      <c r="C1564" s="154" t="s">
        <v>730</v>
      </c>
      <c r="D1564" s="148"/>
      <c r="E1564" s="148"/>
      <c r="F1564" s="148"/>
      <c r="G1564" s="148"/>
      <c r="H1564" s="148"/>
      <c r="I1564" s="148"/>
      <c r="J1564" s="148"/>
      <c r="K1564" s="148"/>
    </row>
    <row r="1565" spans="1:23" hidden="1" x14ac:dyDescent="0.2">
      <c r="C1565" s="155" t="s">
        <v>731</v>
      </c>
      <c r="D1565" s="151"/>
      <c r="E1565" s="151"/>
      <c r="F1565" s="151"/>
      <c r="G1565" s="151"/>
      <c r="H1565" s="151"/>
      <c r="I1565" s="153">
        <v>0</v>
      </c>
      <c r="J1565" s="151"/>
      <c r="K1565" s="153">
        <v>0</v>
      </c>
    </row>
    <row r="1566" spans="1:23" hidden="1" x14ac:dyDescent="0.2">
      <c r="C1566" s="155" t="s">
        <v>732</v>
      </c>
      <c r="D1566" s="151"/>
      <c r="E1566" s="151"/>
      <c r="F1566" s="151"/>
      <c r="G1566" s="151"/>
      <c r="H1566" s="151"/>
      <c r="I1566" s="153">
        <v>0</v>
      </c>
      <c r="J1566" s="151"/>
      <c r="K1566" s="153">
        <v>0</v>
      </c>
    </row>
    <row r="1567" spans="1:23" hidden="1" x14ac:dyDescent="0.2">
      <c r="C1567" s="155" t="s">
        <v>733</v>
      </c>
      <c r="D1567" s="151"/>
      <c r="E1567" s="151"/>
      <c r="F1567" s="151"/>
      <c r="G1567" s="151"/>
      <c r="H1567" s="151"/>
      <c r="I1567" s="153">
        <v>0</v>
      </c>
      <c r="J1567" s="151"/>
      <c r="K1567" s="153">
        <v>0</v>
      </c>
    </row>
    <row r="1568" spans="1:23" hidden="1" x14ac:dyDescent="0.2">
      <c r="C1568" s="155" t="s">
        <v>734</v>
      </c>
      <c r="D1568" s="151"/>
      <c r="E1568" s="151"/>
      <c r="F1568" s="151"/>
      <c r="G1568" s="151"/>
      <c r="H1568" s="151"/>
      <c r="I1568" s="153">
        <v>0</v>
      </c>
      <c r="J1568" s="151"/>
      <c r="K1568" s="153">
        <v>0</v>
      </c>
    </row>
    <row r="1569" spans="3:11" hidden="1" x14ac:dyDescent="0.2">
      <c r="C1569" s="155" t="s">
        <v>735</v>
      </c>
      <c r="D1569" s="151"/>
      <c r="E1569" s="151"/>
      <c r="F1569" s="151"/>
      <c r="G1569" s="151"/>
      <c r="H1569" s="151"/>
      <c r="I1569" s="153">
        <v>0</v>
      </c>
      <c r="J1569" s="151"/>
      <c r="K1569" s="153">
        <v>0</v>
      </c>
    </row>
    <row r="1570" spans="3:11" hidden="1" x14ac:dyDescent="0.2">
      <c r="C1570" s="155" t="s">
        <v>736</v>
      </c>
      <c r="D1570" s="151"/>
      <c r="E1570" s="151"/>
      <c r="F1570" s="151"/>
      <c r="G1570" s="151"/>
      <c r="H1570" s="151"/>
      <c r="I1570" s="153">
        <v>0</v>
      </c>
      <c r="J1570" s="151"/>
      <c r="K1570" s="153">
        <v>0</v>
      </c>
    </row>
    <row r="1571" spans="3:11" hidden="1" x14ac:dyDescent="0.2">
      <c r="C1571" s="155" t="s">
        <v>737</v>
      </c>
      <c r="D1571" s="151"/>
      <c r="E1571" s="151"/>
      <c r="F1571" s="151"/>
      <c r="G1571" s="151"/>
      <c r="H1571" s="151"/>
      <c r="I1571" s="153">
        <v>0</v>
      </c>
      <c r="J1571" s="151"/>
      <c r="K1571" s="153">
        <v>0</v>
      </c>
    </row>
    <row r="1572" spans="3:11" hidden="1" x14ac:dyDescent="0.2">
      <c r="C1572" s="155" t="s">
        <v>738</v>
      </c>
      <c r="D1572" s="151"/>
      <c r="E1572" s="151"/>
      <c r="F1572" s="151"/>
      <c r="G1572" s="151"/>
      <c r="H1572" s="151"/>
      <c r="I1572" s="153">
        <v>0</v>
      </c>
      <c r="J1572" s="151"/>
      <c r="K1572" s="153">
        <v>0</v>
      </c>
    </row>
    <row r="1573" spans="3:11" hidden="1" x14ac:dyDescent="0.2">
      <c r="C1573" s="155" t="s">
        <v>739</v>
      </c>
      <c r="D1573" s="151"/>
      <c r="E1573" s="151"/>
      <c r="F1573" s="151"/>
      <c r="G1573" s="151"/>
      <c r="H1573" s="151"/>
      <c r="I1573" s="153">
        <v>0</v>
      </c>
      <c r="J1573" s="151"/>
      <c r="K1573" s="153">
        <v>0</v>
      </c>
    </row>
    <row r="1574" spans="3:11" hidden="1" x14ac:dyDescent="0.2">
      <c r="C1574" s="155" t="s">
        <v>740</v>
      </c>
      <c r="D1574" s="151"/>
      <c r="E1574" s="151"/>
      <c r="F1574" s="151"/>
      <c r="G1574" s="151"/>
      <c r="H1574" s="151"/>
      <c r="I1574" s="153">
        <v>0</v>
      </c>
      <c r="J1574" s="151"/>
      <c r="K1574" s="153">
        <v>0</v>
      </c>
    </row>
    <row r="1575" spans="3:11" hidden="1" x14ac:dyDescent="0.2">
      <c r="C1575" s="155" t="s">
        <v>741</v>
      </c>
      <c r="D1575" s="151"/>
      <c r="E1575" s="151"/>
      <c r="F1575" s="151"/>
      <c r="G1575" s="151"/>
      <c r="H1575" s="151"/>
      <c r="I1575" s="153">
        <v>0</v>
      </c>
      <c r="J1575" s="151"/>
      <c r="K1575" s="153">
        <v>0</v>
      </c>
    </row>
    <row r="1576" spans="3:11" hidden="1" x14ac:dyDescent="0.2">
      <c r="C1576" s="155" t="s">
        <v>742</v>
      </c>
      <c r="D1576" s="151"/>
      <c r="E1576" s="151"/>
      <c r="F1576" s="151"/>
      <c r="G1576" s="151"/>
      <c r="H1576" s="151"/>
      <c r="I1576" s="153">
        <v>0</v>
      </c>
      <c r="J1576" s="151"/>
      <c r="K1576" s="153">
        <v>0</v>
      </c>
    </row>
    <row r="1577" spans="3:11" hidden="1" x14ac:dyDescent="0.2">
      <c r="C1577" s="155" t="s">
        <v>743</v>
      </c>
      <c r="D1577" s="151"/>
      <c r="E1577" s="151"/>
      <c r="F1577" s="151"/>
      <c r="G1577" s="151"/>
      <c r="H1577" s="151"/>
      <c r="I1577" s="153">
        <v>0</v>
      </c>
      <c r="J1577" s="151"/>
      <c r="K1577" s="153">
        <v>0</v>
      </c>
    </row>
    <row r="1578" spans="3:11" hidden="1" x14ac:dyDescent="0.2">
      <c r="C1578" s="155" t="s">
        <v>744</v>
      </c>
      <c r="D1578" s="151"/>
      <c r="E1578" s="151"/>
      <c r="F1578" s="151"/>
      <c r="G1578" s="151"/>
      <c r="H1578" s="151"/>
      <c r="I1578" s="153">
        <v>0</v>
      </c>
      <c r="J1578" s="151"/>
      <c r="K1578" s="153">
        <v>0</v>
      </c>
    </row>
    <row r="1579" spans="3:11" hidden="1" x14ac:dyDescent="0.2">
      <c r="C1579" s="155" t="s">
        <v>745</v>
      </c>
      <c r="D1579" s="151"/>
      <c r="E1579" s="151"/>
      <c r="F1579" s="151"/>
      <c r="G1579" s="151"/>
      <c r="H1579" s="151"/>
      <c r="I1579" s="153">
        <v>0</v>
      </c>
      <c r="J1579" s="151"/>
      <c r="K1579" s="153">
        <v>0</v>
      </c>
    </row>
    <row r="1580" spans="3:11" x14ac:dyDescent="0.2">
      <c r="C1580" s="155" t="s">
        <v>746</v>
      </c>
      <c r="D1580" s="151"/>
      <c r="E1580" s="151"/>
      <c r="F1580" s="151"/>
      <c r="G1580" s="151"/>
      <c r="H1580" s="151"/>
      <c r="I1580" s="153">
        <v>20456.84</v>
      </c>
      <c r="J1580" s="151"/>
      <c r="K1580" s="153">
        <v>683054.67</v>
      </c>
    </row>
    <row r="1581" spans="3:11" x14ac:dyDescent="0.2">
      <c r="C1581" s="157" t="s">
        <v>747</v>
      </c>
      <c r="D1581" s="156"/>
      <c r="E1581" s="156"/>
      <c r="F1581" s="156"/>
      <c r="G1581" s="156"/>
      <c r="H1581" s="156"/>
      <c r="I1581" s="158">
        <v>2078.2900000000009</v>
      </c>
      <c r="J1581" s="156"/>
      <c r="K1581" s="158">
        <v>27558.6</v>
      </c>
    </row>
    <row r="1582" spans="3:11" x14ac:dyDescent="0.2">
      <c r="C1582" s="154" t="s">
        <v>728</v>
      </c>
      <c r="D1582" s="148"/>
      <c r="E1582" s="148"/>
      <c r="F1582" s="148"/>
      <c r="G1582" s="148"/>
      <c r="H1582" s="148"/>
      <c r="I1582" s="148"/>
      <c r="J1582" s="148"/>
      <c r="K1582" s="148"/>
    </row>
    <row r="1583" spans="3:11" x14ac:dyDescent="0.2">
      <c r="C1583" s="159" t="s">
        <v>748</v>
      </c>
      <c r="D1583" s="156"/>
      <c r="E1583" s="156"/>
      <c r="F1583" s="156"/>
      <c r="G1583" s="156"/>
      <c r="H1583" s="156"/>
      <c r="I1583" s="158">
        <v>203.9</v>
      </c>
      <c r="J1583" s="156"/>
      <c r="K1583" s="158">
        <v>6807.4</v>
      </c>
    </row>
    <row r="1584" spans="3:11" x14ac:dyDescent="0.2">
      <c r="C1584" s="160" t="s">
        <v>749</v>
      </c>
      <c r="D1584" s="109"/>
      <c r="E1584" s="109"/>
      <c r="F1584" s="109"/>
      <c r="G1584" s="109"/>
      <c r="H1584" s="109"/>
      <c r="I1584" s="161">
        <v>219443.35999999993</v>
      </c>
      <c r="J1584" s="109"/>
      <c r="K1584" s="161">
        <v>1999128.81</v>
      </c>
    </row>
    <row r="1585" spans="1:13" hidden="1" x14ac:dyDescent="0.2">
      <c r="C1585" s="162" t="s">
        <v>728</v>
      </c>
      <c r="D1585" s="109"/>
      <c r="E1585" s="109"/>
      <c r="F1585" s="109"/>
      <c r="G1585" s="109"/>
      <c r="H1585" s="109"/>
      <c r="I1585" s="161"/>
      <c r="J1585" s="109"/>
      <c r="K1585" s="161"/>
    </row>
    <row r="1586" spans="1:13" hidden="1" x14ac:dyDescent="0.2">
      <c r="C1586" s="163" t="s">
        <v>750</v>
      </c>
      <c r="D1586" s="109"/>
      <c r="E1586" s="109"/>
      <c r="F1586" s="109"/>
      <c r="G1586" s="109"/>
      <c r="H1586" s="109"/>
      <c r="I1586" s="161">
        <v>219443.35999999993</v>
      </c>
      <c r="J1586" s="109"/>
      <c r="K1586" s="161">
        <v>1999128.81</v>
      </c>
    </row>
    <row r="1587" spans="1:13" hidden="1" x14ac:dyDescent="0.2">
      <c r="C1587" s="164" t="s">
        <v>751</v>
      </c>
      <c r="D1587" s="109"/>
      <c r="E1587" s="109"/>
      <c r="F1587" s="109"/>
      <c r="G1587" s="109"/>
      <c r="H1587" s="109"/>
      <c r="I1587" s="161">
        <v>0</v>
      </c>
      <c r="J1587" s="109"/>
      <c r="K1587" s="161">
        <v>0</v>
      </c>
    </row>
    <row r="1588" spans="1:13" hidden="1" x14ac:dyDescent="0.2">
      <c r="C1588" s="164" t="s">
        <v>752</v>
      </c>
      <c r="D1588" s="109"/>
      <c r="E1588" s="109"/>
      <c r="F1588" s="109"/>
      <c r="G1588" s="109"/>
      <c r="H1588" s="109"/>
      <c r="I1588" s="161">
        <v>219443.35999999993</v>
      </c>
      <c r="J1588" s="109"/>
      <c r="K1588" s="161">
        <v>1999128.81</v>
      </c>
    </row>
    <row r="1589" spans="1:13" hidden="1" x14ac:dyDescent="0.2">
      <c r="C1589" s="163" t="s">
        <v>753</v>
      </c>
      <c r="D1589" s="109"/>
      <c r="E1589" s="109"/>
      <c r="F1589" s="109"/>
      <c r="G1589" s="109"/>
      <c r="H1589" s="109"/>
      <c r="I1589" s="161">
        <v>0</v>
      </c>
      <c r="J1589" s="109"/>
      <c r="K1589" s="161">
        <v>0</v>
      </c>
    </row>
    <row r="1590" spans="1:13" hidden="1" x14ac:dyDescent="0.2">
      <c r="C1590" s="165" t="s">
        <v>754</v>
      </c>
      <c r="D1590" s="147"/>
      <c r="E1590" s="147"/>
      <c r="F1590" s="147"/>
      <c r="G1590" s="147"/>
      <c r="H1590" s="147"/>
      <c r="I1590" s="166">
        <v>0</v>
      </c>
      <c r="J1590" s="147"/>
      <c r="K1590" s="166">
        <v>0</v>
      </c>
    </row>
    <row r="1592" spans="1:13" x14ac:dyDescent="0.2">
      <c r="C1592" s="151" t="s">
        <v>755</v>
      </c>
      <c r="D1592" s="151"/>
      <c r="E1592" s="151"/>
      <c r="F1592" s="151"/>
      <c r="G1592" s="151"/>
      <c r="H1592" s="151"/>
      <c r="I1592" s="153">
        <v>20660.740000000002</v>
      </c>
      <c r="J1592" s="151"/>
      <c r="K1592" s="153">
        <v>689862.07000000007</v>
      </c>
    </row>
    <row r="1594" spans="1:13" x14ac:dyDescent="0.2">
      <c r="A1594" s="167"/>
      <c r="B1594" s="167"/>
      <c r="C1594" s="167" t="s">
        <v>756</v>
      </c>
      <c r="D1594" s="167">
        <v>0.5</v>
      </c>
      <c r="E1594" s="167"/>
      <c r="F1594" s="167"/>
      <c r="G1594" s="185">
        <v>0.5</v>
      </c>
      <c r="H1594" s="167"/>
      <c r="I1594" s="168">
        <v>24999.549999999996</v>
      </c>
      <c r="J1594" s="167"/>
      <c r="K1594" s="168">
        <v>417366.56</v>
      </c>
      <c r="M1594" s="184">
        <v>834733.12</v>
      </c>
    </row>
    <row r="1595" spans="1:13" x14ac:dyDescent="0.2">
      <c r="A1595" s="167"/>
      <c r="B1595" s="167"/>
      <c r="C1595" s="167" t="s">
        <v>757</v>
      </c>
      <c r="D1595" s="167">
        <v>0.5</v>
      </c>
      <c r="E1595" s="167"/>
      <c r="F1595" s="167"/>
      <c r="G1595" s="185">
        <v>0.5</v>
      </c>
      <c r="H1595" s="167"/>
      <c r="I1595" s="168">
        <v>14875.77</v>
      </c>
      <c r="J1595" s="167"/>
      <c r="K1595" s="168">
        <v>248350.35500000001</v>
      </c>
      <c r="M1595" s="184">
        <v>496700.71</v>
      </c>
    </row>
    <row r="1597" spans="1:13" x14ac:dyDescent="0.2">
      <c r="C1597" s="119" t="s">
        <v>758</v>
      </c>
      <c r="D1597" s="119"/>
      <c r="E1597" s="119"/>
      <c r="F1597" s="119"/>
      <c r="G1597" s="119"/>
      <c r="H1597" s="119"/>
      <c r="I1597" s="169">
        <v>130260.70000000004</v>
      </c>
      <c r="J1597" s="119"/>
      <c r="K1597" s="169">
        <v>798498.07</v>
      </c>
    </row>
    <row r="1598" spans="1:13" hidden="1" x14ac:dyDescent="0.2">
      <c r="C1598" s="170" t="s">
        <v>728</v>
      </c>
      <c r="D1598" s="171"/>
      <c r="E1598" s="171"/>
      <c r="F1598" s="171"/>
      <c r="G1598" s="171"/>
      <c r="H1598" s="171"/>
      <c r="I1598" s="171"/>
      <c r="J1598" s="171"/>
      <c r="K1598" s="171"/>
    </row>
    <row r="1599" spans="1:13" hidden="1" x14ac:dyDescent="0.2">
      <c r="C1599" s="172" t="s">
        <v>759</v>
      </c>
      <c r="D1599" s="119"/>
      <c r="E1599" s="119"/>
      <c r="F1599" s="119"/>
      <c r="G1599" s="119"/>
      <c r="H1599" s="119"/>
      <c r="I1599" s="169">
        <v>130260.70000000004</v>
      </c>
      <c r="J1599" s="119"/>
      <c r="K1599" s="169">
        <v>798498.07</v>
      </c>
    </row>
    <row r="1600" spans="1:13" hidden="1" x14ac:dyDescent="0.2">
      <c r="C1600" s="173" t="s">
        <v>760</v>
      </c>
      <c r="D1600" s="119"/>
      <c r="E1600" s="119"/>
      <c r="F1600" s="119"/>
      <c r="G1600" s="119"/>
      <c r="H1600" s="119"/>
      <c r="I1600" s="169">
        <v>0</v>
      </c>
      <c r="J1600" s="119"/>
      <c r="K1600" s="169">
        <v>0</v>
      </c>
    </row>
    <row r="1601" spans="3:11" hidden="1" x14ac:dyDescent="0.2">
      <c r="C1601" s="173" t="s">
        <v>761</v>
      </c>
      <c r="D1601" s="119"/>
      <c r="E1601" s="119"/>
      <c r="F1601" s="119"/>
      <c r="G1601" s="119"/>
      <c r="H1601" s="119"/>
      <c r="I1601" s="169">
        <v>130260.70000000004</v>
      </c>
      <c r="J1601" s="119"/>
      <c r="K1601" s="169">
        <v>798498.07</v>
      </c>
    </row>
    <row r="1602" spans="3:11" hidden="1" x14ac:dyDescent="0.2">
      <c r="C1602" s="172" t="s">
        <v>762</v>
      </c>
      <c r="D1602" s="119"/>
      <c r="E1602" s="119"/>
      <c r="F1602" s="119"/>
      <c r="G1602" s="119"/>
      <c r="H1602" s="119"/>
      <c r="I1602" s="169">
        <v>0</v>
      </c>
      <c r="J1602" s="119"/>
      <c r="K1602" s="169">
        <v>0</v>
      </c>
    </row>
    <row r="1604" spans="3:11" x14ac:dyDescent="0.2">
      <c r="C1604" s="11" t="s">
        <v>763</v>
      </c>
      <c r="D1604" s="11"/>
      <c r="E1604" s="11"/>
      <c r="F1604" s="11"/>
      <c r="G1604" s="11"/>
      <c r="H1604" s="11"/>
      <c r="I1604" s="149">
        <v>412114.51000000013</v>
      </c>
      <c r="J1604" s="11"/>
      <c r="K1604" s="149">
        <v>4839673.9800000004</v>
      </c>
    </row>
    <row r="1605" spans="3:11" x14ac:dyDescent="0.2">
      <c r="C1605" s="150" t="s">
        <v>764</v>
      </c>
      <c r="D1605" s="148"/>
      <c r="E1605" s="148"/>
      <c r="F1605" s="148"/>
      <c r="G1605" s="148"/>
      <c r="H1605" s="148"/>
      <c r="I1605" s="148"/>
      <c r="J1605" s="148"/>
      <c r="K1605" s="148"/>
    </row>
    <row r="1606" spans="3:11" hidden="1" x14ac:dyDescent="0.2">
      <c r="C1606" s="174" t="s">
        <v>765</v>
      </c>
      <c r="D1606" s="11"/>
      <c r="E1606" s="11"/>
      <c r="F1606" s="11"/>
      <c r="G1606" s="11"/>
      <c r="H1606" s="11"/>
      <c r="I1606" s="149">
        <v>281853.81</v>
      </c>
      <c r="J1606" s="11"/>
      <c r="K1606" s="149">
        <v>4041175.91</v>
      </c>
    </row>
    <row r="1607" spans="3:11" hidden="1" x14ac:dyDescent="0.2">
      <c r="C1607" s="174" t="s">
        <v>766</v>
      </c>
      <c r="D1607" s="11"/>
      <c r="E1607" s="11"/>
      <c r="F1607" s="11"/>
      <c r="G1607" s="11"/>
      <c r="H1607" s="11"/>
      <c r="I1607" s="149">
        <v>0</v>
      </c>
      <c r="J1607" s="11"/>
      <c r="K1607" s="149">
        <v>0</v>
      </c>
    </row>
    <row r="1608" spans="3:11" hidden="1" x14ac:dyDescent="0.2">
      <c r="C1608" s="172" t="s">
        <v>767</v>
      </c>
      <c r="D1608" s="119"/>
      <c r="E1608" s="119"/>
      <c r="F1608" s="119"/>
      <c r="G1608" s="119"/>
      <c r="H1608" s="119"/>
      <c r="I1608" s="169">
        <v>130260.70000000004</v>
      </c>
      <c r="J1608" s="119"/>
      <c r="K1608" s="169">
        <v>798498.07</v>
      </c>
    </row>
    <row r="1609" spans="3:11" hidden="1" x14ac:dyDescent="0.2">
      <c r="C1609" s="174" t="s">
        <v>190</v>
      </c>
      <c r="D1609" s="11"/>
      <c r="E1609" s="11"/>
      <c r="F1609" s="11"/>
      <c r="G1609" s="11"/>
      <c r="H1609" s="11"/>
      <c r="I1609" s="149">
        <v>0</v>
      </c>
      <c r="J1609" s="11"/>
      <c r="K1609" s="149">
        <v>0</v>
      </c>
    </row>
    <row r="1611" spans="3:11" x14ac:dyDescent="0.2">
      <c r="C1611" s="11" t="s">
        <v>768</v>
      </c>
      <c r="D1611" s="11"/>
      <c r="E1611" s="11"/>
      <c r="F1611" s="11"/>
      <c r="G1611" s="11"/>
      <c r="H1611" s="11"/>
      <c r="I1611" s="149">
        <v>281853.81</v>
      </c>
      <c r="J1611" s="11"/>
      <c r="K1611" s="149">
        <v>3375458.9950000001</v>
      </c>
    </row>
    <row r="1612" spans="3:11" x14ac:dyDescent="0.2">
      <c r="C1612" s="11" t="s">
        <v>843</v>
      </c>
      <c r="D1612" s="11"/>
      <c r="E1612" s="11"/>
      <c r="F1612" s="11"/>
      <c r="G1612" s="11"/>
      <c r="H1612" s="11"/>
      <c r="I1612" s="11"/>
      <c r="J1612" s="11"/>
      <c r="K1612" s="11"/>
    </row>
    <row r="1613" spans="3:11" x14ac:dyDescent="0.2">
      <c r="C1613" s="11" t="s">
        <v>844</v>
      </c>
      <c r="D1613" s="11"/>
      <c r="E1613" s="21">
        <v>0.97</v>
      </c>
      <c r="F1613" s="177" t="s">
        <v>685</v>
      </c>
      <c r="G1613" s="11"/>
      <c r="H1613" s="11"/>
      <c r="I1613" s="149">
        <v>2733.98</v>
      </c>
      <c r="J1613" s="11"/>
      <c r="K1613" s="149">
        <v>32741.95</v>
      </c>
    </row>
    <row r="1614" spans="3:11" x14ac:dyDescent="0.2">
      <c r="C1614" s="11" t="s">
        <v>845</v>
      </c>
      <c r="D1614" s="11"/>
      <c r="E1614" s="11"/>
      <c r="F1614" s="11"/>
      <c r="G1614" s="11"/>
      <c r="H1614" s="11"/>
      <c r="I1614" s="149">
        <v>284587.78999999998</v>
      </c>
      <c r="J1614" s="11"/>
      <c r="K1614" s="149">
        <v>3408200.9450000003</v>
      </c>
    </row>
    <row r="1616" spans="3:11" x14ac:dyDescent="0.2">
      <c r="C1616" s="22" t="s">
        <v>208</v>
      </c>
      <c r="D1616" s="22"/>
      <c r="E1616" s="22"/>
      <c r="F1616" s="22"/>
      <c r="G1616" s="22"/>
      <c r="H1616" s="22"/>
      <c r="I1616" s="175">
        <v>414848.49</v>
      </c>
      <c r="J1616" s="22"/>
      <c r="K1616" s="175">
        <v>4206699.0150000006</v>
      </c>
    </row>
    <row r="1617" spans="1:255" x14ac:dyDescent="0.2">
      <c r="C1617" s="11" t="s">
        <v>846</v>
      </c>
      <c r="D1617" s="11"/>
      <c r="E1617" s="21">
        <v>20</v>
      </c>
      <c r="F1617" s="177" t="s">
        <v>685</v>
      </c>
      <c r="G1617" s="11"/>
      <c r="H1617" s="11"/>
      <c r="I1617" s="11"/>
      <c r="J1617" s="11"/>
      <c r="K1617" s="149">
        <v>841339.8</v>
      </c>
    </row>
    <row r="1618" spans="1:255" x14ac:dyDescent="0.2">
      <c r="C1618" s="22" t="s">
        <v>847</v>
      </c>
      <c r="D1618" s="22"/>
      <c r="E1618" s="22"/>
      <c r="F1618" s="22"/>
      <c r="G1618" s="22"/>
      <c r="H1618" s="22"/>
      <c r="I1618" s="22">
        <v>5702938.6600000001</v>
      </c>
      <c r="J1618" s="22"/>
      <c r="K1618" s="175">
        <v>5048038.8150000004</v>
      </c>
    </row>
    <row r="1620" spans="1:255" x14ac:dyDescent="0.2">
      <c r="C1620" s="148" t="s">
        <v>769</v>
      </c>
      <c r="D1620" s="148"/>
      <c r="E1620" s="148"/>
      <c r="F1620" s="148"/>
      <c r="G1620" s="148"/>
      <c r="H1620" s="148"/>
      <c r="I1620" s="148"/>
      <c r="J1620" s="148"/>
      <c r="K1620" s="148"/>
    </row>
    <row r="1621" spans="1:255" hidden="1" x14ac:dyDescent="0.2">
      <c r="C1621" s="176" t="s">
        <v>770</v>
      </c>
      <c r="D1621" s="11"/>
      <c r="E1621" s="11"/>
      <c r="F1621" s="11"/>
      <c r="G1621" s="11"/>
      <c r="H1621" s="11"/>
      <c r="I1621" s="149">
        <v>349704.06</v>
      </c>
      <c r="J1621" s="11"/>
      <c r="K1621" s="149">
        <v>2797626.88</v>
      </c>
    </row>
    <row r="1622" spans="1:255" hidden="1" x14ac:dyDescent="0.2">
      <c r="C1622" s="150" t="s">
        <v>728</v>
      </c>
      <c r="D1622" s="148"/>
      <c r="E1622" s="148"/>
      <c r="F1622" s="148"/>
      <c r="G1622" s="148"/>
      <c r="H1622" s="148"/>
      <c r="I1622" s="148"/>
      <c r="J1622" s="148"/>
      <c r="K1622" s="148"/>
    </row>
    <row r="1623" spans="1:255" hidden="1" x14ac:dyDescent="0.2">
      <c r="C1623" s="174" t="s">
        <v>771</v>
      </c>
      <c r="D1623" s="11"/>
      <c r="E1623" s="11"/>
      <c r="F1623" s="11"/>
      <c r="G1623" s="11"/>
      <c r="H1623" s="11"/>
      <c r="I1623" s="149">
        <v>0</v>
      </c>
      <c r="J1623" s="11"/>
      <c r="K1623" s="149">
        <v>0</v>
      </c>
    </row>
    <row r="1624" spans="1:255" hidden="1" x14ac:dyDescent="0.2">
      <c r="C1624" s="174" t="s">
        <v>772</v>
      </c>
      <c r="D1624" s="11"/>
      <c r="E1624" s="11"/>
      <c r="F1624" s="11"/>
      <c r="G1624" s="11"/>
      <c r="H1624" s="11"/>
      <c r="I1624" s="149">
        <v>349704.06</v>
      </c>
      <c r="J1624" s="11"/>
      <c r="K1624" s="149">
        <v>2797626.88</v>
      </c>
    </row>
    <row r="1625" spans="1:255" hidden="1" x14ac:dyDescent="0.2">
      <c r="C1625" s="160" t="s">
        <v>773</v>
      </c>
      <c r="D1625" s="109"/>
      <c r="E1625" s="109"/>
      <c r="F1625" s="109"/>
      <c r="G1625" s="109"/>
      <c r="H1625" s="109"/>
      <c r="I1625" s="161">
        <v>210440.84999999998</v>
      </c>
      <c r="J1625" s="109"/>
      <c r="K1625" s="161">
        <v>1917116.0100000002</v>
      </c>
    </row>
    <row r="1626" spans="1:255" hidden="1" x14ac:dyDescent="0.2">
      <c r="C1626" s="172" t="s">
        <v>774</v>
      </c>
      <c r="D1626" s="119"/>
      <c r="E1626" s="119"/>
      <c r="F1626" s="119"/>
      <c r="G1626" s="119"/>
      <c r="H1626" s="119"/>
      <c r="I1626" s="169">
        <v>130260.70000000004</v>
      </c>
      <c r="J1626" s="119"/>
      <c r="K1626" s="169">
        <v>798498.07000000007</v>
      </c>
    </row>
    <row r="1627" spans="1:255" x14ac:dyDescent="0.2">
      <c r="C1627" s="176" t="s">
        <v>775</v>
      </c>
      <c r="D1627" s="11"/>
      <c r="E1627" s="11"/>
      <c r="F1627" s="11"/>
      <c r="G1627" s="11"/>
      <c r="H1627" s="149">
        <v>2328.0646200000001</v>
      </c>
      <c r="I1627" s="11"/>
      <c r="J1627" s="11"/>
      <c r="K1627" s="11"/>
    </row>
    <row r="1628" spans="1:255" x14ac:dyDescent="0.2">
      <c r="C1628" s="176" t="s">
        <v>199</v>
      </c>
      <c r="D1628" s="11"/>
      <c r="E1628" s="11"/>
      <c r="F1628" s="11"/>
      <c r="G1628" s="11"/>
      <c r="H1628" s="149">
        <v>16.517499600000001</v>
      </c>
      <c r="I1628" s="11"/>
      <c r="J1628" s="11"/>
      <c r="K1628" s="11"/>
    </row>
    <row r="1629" spans="1:255" hidden="1" outlineLevel="1" x14ac:dyDescent="0.2"/>
    <row r="1630" spans="1:255" hidden="1" outlineLevel="1" x14ac:dyDescent="0.2"/>
    <row r="1631" spans="1:255" hidden="1" outlineLevel="1" x14ac:dyDescent="0.2">
      <c r="A1631" s="178" t="s">
        <v>848</v>
      </c>
      <c r="B1631" s="178"/>
      <c r="C1631" s="186"/>
      <c r="D1631" s="186"/>
      <c r="E1631" s="186"/>
      <c r="F1631" s="186"/>
      <c r="G1631" s="179"/>
      <c r="H1631" s="179"/>
      <c r="I1631" s="186"/>
      <c r="J1631" s="186"/>
      <c r="BY1631" s="180">
        <v>0</v>
      </c>
      <c r="BZ1631" s="180">
        <v>0</v>
      </c>
      <c r="IU1631" s="20"/>
    </row>
    <row r="1632" spans="1:255" s="182" customFormat="1" ht="11.25" hidden="1" outlineLevel="1" x14ac:dyDescent="0.2">
      <c r="A1632" s="181"/>
      <c r="B1632" s="181"/>
      <c r="C1632" s="187" t="s">
        <v>849</v>
      </c>
      <c r="D1632" s="187"/>
      <c r="E1632" s="187"/>
      <c r="F1632" s="187"/>
      <c r="G1632" s="187"/>
      <c r="H1632" s="187"/>
      <c r="I1632" s="187" t="s">
        <v>850</v>
      </c>
      <c r="J1632" s="187"/>
    </row>
    <row r="1633" spans="1:255" hidden="1" outlineLevel="1" x14ac:dyDescent="0.2">
      <c r="A1633" s="16"/>
      <c r="B1633" s="16"/>
      <c r="C1633" s="16"/>
      <c r="D1633" s="16"/>
      <c r="E1633" s="16"/>
      <c r="F1633" s="16"/>
      <c r="G1633" s="9" t="s">
        <v>851</v>
      </c>
      <c r="H1633" s="16"/>
      <c r="I1633" s="16"/>
      <c r="J1633" s="16"/>
    </row>
    <row r="1634" spans="1:255" hidden="1" outlineLevel="1" x14ac:dyDescent="0.2">
      <c r="A1634" s="178" t="s">
        <v>852</v>
      </c>
      <c r="B1634" s="178"/>
      <c r="C1634" s="186"/>
      <c r="D1634" s="186"/>
      <c r="E1634" s="186"/>
      <c r="F1634" s="186"/>
      <c r="G1634" s="179"/>
      <c r="H1634" s="179"/>
      <c r="I1634" s="186"/>
      <c r="J1634" s="186"/>
      <c r="BY1634" s="180">
        <v>0</v>
      </c>
      <c r="BZ1634" s="180">
        <v>0</v>
      </c>
      <c r="IU1634" s="20"/>
    </row>
    <row r="1635" spans="1:255" s="182" customFormat="1" ht="11.25" hidden="1" outlineLevel="1" x14ac:dyDescent="0.2">
      <c r="A1635" s="181"/>
      <c r="B1635" s="181"/>
      <c r="C1635" s="187" t="s">
        <v>849</v>
      </c>
      <c r="D1635" s="187"/>
      <c r="E1635" s="187"/>
      <c r="F1635" s="187"/>
      <c r="G1635" s="187"/>
      <c r="H1635" s="187"/>
      <c r="I1635" s="187" t="s">
        <v>850</v>
      </c>
      <c r="J1635" s="187"/>
    </row>
    <row r="1636" spans="1:255" hidden="1" outlineLevel="1" x14ac:dyDescent="0.2">
      <c r="A1636" s="16"/>
      <c r="B1636" s="16"/>
      <c r="C1636" s="16"/>
      <c r="D1636" s="16"/>
      <c r="E1636" s="16"/>
      <c r="F1636" s="16"/>
      <c r="G1636" s="9" t="s">
        <v>851</v>
      </c>
      <c r="H1636" s="16"/>
      <c r="I1636" s="16"/>
      <c r="J1636" s="16"/>
    </row>
    <row r="1637" spans="1:255" collapsed="1" x14ac:dyDescent="0.2"/>
    <row r="1638" spans="1:255" outlineLevel="1" x14ac:dyDescent="0.2"/>
    <row r="1639" spans="1:255" outlineLevel="1" x14ac:dyDescent="0.2"/>
    <row r="1640" spans="1:255" hidden="1" outlineLevel="1" x14ac:dyDescent="0.2">
      <c r="A1640" s="178" t="s">
        <v>853</v>
      </c>
      <c r="B1640" s="178"/>
      <c r="C1640" s="186" t="s">
        <v>854</v>
      </c>
      <c r="D1640" s="186"/>
      <c r="E1640" s="186"/>
      <c r="F1640" s="186"/>
      <c r="G1640" s="179"/>
      <c r="H1640" s="179"/>
      <c r="I1640" s="186" t="s">
        <v>855</v>
      </c>
      <c r="J1640" s="186"/>
      <c r="K1640" t="s">
        <v>861</v>
      </c>
      <c r="BY1640" s="180" t="s">
        <v>854</v>
      </c>
      <c r="BZ1640" s="180" t="s">
        <v>855</v>
      </c>
      <c r="IU1640" s="20"/>
    </row>
    <row r="1641" spans="1:255" s="182" customFormat="1" ht="11.25" hidden="1" outlineLevel="1" x14ac:dyDescent="0.2">
      <c r="A1641" s="181"/>
      <c r="B1641" s="181"/>
      <c r="C1641" s="187" t="s">
        <v>849</v>
      </c>
      <c r="D1641" s="187"/>
      <c r="E1641" s="187"/>
      <c r="F1641" s="187"/>
      <c r="G1641" s="187"/>
      <c r="H1641" s="187"/>
      <c r="I1641" s="187" t="s">
        <v>850</v>
      </c>
      <c r="J1641" s="187"/>
    </row>
    <row r="1642" spans="1:255" hidden="1" outlineLevel="1" x14ac:dyDescent="0.2">
      <c r="A1642" s="16"/>
      <c r="B1642" s="16"/>
      <c r="C1642" s="16"/>
      <c r="D1642" s="16"/>
      <c r="E1642" s="16"/>
      <c r="F1642" s="16"/>
      <c r="G1642" s="9" t="s">
        <v>851</v>
      </c>
      <c r="H1642" s="16"/>
      <c r="I1642" s="16"/>
      <c r="J1642" s="16"/>
    </row>
    <row r="1643" spans="1:255" hidden="1" outlineLevel="1" x14ac:dyDescent="0.2">
      <c r="A1643" s="178" t="s">
        <v>856</v>
      </c>
      <c r="B1643" s="178"/>
      <c r="C1643" s="186"/>
      <c r="D1643" s="186"/>
      <c r="E1643" s="186"/>
      <c r="F1643" s="186"/>
      <c r="G1643" s="179"/>
      <c r="H1643" s="179"/>
      <c r="I1643" s="186"/>
      <c r="J1643" s="186"/>
      <c r="BY1643" s="180">
        <v>0</v>
      </c>
      <c r="BZ1643" s="180">
        <v>0</v>
      </c>
      <c r="IU1643" s="20"/>
    </row>
    <row r="1644" spans="1:255" s="182" customFormat="1" ht="11.25" hidden="1" outlineLevel="1" x14ac:dyDescent="0.2">
      <c r="A1644" s="181"/>
      <c r="B1644" s="181"/>
      <c r="C1644" s="187" t="s">
        <v>849</v>
      </c>
      <c r="D1644" s="187"/>
      <c r="E1644" s="187"/>
      <c r="F1644" s="187"/>
      <c r="G1644" s="187"/>
      <c r="H1644" s="187"/>
      <c r="I1644" s="187" t="s">
        <v>850</v>
      </c>
      <c r="J1644" s="187"/>
    </row>
    <row r="1645" spans="1:255" hidden="1" outlineLevel="1" x14ac:dyDescent="0.2">
      <c r="A1645" s="16"/>
      <c r="B1645" s="16"/>
      <c r="C1645" s="16"/>
      <c r="D1645" s="16"/>
      <c r="E1645" s="16"/>
      <c r="F1645" s="16"/>
      <c r="G1645" s="9" t="s">
        <v>851</v>
      </c>
      <c r="H1645" s="16"/>
      <c r="I1645" s="16"/>
      <c r="J1645" s="16"/>
    </row>
    <row r="1646" spans="1:255" collapsed="1" x14ac:dyDescent="0.2"/>
    <row r="1647" spans="1:255" x14ac:dyDescent="0.2">
      <c r="A1647" s="28"/>
      <c r="B1647" s="28"/>
    </row>
  </sheetData>
  <mergeCells count="454">
    <mergeCell ref="H2:K2"/>
    <mergeCell ref="H3:K3"/>
    <mergeCell ref="H4:K4"/>
    <mergeCell ref="J5:K5"/>
    <mergeCell ref="J6:K6"/>
    <mergeCell ref="C7:G7"/>
    <mergeCell ref="J7:K7"/>
    <mergeCell ref="C11:G11"/>
    <mergeCell ref="J11:K11"/>
    <mergeCell ref="C12:G12"/>
    <mergeCell ref="J12:K12"/>
    <mergeCell ref="C13:G13"/>
    <mergeCell ref="J13:K13"/>
    <mergeCell ref="C8:G8"/>
    <mergeCell ref="J8:K8"/>
    <mergeCell ref="C9:G9"/>
    <mergeCell ref="J9:K9"/>
    <mergeCell ref="C10:G10"/>
    <mergeCell ref="J10:K10"/>
    <mergeCell ref="C20:F20"/>
    <mergeCell ref="C21:F21"/>
    <mergeCell ref="C22:F22"/>
    <mergeCell ref="C23:F23"/>
    <mergeCell ref="E26:F26"/>
    <mergeCell ref="C29:K29"/>
    <mergeCell ref="G14:H14"/>
    <mergeCell ref="J14:K14"/>
    <mergeCell ref="J15:K15"/>
    <mergeCell ref="J16:K16"/>
    <mergeCell ref="G18:G19"/>
    <mergeCell ref="H18:H19"/>
    <mergeCell ref="I18:J18"/>
    <mergeCell ref="F42:F45"/>
    <mergeCell ref="G42:G45"/>
    <mergeCell ref="H42:H45"/>
    <mergeCell ref="I42:I45"/>
    <mergeCell ref="J42:J45"/>
    <mergeCell ref="K42:K45"/>
    <mergeCell ref="C30:K30"/>
    <mergeCell ref="C31:K31"/>
    <mergeCell ref="A33:K33"/>
    <mergeCell ref="A34:K34"/>
    <mergeCell ref="C35:K35"/>
    <mergeCell ref="A42:A45"/>
    <mergeCell ref="B42:B45"/>
    <mergeCell ref="C42:C45"/>
    <mergeCell ref="D42:D45"/>
    <mergeCell ref="E42:E45"/>
    <mergeCell ref="H68:I68"/>
    <mergeCell ref="J68:K68"/>
    <mergeCell ref="H69:I69"/>
    <mergeCell ref="J69:K69"/>
    <mergeCell ref="H82:I82"/>
    <mergeCell ref="J82:K82"/>
    <mergeCell ref="A48:B48"/>
    <mergeCell ref="C48:K48"/>
    <mergeCell ref="H66:I66"/>
    <mergeCell ref="J66:K66"/>
    <mergeCell ref="H67:I67"/>
    <mergeCell ref="J67:K67"/>
    <mergeCell ref="H98:I98"/>
    <mergeCell ref="J98:K98"/>
    <mergeCell ref="H99:I99"/>
    <mergeCell ref="J99:K99"/>
    <mergeCell ref="H100:I100"/>
    <mergeCell ref="J100:K100"/>
    <mergeCell ref="H83:I83"/>
    <mergeCell ref="J83:K83"/>
    <mergeCell ref="H84:I84"/>
    <mergeCell ref="J84:K84"/>
    <mergeCell ref="H97:I97"/>
    <mergeCell ref="J97:K97"/>
    <mergeCell ref="H124:I124"/>
    <mergeCell ref="J124:K124"/>
    <mergeCell ref="H125:I125"/>
    <mergeCell ref="J125:K125"/>
    <mergeCell ref="H126:I126"/>
    <mergeCell ref="J126:K126"/>
    <mergeCell ref="H111:I111"/>
    <mergeCell ref="J111:K111"/>
    <mergeCell ref="H112:I112"/>
    <mergeCell ref="J112:K112"/>
    <mergeCell ref="H113:I113"/>
    <mergeCell ref="J113:K113"/>
    <mergeCell ref="H154:I154"/>
    <mergeCell ref="J154:K154"/>
    <mergeCell ref="H155:I155"/>
    <mergeCell ref="J155:K155"/>
    <mergeCell ref="H156:I156"/>
    <mergeCell ref="J156:K156"/>
    <mergeCell ref="H139:I139"/>
    <mergeCell ref="J139:K139"/>
    <mergeCell ref="H140:I140"/>
    <mergeCell ref="J140:K140"/>
    <mergeCell ref="H141:I141"/>
    <mergeCell ref="J141:K141"/>
    <mergeCell ref="H191:I191"/>
    <mergeCell ref="J191:K191"/>
    <mergeCell ref="H192:I192"/>
    <mergeCell ref="J192:K192"/>
    <mergeCell ref="H193:I193"/>
    <mergeCell ref="J193:K193"/>
    <mergeCell ref="H171:I171"/>
    <mergeCell ref="J171:K171"/>
    <mergeCell ref="H172:I172"/>
    <mergeCell ref="J172:K172"/>
    <mergeCell ref="H173:I173"/>
    <mergeCell ref="J173:K173"/>
    <mergeCell ref="H282:I282"/>
    <mergeCell ref="J282:K282"/>
    <mergeCell ref="H283:I283"/>
    <mergeCell ref="J283:K283"/>
    <mergeCell ref="H296:I296"/>
    <mergeCell ref="J296:K296"/>
    <mergeCell ref="A262:B262"/>
    <mergeCell ref="C262:K262"/>
    <mergeCell ref="H280:I280"/>
    <mergeCell ref="J280:K280"/>
    <mergeCell ref="H281:I281"/>
    <mergeCell ref="J281:K281"/>
    <mergeCell ref="H310:I310"/>
    <mergeCell ref="J310:K310"/>
    <mergeCell ref="H311:I311"/>
    <mergeCell ref="J311:K311"/>
    <mergeCell ref="H326:I326"/>
    <mergeCell ref="J326:K326"/>
    <mergeCell ref="H297:I297"/>
    <mergeCell ref="J297:K297"/>
    <mergeCell ref="H298:I298"/>
    <mergeCell ref="J298:K298"/>
    <mergeCell ref="H309:I309"/>
    <mergeCell ref="J309:K309"/>
    <mergeCell ref="H341:I341"/>
    <mergeCell ref="J341:K341"/>
    <mergeCell ref="H342:I342"/>
    <mergeCell ref="J342:K342"/>
    <mergeCell ref="A411:B411"/>
    <mergeCell ref="C411:K411"/>
    <mergeCell ref="H327:I327"/>
    <mergeCell ref="J327:K327"/>
    <mergeCell ref="H328:I328"/>
    <mergeCell ref="J328:K328"/>
    <mergeCell ref="H340:I340"/>
    <mergeCell ref="J340:K340"/>
    <mergeCell ref="H432:I432"/>
    <mergeCell ref="J432:K432"/>
    <mergeCell ref="H445:I445"/>
    <mergeCell ref="J445:K445"/>
    <mergeCell ref="H446:I446"/>
    <mergeCell ref="J446:K446"/>
    <mergeCell ref="H429:I429"/>
    <mergeCell ref="J429:K429"/>
    <mergeCell ref="H430:I430"/>
    <mergeCell ref="J430:K430"/>
    <mergeCell ref="H431:I431"/>
    <mergeCell ref="J431:K431"/>
    <mergeCell ref="H464:I464"/>
    <mergeCell ref="J464:K464"/>
    <mergeCell ref="H465:I465"/>
    <mergeCell ref="J465:K465"/>
    <mergeCell ref="H476:I476"/>
    <mergeCell ref="J476:K476"/>
    <mergeCell ref="H447:I447"/>
    <mergeCell ref="J447:K447"/>
    <mergeCell ref="H462:I462"/>
    <mergeCell ref="J462:K462"/>
    <mergeCell ref="H463:I463"/>
    <mergeCell ref="J463:K463"/>
    <mergeCell ref="H491:I491"/>
    <mergeCell ref="J491:K491"/>
    <mergeCell ref="H492:I492"/>
    <mergeCell ref="J492:K492"/>
    <mergeCell ref="H503:I503"/>
    <mergeCell ref="J503:K503"/>
    <mergeCell ref="H477:I477"/>
    <mergeCell ref="J477:K477"/>
    <mergeCell ref="H478:I478"/>
    <mergeCell ref="J478:K478"/>
    <mergeCell ref="H490:I490"/>
    <mergeCell ref="J490:K490"/>
    <mergeCell ref="H521:I521"/>
    <mergeCell ref="J521:K521"/>
    <mergeCell ref="H522:I522"/>
    <mergeCell ref="J522:K522"/>
    <mergeCell ref="A591:B591"/>
    <mergeCell ref="C591:K591"/>
    <mergeCell ref="H504:I504"/>
    <mergeCell ref="J504:K504"/>
    <mergeCell ref="H505:I505"/>
    <mergeCell ref="J505:K505"/>
    <mergeCell ref="H520:I520"/>
    <mergeCell ref="J520:K520"/>
    <mergeCell ref="H608:I608"/>
    <mergeCell ref="J608:K608"/>
    <mergeCell ref="H621:I621"/>
    <mergeCell ref="J621:K621"/>
    <mergeCell ref="H622:I622"/>
    <mergeCell ref="J622:K622"/>
    <mergeCell ref="H605:I605"/>
    <mergeCell ref="J605:K605"/>
    <mergeCell ref="H606:I606"/>
    <mergeCell ref="J606:K606"/>
    <mergeCell ref="H607:I607"/>
    <mergeCell ref="J607:K607"/>
    <mergeCell ref="H638:I638"/>
    <mergeCell ref="J638:K638"/>
    <mergeCell ref="H639:I639"/>
    <mergeCell ref="J639:K639"/>
    <mergeCell ref="H650:I650"/>
    <mergeCell ref="J650:K650"/>
    <mergeCell ref="H623:I623"/>
    <mergeCell ref="J623:K623"/>
    <mergeCell ref="H636:I636"/>
    <mergeCell ref="J636:K636"/>
    <mergeCell ref="H637:I637"/>
    <mergeCell ref="J637:K637"/>
    <mergeCell ref="A751:B751"/>
    <mergeCell ref="C751:K751"/>
    <mergeCell ref="H664:I664"/>
    <mergeCell ref="J664:K664"/>
    <mergeCell ref="H665:I665"/>
    <mergeCell ref="J665:K665"/>
    <mergeCell ref="H680:I680"/>
    <mergeCell ref="J680:K680"/>
    <mergeCell ref="H651:I651"/>
    <mergeCell ref="J651:K651"/>
    <mergeCell ref="H652:I652"/>
    <mergeCell ref="J652:K652"/>
    <mergeCell ref="H663:I663"/>
    <mergeCell ref="J663:K663"/>
    <mergeCell ref="H765:I765"/>
    <mergeCell ref="J765:K765"/>
    <mergeCell ref="H766:I766"/>
    <mergeCell ref="J766:K766"/>
    <mergeCell ref="H767:I767"/>
    <mergeCell ref="J767:K767"/>
    <mergeCell ref="H681:I681"/>
    <mergeCell ref="J681:K681"/>
    <mergeCell ref="H682:I682"/>
    <mergeCell ref="J682:K682"/>
    <mergeCell ref="H781:I781"/>
    <mergeCell ref="J781:K781"/>
    <mergeCell ref="H794:I794"/>
    <mergeCell ref="J794:K794"/>
    <mergeCell ref="H795:I795"/>
    <mergeCell ref="J795:K795"/>
    <mergeCell ref="H768:I768"/>
    <mergeCell ref="J768:K768"/>
    <mergeCell ref="H779:I779"/>
    <mergeCell ref="J779:K779"/>
    <mergeCell ref="H780:I780"/>
    <mergeCell ref="J780:K780"/>
    <mergeCell ref="H809:I809"/>
    <mergeCell ref="J809:K809"/>
    <mergeCell ref="H810:I810"/>
    <mergeCell ref="J810:K810"/>
    <mergeCell ref="H822:I822"/>
    <mergeCell ref="J822:K822"/>
    <mergeCell ref="H796:I796"/>
    <mergeCell ref="J796:K796"/>
    <mergeCell ref="H797:I797"/>
    <mergeCell ref="J797:K797"/>
    <mergeCell ref="H808:I808"/>
    <mergeCell ref="J808:K808"/>
    <mergeCell ref="H840:I840"/>
    <mergeCell ref="J840:K840"/>
    <mergeCell ref="H841:I841"/>
    <mergeCell ref="J841:K841"/>
    <mergeCell ref="A910:B910"/>
    <mergeCell ref="C910:K910"/>
    <mergeCell ref="H823:I823"/>
    <mergeCell ref="J823:K823"/>
    <mergeCell ref="H824:I824"/>
    <mergeCell ref="J824:K824"/>
    <mergeCell ref="H839:I839"/>
    <mergeCell ref="J839:K839"/>
    <mergeCell ref="H931:I931"/>
    <mergeCell ref="J931:K931"/>
    <mergeCell ref="H944:I944"/>
    <mergeCell ref="J944:K944"/>
    <mergeCell ref="H945:I945"/>
    <mergeCell ref="J945:K945"/>
    <mergeCell ref="H928:I928"/>
    <mergeCell ref="J928:K928"/>
    <mergeCell ref="H929:I929"/>
    <mergeCell ref="J929:K929"/>
    <mergeCell ref="H930:I930"/>
    <mergeCell ref="J930:K930"/>
    <mergeCell ref="H959:I959"/>
    <mergeCell ref="J959:K959"/>
    <mergeCell ref="H978:I978"/>
    <mergeCell ref="J978:K978"/>
    <mergeCell ref="H979:I979"/>
    <mergeCell ref="J979:K979"/>
    <mergeCell ref="H946:I946"/>
    <mergeCell ref="J946:K946"/>
    <mergeCell ref="H957:I957"/>
    <mergeCell ref="J957:K957"/>
    <mergeCell ref="H958:I958"/>
    <mergeCell ref="J958:K958"/>
    <mergeCell ref="H995:I995"/>
    <mergeCell ref="J995:K995"/>
    <mergeCell ref="H996:I996"/>
    <mergeCell ref="J996:K996"/>
    <mergeCell ref="H1009:I1009"/>
    <mergeCell ref="J1009:K1009"/>
    <mergeCell ref="H980:I980"/>
    <mergeCell ref="J980:K980"/>
    <mergeCell ref="H981:I981"/>
    <mergeCell ref="J981:K981"/>
    <mergeCell ref="H994:I994"/>
    <mergeCell ref="J994:K994"/>
    <mergeCell ref="A1113:B1113"/>
    <mergeCell ref="C1113:K1113"/>
    <mergeCell ref="H1027:I1027"/>
    <mergeCell ref="J1027:K1027"/>
    <mergeCell ref="H1028:I1028"/>
    <mergeCell ref="J1028:K1028"/>
    <mergeCell ref="H1042:I1042"/>
    <mergeCell ref="J1042:K1042"/>
    <mergeCell ref="H1010:I1010"/>
    <mergeCell ref="J1010:K1010"/>
    <mergeCell ref="H1011:I1011"/>
    <mergeCell ref="J1011:K1011"/>
    <mergeCell ref="H1026:I1026"/>
    <mergeCell ref="J1026:K1026"/>
    <mergeCell ref="H1127:I1127"/>
    <mergeCell ref="J1127:K1127"/>
    <mergeCell ref="H1128:I1128"/>
    <mergeCell ref="J1128:K1128"/>
    <mergeCell ref="H1129:I1129"/>
    <mergeCell ref="J1129:K1129"/>
    <mergeCell ref="H1043:I1043"/>
    <mergeCell ref="J1043:K1043"/>
    <mergeCell ref="H1044:I1044"/>
    <mergeCell ref="J1044:K1044"/>
    <mergeCell ref="H1143:I1143"/>
    <mergeCell ref="J1143:K1143"/>
    <mergeCell ref="H1156:I1156"/>
    <mergeCell ref="J1156:K1156"/>
    <mergeCell ref="H1157:I1157"/>
    <mergeCell ref="J1157:K1157"/>
    <mergeCell ref="H1130:I1130"/>
    <mergeCell ref="J1130:K1130"/>
    <mergeCell ref="H1141:I1141"/>
    <mergeCell ref="J1141:K1141"/>
    <mergeCell ref="H1142:I1142"/>
    <mergeCell ref="J1142:K1142"/>
    <mergeCell ref="A1256:B1256"/>
    <mergeCell ref="C1256:K1256"/>
    <mergeCell ref="H1171:I1171"/>
    <mergeCell ref="J1171:K1171"/>
    <mergeCell ref="H1172:I1172"/>
    <mergeCell ref="J1172:K1172"/>
    <mergeCell ref="H1185:I1185"/>
    <mergeCell ref="J1185:K1185"/>
    <mergeCell ref="H1158:I1158"/>
    <mergeCell ref="J1158:K1158"/>
    <mergeCell ref="H1159:I1159"/>
    <mergeCell ref="J1159:K1159"/>
    <mergeCell ref="H1170:I1170"/>
    <mergeCell ref="J1170:K1170"/>
    <mergeCell ref="H1270:I1270"/>
    <mergeCell ref="J1270:K1270"/>
    <mergeCell ref="H1271:I1271"/>
    <mergeCell ref="J1271:K1271"/>
    <mergeCell ref="H1272:I1272"/>
    <mergeCell ref="J1272:K1272"/>
    <mergeCell ref="H1186:I1186"/>
    <mergeCell ref="J1186:K1186"/>
    <mergeCell ref="H1187:I1187"/>
    <mergeCell ref="J1187:K1187"/>
    <mergeCell ref="H1286:I1286"/>
    <mergeCell ref="J1286:K1286"/>
    <mergeCell ref="H1299:I1299"/>
    <mergeCell ref="J1299:K1299"/>
    <mergeCell ref="H1300:I1300"/>
    <mergeCell ref="J1300:K1300"/>
    <mergeCell ref="H1273:I1273"/>
    <mergeCell ref="J1273:K1273"/>
    <mergeCell ref="H1284:I1284"/>
    <mergeCell ref="J1284:K1284"/>
    <mergeCell ref="H1285:I1285"/>
    <mergeCell ref="J1285:K1285"/>
    <mergeCell ref="A1399:B1399"/>
    <mergeCell ref="C1399:K1399"/>
    <mergeCell ref="H1314:I1314"/>
    <mergeCell ref="J1314:K1314"/>
    <mergeCell ref="H1315:I1315"/>
    <mergeCell ref="J1315:K1315"/>
    <mergeCell ref="H1328:I1328"/>
    <mergeCell ref="J1328:K1328"/>
    <mergeCell ref="H1301:I1301"/>
    <mergeCell ref="J1301:K1301"/>
    <mergeCell ref="H1302:I1302"/>
    <mergeCell ref="J1302:K1302"/>
    <mergeCell ref="H1313:I1313"/>
    <mergeCell ref="J1313:K1313"/>
    <mergeCell ref="H1411:I1411"/>
    <mergeCell ref="J1411:K1411"/>
    <mergeCell ref="H1412:I1412"/>
    <mergeCell ref="J1412:K1412"/>
    <mergeCell ref="H1413:I1413"/>
    <mergeCell ref="J1413:K1413"/>
    <mergeCell ref="H1329:I1329"/>
    <mergeCell ref="J1329:K1329"/>
    <mergeCell ref="H1330:I1330"/>
    <mergeCell ref="J1330:K1330"/>
    <mergeCell ref="H1443:I1443"/>
    <mergeCell ref="J1443:K1443"/>
    <mergeCell ref="H1444:I1444"/>
    <mergeCell ref="J1444:K1444"/>
    <mergeCell ref="H1445:I1445"/>
    <mergeCell ref="J1445:K1445"/>
    <mergeCell ref="H1430:I1430"/>
    <mergeCell ref="J1430:K1430"/>
    <mergeCell ref="H1431:I1431"/>
    <mergeCell ref="J1431:K1431"/>
    <mergeCell ref="H1432:I1432"/>
    <mergeCell ref="J1432:K1432"/>
    <mergeCell ref="H1475:I1475"/>
    <mergeCell ref="J1475:K1475"/>
    <mergeCell ref="H1476:I1476"/>
    <mergeCell ref="J1476:K1476"/>
    <mergeCell ref="H1477:I1477"/>
    <mergeCell ref="J1477:K1477"/>
    <mergeCell ref="H1456:I1456"/>
    <mergeCell ref="J1456:K1456"/>
    <mergeCell ref="H1457:I1457"/>
    <mergeCell ref="J1457:K1457"/>
    <mergeCell ref="H1458:I1458"/>
    <mergeCell ref="J1458:K1458"/>
    <mergeCell ref="C1631:F1631"/>
    <mergeCell ref="I1631:J1631"/>
    <mergeCell ref="C1632:H1632"/>
    <mergeCell ref="I1632:J1632"/>
    <mergeCell ref="C1634:F1634"/>
    <mergeCell ref="I1634:J1634"/>
    <mergeCell ref="H1488:I1488"/>
    <mergeCell ref="J1488:K1488"/>
    <mergeCell ref="H1489:I1489"/>
    <mergeCell ref="J1489:K1489"/>
    <mergeCell ref="H1490:I1490"/>
    <mergeCell ref="J1490:K1490"/>
    <mergeCell ref="C1643:F1643"/>
    <mergeCell ref="I1643:J1643"/>
    <mergeCell ref="C1644:H1644"/>
    <mergeCell ref="I1644:J1644"/>
    <mergeCell ref="C1635:H1635"/>
    <mergeCell ref="I1635:J1635"/>
    <mergeCell ref="C1640:F1640"/>
    <mergeCell ref="I1640:J1640"/>
    <mergeCell ref="C1641:H1641"/>
    <mergeCell ref="I1641:J1641"/>
  </mergeCells>
  <printOptions horizontalCentered="1"/>
  <pageMargins left="0.39370078740157499" right="0.39370078740157499" top="0.78740157480314998" bottom="0.39370078740157499" header="0" footer="0"/>
  <pageSetup paperSize="9" orientation="landscape" r:id="rId1"/>
  <headerFooter>
    <oddHeader>&amp;CСтраница &amp;P из &amp;N</oddHeader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558"/>
  <sheetViews>
    <sheetView workbookViewId="0"/>
  </sheetViews>
  <sheetFormatPr defaultRowHeight="12.75" x14ac:dyDescent="0.2"/>
  <sheetData>
    <row r="1" spans="1:255" x14ac:dyDescent="0.2">
      <c r="B1" t="s">
        <v>608</v>
      </c>
    </row>
    <row r="3" spans="1:255" x14ac:dyDescent="0.2">
      <c r="A3">
        <v>3</v>
      </c>
      <c r="B3" t="s">
        <v>609</v>
      </c>
    </row>
    <row r="4" spans="1:255" x14ac:dyDescent="0.2">
      <c r="A4">
        <v>2</v>
      </c>
      <c r="B4" t="s">
        <v>610</v>
      </c>
    </row>
    <row r="5" spans="1:255" x14ac:dyDescent="0.2">
      <c r="A5">
        <v>0</v>
      </c>
      <c r="B5" t="s">
        <v>611</v>
      </c>
    </row>
    <row r="6" spans="1:255" x14ac:dyDescent="0.2">
      <c r="A6">
        <v>1</v>
      </c>
      <c r="B6" t="s">
        <v>612</v>
      </c>
    </row>
    <row r="7" spans="1:255" x14ac:dyDescent="0.2">
      <c r="A7">
        <v>0</v>
      </c>
      <c r="B7" t="s">
        <v>613</v>
      </c>
    </row>
    <row r="8" spans="1:255" x14ac:dyDescent="0.2">
      <c r="A8">
        <v>2</v>
      </c>
      <c r="B8" t="s">
        <v>614</v>
      </c>
    </row>
    <row r="9" spans="1:255" x14ac:dyDescent="0.2">
      <c r="A9">
        <v>0</v>
      </c>
      <c r="B9" t="s">
        <v>615</v>
      </c>
    </row>
    <row r="13" spans="1:255" x14ac:dyDescent="0.2">
      <c r="A13">
        <v>3</v>
      </c>
      <c r="B13" t="s">
        <v>672</v>
      </c>
      <c r="D13" t="s">
        <v>673</v>
      </c>
      <c r="F13" t="s">
        <v>674</v>
      </c>
    </row>
    <row r="14" spans="1:255" x14ac:dyDescent="0.2">
      <c r="A14">
        <v>4</v>
      </c>
      <c r="B14" t="s">
        <v>675</v>
      </c>
      <c r="D14" t="s">
        <v>676</v>
      </c>
      <c r="F14" t="s">
        <v>677</v>
      </c>
    </row>
    <row r="15" spans="1:255" x14ac:dyDescent="0.2">
      <c r="A15">
        <v>514</v>
      </c>
      <c r="B15" t="s">
        <v>675</v>
      </c>
      <c r="D15" t="s">
        <v>676</v>
      </c>
      <c r="F15" t="s">
        <v>677</v>
      </c>
      <c r="AY15">
        <f>SUM('1.Лок.смета.и.Акт'!AS49:'1.Лок.смета.и.Акт'!AS193)</f>
        <v>0</v>
      </c>
      <c r="AZ15">
        <f>SUM('1.Лок.смета.и.Акт'!AT49:'1.Лок.смета.и.Акт'!AT193)</f>
        <v>0</v>
      </c>
      <c r="BA15">
        <f>SUM('1.Лок.смета.и.Акт'!AU49:'1.Лок.смета.и.Акт'!AU193)</f>
        <v>0</v>
      </c>
      <c r="BB15">
        <f>SUM('1.Лок.смета.и.Акт'!AV49:'1.Лок.смета.и.Акт'!AV193)</f>
        <v>0</v>
      </c>
      <c r="BC15">
        <f>SUM('1.Лок.смета.и.Акт'!AW49:'1.Лок.смета.и.Акт'!AW193)</f>
        <v>0</v>
      </c>
      <c r="BD15">
        <f>SUM('1.Лок.смета.и.Акт'!AX49:'1.Лок.смета.и.Акт'!AX193)</f>
        <v>0</v>
      </c>
      <c r="CW15" t="e">
        <f>Source!U60</f>
        <v>#REF!</v>
      </c>
      <c r="CX15" t="e">
        <f>Source!V60</f>
        <v>#REF!</v>
      </c>
      <c r="CY15" t="e">
        <f>Source!O60</f>
        <v>#REF!</v>
      </c>
      <c r="CZ15" t="e">
        <f>Source!S60</f>
        <v>#REF!</v>
      </c>
      <c r="DA15" t="e">
        <f>Source!Q60</f>
        <v>#REF!</v>
      </c>
      <c r="DB15" t="e">
        <f>Source!R60</f>
        <v>#REF!</v>
      </c>
      <c r="DC15" t="e">
        <f>Source!P60</f>
        <v>#REF!</v>
      </c>
      <c r="DD15">
        <f>Source!AO60</f>
        <v>0</v>
      </c>
      <c r="DE15" t="e">
        <f>Source!AV60</f>
        <v>#REF!</v>
      </c>
      <c r="DF15" t="e">
        <f>Source!AW60</f>
        <v>#REF!</v>
      </c>
      <c r="DG15">
        <f>Source!AX60</f>
        <v>0</v>
      </c>
      <c r="DH15" t="e">
        <f>Source!AY60</f>
        <v>#REF!</v>
      </c>
      <c r="DI15" t="e">
        <f>Source!AP60</f>
        <v>#REF!</v>
      </c>
      <c r="DJ15">
        <f>Source!AQ60</f>
        <v>0</v>
      </c>
      <c r="DK15" t="e">
        <f>Source!AZ60</f>
        <v>#REF!</v>
      </c>
      <c r="DL15" t="e">
        <f>Source!T60</f>
        <v>#REF!</v>
      </c>
      <c r="DM15" t="e">
        <f>Source!W60</f>
        <v>#REF!</v>
      </c>
      <c r="DN15" t="e">
        <f>Source!X60</f>
        <v>#REF!</v>
      </c>
      <c r="DO15" t="e">
        <f>Source!Y60</f>
        <v>#REF!</v>
      </c>
      <c r="DP15" t="e">
        <f>Source!AR60</f>
        <v>#REF!</v>
      </c>
      <c r="DQ15" t="e">
        <f>Source!AS60</f>
        <v>#REF!</v>
      </c>
      <c r="DR15">
        <f>Source!AT60</f>
        <v>0</v>
      </c>
      <c r="DS15" t="e">
        <f>Source!AP60</f>
        <v>#REF!</v>
      </c>
      <c r="DT15">
        <f>Source!AU60</f>
        <v>0</v>
      </c>
      <c r="DU15" t="e">
        <f>Source!AS60+Source!AT60</f>
        <v>#REF!</v>
      </c>
      <c r="DW15" t="e">
        <f>Source!BA60</f>
        <v>#REF!</v>
      </c>
      <c r="DX15">
        <f>Source!BB60</f>
        <v>0</v>
      </c>
      <c r="DY15">
        <f>Source!BC60</f>
        <v>0</v>
      </c>
      <c r="DZ15">
        <f>Source!BD60</f>
        <v>0</v>
      </c>
      <c r="ET15" t="e">
        <f>Source!U60</f>
        <v>#REF!</v>
      </c>
      <c r="EU15" t="e">
        <f>Source!V60</f>
        <v>#REF!</v>
      </c>
      <c r="EV15">
        <f>SUM('1.Лок.смета.и.Акт'!GJ49:'1.Лок.смета.и.Акт'!GJ193)</f>
        <v>53190.599999999991</v>
      </c>
      <c r="EW15">
        <f>SUM('1.Лок.смета.и.Акт'!GK49:'1.Лок.смета.и.Акт'!GK193)</f>
        <v>4533.78</v>
      </c>
      <c r="EX15">
        <f>SUM('1.Лок.смета.и.Акт'!GL49:'1.Лок.смета.и.Акт'!GL193)</f>
        <v>455.43999999999994</v>
      </c>
      <c r="EY15">
        <f>SUM('1.Лок.смета.и.Акт'!GM49:'1.Лок.смета.и.Акт'!GM193)</f>
        <v>48.09</v>
      </c>
      <c r="EZ15">
        <f>SUM('1.Лок.смета.и.Акт'!GN49:'1.Лок.смета.и.Акт'!GN193)</f>
        <v>103522.56000000003</v>
      </c>
      <c r="FA15">
        <f>SUM('1.Лок.смета.и.Акт'!GO49:'1.Лок.смета.и.Акт'!GO193)</f>
        <v>0</v>
      </c>
      <c r="FB15">
        <f>SUM('1.Лок.смета.и.Акт'!GP49:'1.Лок.смета.и.Акт'!GP193)</f>
        <v>103522.56000000003</v>
      </c>
      <c r="FC15">
        <f>SUM('1.Лок.смета.и.Акт'!GQ49:'1.Лок.смета.и.Акт'!GQ193)</f>
        <v>48201.380000000005</v>
      </c>
      <c r="FD15">
        <f>SUM('1.Лок.смета.и.Акт'!GR49:'1.Лок.смета.и.Акт'!GR193)</f>
        <v>0</v>
      </c>
      <c r="FE15">
        <f>SUM('1.Лок.смета.и.Акт'!GS49:'1.Лок.смета.и.Акт'!GS193)</f>
        <v>48201.380000000005</v>
      </c>
      <c r="FF15">
        <f>SUM('1.Лок.смета.и.Акт'!GT49:'1.Лок.смета.и.Акт'!GT193)</f>
        <v>55321.18</v>
      </c>
      <c r="FG15">
        <f>SUM('1.Лок.смета.и.Акт'!GU49:'1.Лок.смета.и.Акт'!GU193)</f>
        <v>0</v>
      </c>
      <c r="FH15">
        <f>SUM('1.Лок.смета.и.Акт'!GV49:'1.Лок.смета.и.Акт'!GV193)</f>
        <v>55321.18</v>
      </c>
      <c r="FI15">
        <f>SUM('1.Лок.смета.и.Акт'!GW49:'1.Лок.смета.и.Акт'!GW193)</f>
        <v>0</v>
      </c>
      <c r="FJ15">
        <f>SUM('1.Лок.смета.и.Акт'!GX49:'1.Лок.смета.и.Акт'!GX193)</f>
        <v>0</v>
      </c>
      <c r="FK15">
        <f>SUM('1.Лок.смета.и.Акт'!GY49:'1.Лок.смета.и.Акт'!GY193)</f>
        <v>5544.08</v>
      </c>
      <c r="FL15">
        <f>SUM('1.Лок.смета.и.Акт'!GZ49:'1.Лок.смета.и.Акт'!GZ193)</f>
        <v>3298.95</v>
      </c>
      <c r="FM15">
        <f>SUM('1.Лок.смета.и.Акт'!HA49:'1.Лок.смета.и.Акт'!HA193)</f>
        <v>117354.81</v>
      </c>
      <c r="FN15">
        <f>SUM('1.Лок.смета.и.Акт'!HB49:'1.Лок.смета.и.Акт'!HB193)</f>
        <v>62033.630000000012</v>
      </c>
      <c r="FO15">
        <f>SUM('1.Лок.смета.и.Акт'!HC49:'1.Лок.смета.и.Акт'!HC193)</f>
        <v>0</v>
      </c>
      <c r="FP15">
        <f>SUM('1.Лок.смета.и.Акт'!HD49:'1.Лок.смета.и.Акт'!HD193)</f>
        <v>55321.18</v>
      </c>
      <c r="FQ15">
        <f>SUM('1.Лок.смета.и.Акт'!HE49:'1.Лок.смета.и.Акт'!HE193)</f>
        <v>0</v>
      </c>
      <c r="FR15">
        <f>SUM('1.Лок.смета.и.Акт'!HB49:'1.Лок.смета.и.Акт'!HB193)+SUM('1.Лок.смета.и.Акт'!HC49:'1.Лок.смета.и.Акт'!HC193)</f>
        <v>62033.630000000012</v>
      </c>
      <c r="FS15">
        <f>SUM('1.Лок.смета.и.Акт'!HG49:'1.Лок.смета.и.Акт'!HG193)</f>
        <v>0</v>
      </c>
      <c r="FT15">
        <f>SUM('1.Лок.смета.и.Акт'!HH49:'1.Лок.смета.и.Акт'!HH193)</f>
        <v>0</v>
      </c>
      <c r="FU15">
        <f>SUM('1.Лок.смета.и.Акт'!HI49:'1.Лок.смета.и.Акт'!HI193)</f>
        <v>0</v>
      </c>
      <c r="FV15">
        <f>SUM('1.Лок.смета.и.Акт'!HJ49:'1.Лок.смета.и.Акт'!HJ193)</f>
        <v>0</v>
      </c>
      <c r="FW15">
        <f>SUM('1.Лок.смета.и.Акт'!HK49:'1.Лок.смета.и.Акт'!HK193)</f>
        <v>0</v>
      </c>
      <c r="FX15">
        <f>SUMIF('1.Лок.смета.и.Акт'!CV49:'1.Лок.смета.и.Акт'!CV193,1,'1.Лок.смета.и.Акт'!GK49:'1.Лок.смета.и.Акт'!GK193)</f>
        <v>4533.78</v>
      </c>
      <c r="FY15">
        <f>SUMIF('1.Лок.смета.и.Акт'!CV49:'1.Лок.смета.и.Акт'!CV193,2,'1.Лок.смета.и.Акт'!GK49:'1.Лок.смета.и.Акт'!GK193)</f>
        <v>0</v>
      </c>
      <c r="FZ15">
        <f>SUMIF('1.Лок.смета.и.Акт'!CV49:'1.Лок.смета.и.Акт'!CV193,5,'1.Лок.смета.и.Акт'!GK49:'1.Лок.смета.и.Акт'!GK193)</f>
        <v>0</v>
      </c>
      <c r="GA15">
        <f>SUMIF('1.Лок.смета.и.Акт'!CV49:'1.Лок.смета.и.Акт'!CV193,4,'1.Лок.смета.и.Акт'!GK49:'1.Лок.смета.и.Акт'!GK193)</f>
        <v>0</v>
      </c>
      <c r="GB15">
        <f>SUMIF('1.Лок.смета.и.Акт'!CV49:'1.Лок.смета.и.Акт'!CV193,1,'1.Лок.смета.и.Акт'!GL49:'1.Лок.смета.и.Акт'!GL193)</f>
        <v>455.43999999999994</v>
      </c>
      <c r="GC15">
        <f>SUMIF('1.Лок.смета.и.Акт'!CV49:'1.Лок.смета.и.Акт'!CV193,2,'1.Лок.смета.и.Акт'!GL49:'1.Лок.смета.и.Акт'!GL193)</f>
        <v>0</v>
      </c>
      <c r="GD15">
        <f>SUMIF('1.Лок.смета.и.Акт'!CV49:'1.Лок.смета.и.Акт'!CV193,4,'1.Лок.смета.и.Акт'!GL49:'1.Лок.смета.и.Акт'!GL193)</f>
        <v>0</v>
      </c>
      <c r="GE15">
        <f>SUMIF('1.Лок.смета.и.Акт'!CV49:'1.Лок.смета.и.Акт'!CV193,1,'1.Лок.смета.и.Акт'!GQ49:'1.Лок.смета.и.Акт'!GQ193)</f>
        <v>48201.380000000005</v>
      </c>
      <c r="GF15">
        <f>SUMIF('1.Лок.смета.и.Акт'!CV49:'1.Лок.смета.и.Акт'!CV193,2,'1.Лок.смета.и.Акт'!GQ49:'1.Лок.смета.и.Акт'!GQ193)</f>
        <v>0</v>
      </c>
      <c r="GG15">
        <f>SUMIF('1.Лок.смета.и.Акт'!CV49:'1.Лок.смета.и.Акт'!CV193,4,'1.Лок.смета.и.Акт'!GQ49:'1.Лок.смета.и.Акт'!GQ193)</f>
        <v>0</v>
      </c>
      <c r="IB15">
        <f>SUM('1.Лок.смета.и.Акт'!HO49:'1.Лок.смета.и.Акт'!HO193)</f>
        <v>0</v>
      </c>
      <c r="IC15">
        <f>SUM('1.Лок.смета.и.Акт'!HQ49:'1.Лок.смета.и.Акт'!HQ193)</f>
        <v>0</v>
      </c>
      <c r="ID15">
        <f>SUM('1.Лок.смета.и.Акт'!HS49:'1.Лок.смета.и.Акт'!HS193)</f>
        <v>0</v>
      </c>
      <c r="IE15">
        <f>SUM('1.Лок.смета.и.Акт'!HU49:'1.Лок.смета.и.Акт'!HU193)</f>
        <v>0</v>
      </c>
      <c r="IF15">
        <f>SUM('1.Лок.смета.и.Акт'!HY49:'1.Лок.смета.и.Акт'!HY193)</f>
        <v>45660.310000000005</v>
      </c>
      <c r="IG15">
        <f>SUM('1.Лок.смета.и.Акт'!HZ49:'1.Лок.смета.и.Акт'!HZ193)</f>
        <v>55321.18</v>
      </c>
      <c r="IH15">
        <f>SUM('1.Лок.смета.и.Акт'!HL49:'1.Лок.смета.и.Акт'!HL193)</f>
        <v>62033.630000000012</v>
      </c>
      <c r="II15">
        <f>SUM('1.Лок.смета.и.Акт'!HN49:'1.Лок.смета.и.Акт'!HN193)</f>
        <v>62033.630000000012</v>
      </c>
      <c r="IJ15">
        <f>SUM('1.Лок.смета.и.Акт'!HP49:'1.Лок.смета.и.Акт'!HP193)</f>
        <v>0</v>
      </c>
      <c r="IK15">
        <f>SUM('1.Лок.смета.и.Акт'!HR49:'1.Лок.смета.и.Акт'!HR193)</f>
        <v>55321.18</v>
      </c>
      <c r="IL15">
        <f>SUM('1.Лок.смета.и.Акт'!HT49:'1.Лок.смета.и.Акт'!HT193)</f>
        <v>0</v>
      </c>
      <c r="IM15">
        <f>SUM('1.Лок.смета.и.Акт'!HW49:'1.Лок.смета.и.Акт'!HW193)</f>
        <v>0</v>
      </c>
      <c r="IN15">
        <f>SUMIF('1.Лок.смета.и.Акт'!CV49:'1.Лок.смета.и.Акт'!CV193,1,'1.Лок.смета.и.Акт'!GY49:'1.Лок.смета.и.Акт'!GY193)</f>
        <v>5544.08</v>
      </c>
      <c r="IO15">
        <f>SUMIF('1.Лок.смета.и.Акт'!CV49:'1.Лок.смета.и.Акт'!CV193,2,'1.Лок.смета.и.Акт'!GY49:'1.Лок.смета.и.Акт'!GY193)</f>
        <v>0</v>
      </c>
      <c r="IP15">
        <f>SUMIF('1.Лок.смета.и.Акт'!CV49:'1.Лок.смета.и.Акт'!CV193,5,'1.Лок.смета.и.Акт'!GY49:'1.Лок.смета.и.Акт'!GY193)</f>
        <v>0</v>
      </c>
      <c r="IQ15">
        <f>SUMIF('1.Лок.смета.и.Акт'!CV49:'1.Лок.смета.и.Акт'!CV193,4,'1.Лок.смета.и.Акт'!GY49:'1.Лок.смета.и.Акт'!GY193)</f>
        <v>0</v>
      </c>
      <c r="IR15">
        <f>SUMIF('1.Лок.смета.и.Акт'!CV49:'1.Лок.смета.и.Акт'!CV193,1,'1.Лок.смета.и.Акт'!GZ49:'1.Лок.смета.и.Акт'!GZ193)</f>
        <v>3298.95</v>
      </c>
      <c r="IS15">
        <f>SUMIF('1.Лок.смета.и.Акт'!CV49:'1.Лок.смета.и.Акт'!CV193,2,'1.Лок.смета.и.Акт'!GZ49:'1.Лок.смета.и.Акт'!GZ193)</f>
        <v>0</v>
      </c>
      <c r="IT15">
        <f>SUMIF('1.Лок.смета.и.Акт'!CV49:'1.Лок.смета.и.Акт'!CV193,5,'1.Лок.смета.и.Акт'!GZ49:'1.Лок.смета.и.Акт'!GZ193)</f>
        <v>0</v>
      </c>
      <c r="IU15">
        <f>SUMIF('1.Лок.смета.и.Акт'!CV49:'1.Лок.смета.и.Акт'!CV193,4,'1.Лок.смета.и.Акт'!GZ49:'1.Лок.смета.и.Акт'!GZ193)</f>
        <v>0</v>
      </c>
    </row>
    <row r="16" spans="1:255" x14ac:dyDescent="0.2">
      <c r="A16">
        <v>4</v>
      </c>
      <c r="B16" t="s">
        <v>675</v>
      </c>
      <c r="D16" t="s">
        <v>676</v>
      </c>
      <c r="F16" t="s">
        <v>776</v>
      </c>
    </row>
    <row r="17" spans="1:255" x14ac:dyDescent="0.2">
      <c r="A17">
        <v>514</v>
      </c>
      <c r="B17" t="s">
        <v>675</v>
      </c>
      <c r="D17" t="s">
        <v>676</v>
      </c>
      <c r="F17" t="s">
        <v>776</v>
      </c>
      <c r="AY17">
        <f>SUM('1.Лок.смета.и.Акт'!AS263:'1.Лок.смета.и.Акт'!AS342)</f>
        <v>0</v>
      </c>
      <c r="AZ17">
        <f>SUM('1.Лок.смета.и.Акт'!AT263:'1.Лок.смета.и.Акт'!AT342)</f>
        <v>0</v>
      </c>
      <c r="BA17">
        <f>SUM('1.Лок.смета.и.Акт'!AU263:'1.Лок.смета.и.Акт'!AU342)</f>
        <v>0</v>
      </c>
      <c r="BB17">
        <f>SUM('1.Лок.смета.и.Акт'!AV263:'1.Лок.смета.и.Акт'!AV342)</f>
        <v>0</v>
      </c>
      <c r="BC17">
        <f>SUM('1.Лок.смета.и.Акт'!AW263:'1.Лок.смета.и.Акт'!AW342)</f>
        <v>0</v>
      </c>
      <c r="BD17">
        <f>SUM('1.Лок.смета.и.Акт'!AX263:'1.Лок.смета.и.Акт'!AX342)</f>
        <v>0</v>
      </c>
      <c r="CW17" t="e">
        <f>Source!U112</f>
        <v>#REF!</v>
      </c>
      <c r="CX17" t="e">
        <f>Source!V112</f>
        <v>#REF!</v>
      </c>
      <c r="CY17" t="e">
        <f>Source!O112</f>
        <v>#REF!</v>
      </c>
      <c r="CZ17" t="e">
        <f>Source!S112</f>
        <v>#REF!</v>
      </c>
      <c r="DA17" t="e">
        <f>Source!Q112</f>
        <v>#REF!</v>
      </c>
      <c r="DB17" t="e">
        <f>Source!R112</f>
        <v>#REF!</v>
      </c>
      <c r="DC17" t="e">
        <f>Source!P112</f>
        <v>#REF!</v>
      </c>
      <c r="DD17">
        <f>Source!AO112</f>
        <v>0</v>
      </c>
      <c r="DE17" t="e">
        <f>Source!AV112</f>
        <v>#REF!</v>
      </c>
      <c r="DF17" t="e">
        <f>Source!AW112</f>
        <v>#REF!</v>
      </c>
      <c r="DG17">
        <f>Source!AX112</f>
        <v>0</v>
      </c>
      <c r="DH17" t="e">
        <f>Source!AY112</f>
        <v>#REF!</v>
      </c>
      <c r="DI17" t="e">
        <f>Source!AP112</f>
        <v>#REF!</v>
      </c>
      <c r="DJ17">
        <f>Source!AQ112</f>
        <v>0</v>
      </c>
      <c r="DK17" t="e">
        <f>Source!AZ112</f>
        <v>#REF!</v>
      </c>
      <c r="DL17" t="e">
        <f>Source!T112</f>
        <v>#REF!</v>
      </c>
      <c r="DM17" t="e">
        <f>Source!W112</f>
        <v>#REF!</v>
      </c>
      <c r="DN17" t="e">
        <f>Source!X112</f>
        <v>#REF!</v>
      </c>
      <c r="DO17" t="e">
        <f>Source!Y112</f>
        <v>#REF!</v>
      </c>
      <c r="DP17" t="e">
        <f>Source!AR112</f>
        <v>#REF!</v>
      </c>
      <c r="DQ17" t="e">
        <f>Source!AS112</f>
        <v>#REF!</v>
      </c>
      <c r="DR17">
        <f>Source!AT112</f>
        <v>0</v>
      </c>
      <c r="DS17" t="e">
        <f>Source!AP112</f>
        <v>#REF!</v>
      </c>
      <c r="DT17">
        <f>Source!AU112</f>
        <v>0</v>
      </c>
      <c r="DU17" t="e">
        <f>Source!AS112+Source!AT112</f>
        <v>#REF!</v>
      </c>
      <c r="DW17" t="e">
        <f>Source!BA112</f>
        <v>#REF!</v>
      </c>
      <c r="DX17">
        <f>Source!BB112</f>
        <v>0</v>
      </c>
      <c r="DY17">
        <f>Source!BC112</f>
        <v>0</v>
      </c>
      <c r="DZ17">
        <f>Source!BD112</f>
        <v>0</v>
      </c>
      <c r="ET17" t="e">
        <f>Source!U112</f>
        <v>#REF!</v>
      </c>
      <c r="EU17" t="e">
        <f>Source!V112</f>
        <v>#REF!</v>
      </c>
      <c r="EV17">
        <f>SUM('1.Лок.смета.и.Акт'!GJ263:'1.Лок.смета.и.Акт'!GJ342)</f>
        <v>14162.150000000001</v>
      </c>
      <c r="EW17">
        <f>SUM('1.Лок.смета.и.Акт'!GK263:'1.Лок.смета.и.Акт'!GK342)</f>
        <v>1482.42</v>
      </c>
      <c r="EX17">
        <f>SUM('1.Лок.смета.и.Акт'!GL263:'1.Лок.смета.и.Акт'!GL342)</f>
        <v>170</v>
      </c>
      <c r="EY17">
        <f>SUM('1.Лок.смета.и.Акт'!GM263:'1.Лок.смета.и.Акт'!GM342)</f>
        <v>13.780000000000001</v>
      </c>
      <c r="EZ17">
        <f>SUM('1.Лок.смета.и.Акт'!GN263:'1.Лок.смета.и.Акт'!GN342)</f>
        <v>20095.440000000002</v>
      </c>
      <c r="FA17">
        <f>SUM('1.Лок.смета.и.Акт'!GO263:'1.Лок.смета.и.Акт'!GO342)</f>
        <v>0</v>
      </c>
      <c r="FB17">
        <f>SUM('1.Лок.смета.и.Акт'!GP263:'1.Лок.смета.и.Акт'!GP342)</f>
        <v>20095.440000000002</v>
      </c>
      <c r="FC17">
        <f>SUM('1.Лок.смета.и.Акт'!GQ263:'1.Лок.смета.и.Акт'!GQ342)</f>
        <v>12509.730000000001</v>
      </c>
      <c r="FD17">
        <f>SUM('1.Лок.смета.и.Акт'!GR263:'1.Лок.смета.и.Акт'!GR342)</f>
        <v>0</v>
      </c>
      <c r="FE17">
        <f>SUM('1.Лок.смета.и.Акт'!GS263:'1.Лок.смета.и.Акт'!GS342)</f>
        <v>12509.730000000001</v>
      </c>
      <c r="FF17">
        <f>SUM('1.Лок.смета.и.Акт'!GT263:'1.Лок.смета.и.Акт'!GT342)</f>
        <v>7585.71</v>
      </c>
      <c r="FG17">
        <f>SUM('1.Лок.смета.и.Акт'!GU263:'1.Лок.смета.и.Акт'!GU342)</f>
        <v>0</v>
      </c>
      <c r="FH17">
        <f>SUM('1.Лок.смета.и.Акт'!GV263:'1.Лок.смета.и.Акт'!GV342)</f>
        <v>7585.71</v>
      </c>
      <c r="FI17">
        <f>SUM('1.Лок.смета.и.Акт'!GW263:'1.Лок.смета.и.Акт'!GW342)</f>
        <v>0</v>
      </c>
      <c r="FJ17">
        <f>SUM('1.Лок.смета.и.Акт'!GX263:'1.Лок.смета.и.Акт'!GX342)</f>
        <v>0</v>
      </c>
      <c r="FK17">
        <f>SUM('1.Лок.смета.и.Акт'!GY263:'1.Лок.смета.и.Акт'!GY342)</f>
        <v>1810.4</v>
      </c>
      <c r="FL17">
        <f>SUM('1.Лок.смета.и.Акт'!GZ263:'1.Лок.смета.и.Акт'!GZ342)</f>
        <v>1077.27</v>
      </c>
      <c r="FM17">
        <f>SUM('1.Лок.смета.и.Акт'!HA263:'1.Лок.смета.и.Акт'!HA342)</f>
        <v>24635.53</v>
      </c>
      <c r="FN17">
        <f>SUM('1.Лок.смета.и.Акт'!HB263:'1.Лок.смета.и.Акт'!HB342)</f>
        <v>17049.82</v>
      </c>
      <c r="FO17">
        <f>SUM('1.Лок.смета.и.Акт'!HC263:'1.Лок.смета.и.Акт'!HC342)</f>
        <v>0</v>
      </c>
      <c r="FP17">
        <f>SUM('1.Лок.смета.и.Акт'!HD263:'1.Лок.смета.и.Акт'!HD342)</f>
        <v>7585.71</v>
      </c>
      <c r="FQ17">
        <f>SUM('1.Лок.смета.и.Акт'!HE263:'1.Лок.смета.и.Акт'!HE342)</f>
        <v>0</v>
      </c>
      <c r="FR17">
        <f>SUM('1.Лок.смета.и.Акт'!HB263:'1.Лок.смета.и.Акт'!HB342)+SUM('1.Лок.смета.и.Акт'!HC263:'1.Лок.смета.и.Акт'!HC342)</f>
        <v>17049.82</v>
      </c>
      <c r="FS17">
        <f>SUM('1.Лок.смета.и.Акт'!HG263:'1.Лок.смета.и.Акт'!HG342)</f>
        <v>0</v>
      </c>
      <c r="FT17">
        <f>SUM('1.Лок.смета.и.Акт'!HH263:'1.Лок.смета.и.Акт'!HH342)</f>
        <v>0</v>
      </c>
      <c r="FU17">
        <f>SUM('1.Лок.смета.и.Акт'!HI263:'1.Лок.смета.и.Акт'!HI342)</f>
        <v>0</v>
      </c>
      <c r="FV17">
        <f>SUM('1.Лок.смета.и.Акт'!HJ263:'1.Лок.смета.и.Акт'!HJ342)</f>
        <v>0</v>
      </c>
      <c r="FW17">
        <f>SUM('1.Лок.смета.и.Акт'!HK263:'1.Лок.смета.и.Акт'!HK342)</f>
        <v>0</v>
      </c>
      <c r="FX17">
        <f>SUMIF('1.Лок.смета.и.Акт'!CV263:'1.Лок.смета.и.Акт'!CV342,1,'1.Лок.смета.и.Акт'!GK263:'1.Лок.смета.и.Акт'!GK342)</f>
        <v>1482.42</v>
      </c>
      <c r="FY17">
        <f>SUMIF('1.Лок.смета.и.Акт'!CV263:'1.Лок.смета.и.Акт'!CV342,2,'1.Лок.смета.и.Акт'!GK263:'1.Лок.смета.и.Акт'!GK342)</f>
        <v>0</v>
      </c>
      <c r="FZ17">
        <f>SUMIF('1.Лок.смета.и.Акт'!CV263:'1.Лок.смета.и.Акт'!CV342,5,'1.Лок.смета.и.Акт'!GK263:'1.Лок.смета.и.Акт'!GK342)</f>
        <v>0</v>
      </c>
      <c r="GA17">
        <f>SUMIF('1.Лок.смета.и.Акт'!CV263:'1.Лок.смета.и.Акт'!CV342,4,'1.Лок.смета.и.Акт'!GK263:'1.Лок.смета.и.Акт'!GK342)</f>
        <v>0</v>
      </c>
      <c r="GB17">
        <f>SUMIF('1.Лок.смета.и.Акт'!CV263:'1.Лок.смета.и.Акт'!CV342,1,'1.Лок.смета.и.Акт'!GL263:'1.Лок.смета.и.Акт'!GL342)</f>
        <v>170</v>
      </c>
      <c r="GC17">
        <f>SUMIF('1.Лок.смета.и.Акт'!CV263:'1.Лок.смета.и.Акт'!CV342,2,'1.Лок.смета.и.Акт'!GL263:'1.Лок.смета.и.Акт'!GL342)</f>
        <v>0</v>
      </c>
      <c r="GD17">
        <f>SUMIF('1.Лок.смета.и.Акт'!CV263:'1.Лок.смета.и.Акт'!CV342,4,'1.Лок.смета.и.Акт'!GL263:'1.Лок.смета.и.Акт'!GL342)</f>
        <v>0</v>
      </c>
      <c r="GE17">
        <f>SUMIF('1.Лок.смета.и.Акт'!CV263:'1.Лок.смета.и.Акт'!CV342,1,'1.Лок.смета.и.Акт'!GQ263:'1.Лок.смета.и.Акт'!GQ342)</f>
        <v>12509.730000000001</v>
      </c>
      <c r="GF17">
        <f>SUMIF('1.Лок.смета.и.Акт'!CV263:'1.Лок.смета.и.Акт'!CV342,2,'1.Лок.смета.и.Акт'!GQ263:'1.Лок.смета.и.Акт'!GQ342)</f>
        <v>0</v>
      </c>
      <c r="GG17">
        <f>SUMIF('1.Лок.смета.и.Акт'!CV263:'1.Лок.смета.и.Акт'!CV342,4,'1.Лок.смета.и.Акт'!GQ263:'1.Лок.смета.и.Акт'!GQ342)</f>
        <v>0</v>
      </c>
      <c r="IB17">
        <f>SUM('1.Лок.смета.и.Акт'!HO263:'1.Лок.смета.и.Акт'!HO342)</f>
        <v>0</v>
      </c>
      <c r="IC17">
        <f>SUM('1.Лок.смета.и.Акт'!HQ263:'1.Лок.смета.и.Акт'!HQ342)</f>
        <v>0</v>
      </c>
      <c r="ID17">
        <f>SUM('1.Лок.смета.и.Акт'!HS263:'1.Лок.смета.и.Акт'!HS342)</f>
        <v>0</v>
      </c>
      <c r="IE17">
        <f>SUM('1.Лок.смета.и.Акт'!HU263:'1.Лок.смета.и.Акт'!HU342)</f>
        <v>0</v>
      </c>
      <c r="IF17">
        <f>SUM('1.Лок.смета.и.Акт'!HY263:'1.Лок.смета.и.Акт'!HY342)</f>
        <v>11994.970000000001</v>
      </c>
      <c r="IG17">
        <f>SUM('1.Лок.смета.и.Акт'!HZ263:'1.Лок.смета.и.Акт'!HZ342)</f>
        <v>7585.71</v>
      </c>
      <c r="IH17">
        <f>SUM('1.Лок.смета.и.Акт'!HL263:'1.Лок.смета.и.Акт'!HL342)</f>
        <v>17049.82</v>
      </c>
      <c r="II17">
        <f>SUM('1.Лок.смета.и.Акт'!HN263:'1.Лок.смета.и.Акт'!HN342)</f>
        <v>17049.82</v>
      </c>
      <c r="IJ17">
        <f>SUM('1.Лок.смета.и.Акт'!HP263:'1.Лок.смета.и.Акт'!HP342)</f>
        <v>0</v>
      </c>
      <c r="IK17">
        <f>SUM('1.Лок.смета.и.Акт'!HR263:'1.Лок.смета.и.Акт'!HR342)</f>
        <v>7585.71</v>
      </c>
      <c r="IL17">
        <f>SUM('1.Лок.смета.и.Акт'!HT263:'1.Лок.смета.и.Акт'!HT342)</f>
        <v>0</v>
      </c>
      <c r="IM17">
        <f>SUM('1.Лок.смета.и.Акт'!HW263:'1.Лок.смета.и.Акт'!HW342)</f>
        <v>0</v>
      </c>
      <c r="IN17">
        <f>SUMIF('1.Лок.смета.и.Акт'!CV263:'1.Лок.смета.и.Акт'!CV342,1,'1.Лок.смета.и.Акт'!GY263:'1.Лок.смета.и.Акт'!GY342)</f>
        <v>1810.4</v>
      </c>
      <c r="IO17">
        <f>SUMIF('1.Лок.смета.и.Акт'!CV263:'1.Лок.смета.и.Акт'!CV342,2,'1.Лок.смета.и.Акт'!GY263:'1.Лок.смета.и.Акт'!GY342)</f>
        <v>0</v>
      </c>
      <c r="IP17">
        <f>SUMIF('1.Лок.смета.и.Акт'!CV263:'1.Лок.смета.и.Акт'!CV342,5,'1.Лок.смета.и.Акт'!GY263:'1.Лок.смета.и.Акт'!GY342)</f>
        <v>0</v>
      </c>
      <c r="IQ17">
        <f>SUMIF('1.Лок.смета.и.Акт'!CV263:'1.Лок.смета.и.Акт'!CV342,4,'1.Лок.смета.и.Акт'!GY263:'1.Лок.смета.и.Акт'!GY342)</f>
        <v>0</v>
      </c>
      <c r="IR17">
        <f>SUMIF('1.Лок.смета.и.Акт'!CV263:'1.Лок.смета.и.Акт'!CV342,1,'1.Лок.смета.и.Акт'!GZ263:'1.Лок.смета.и.Акт'!GZ342)</f>
        <v>1077.27</v>
      </c>
      <c r="IS17">
        <f>SUMIF('1.Лок.смета.и.Акт'!CV263:'1.Лок.смета.и.Акт'!CV342,2,'1.Лок.смета.и.Акт'!GZ263:'1.Лок.смета.и.Акт'!GZ342)</f>
        <v>0</v>
      </c>
      <c r="IT17">
        <f>SUMIF('1.Лок.смета.и.Акт'!CV263:'1.Лок.смета.и.Акт'!CV342,5,'1.Лок.смета.и.Акт'!GZ263:'1.Лок.смета.и.Акт'!GZ342)</f>
        <v>0</v>
      </c>
      <c r="IU17">
        <f>SUMIF('1.Лок.смета.и.Акт'!CV263:'1.Лок.смета.и.Акт'!CV342,4,'1.Лок.смета.и.Акт'!GZ263:'1.Лок.смета.и.Акт'!GZ342)</f>
        <v>0</v>
      </c>
    </row>
    <row r="18" spans="1:255" x14ac:dyDescent="0.2">
      <c r="A18">
        <v>4</v>
      </c>
      <c r="B18" t="s">
        <v>675</v>
      </c>
      <c r="D18" t="s">
        <v>676</v>
      </c>
      <c r="F18" t="s">
        <v>783</v>
      </c>
    </row>
    <row r="19" spans="1:255" x14ac:dyDescent="0.2">
      <c r="A19">
        <v>514</v>
      </c>
      <c r="B19" t="s">
        <v>675</v>
      </c>
      <c r="D19" t="s">
        <v>676</v>
      </c>
      <c r="F19" t="s">
        <v>783</v>
      </c>
      <c r="AY19">
        <f>SUM('1.Лок.смета.и.Акт'!AS412:'1.Лок.смета.и.Акт'!AS522)</f>
        <v>0</v>
      </c>
      <c r="AZ19">
        <f>SUM('1.Лок.смета.и.Акт'!AT412:'1.Лок.смета.и.Акт'!AT522)</f>
        <v>0</v>
      </c>
      <c r="BA19">
        <f>SUM('1.Лок.смета.и.Акт'!AU412:'1.Лок.смета.и.Акт'!AU522)</f>
        <v>0</v>
      </c>
      <c r="BB19">
        <f>SUM('1.Лок.смета.и.Акт'!AV412:'1.Лок.смета.и.Акт'!AV522)</f>
        <v>0</v>
      </c>
      <c r="BC19">
        <f>SUM('1.Лок.смета.и.Акт'!AW412:'1.Лок.смета.и.Акт'!AW522)</f>
        <v>0</v>
      </c>
      <c r="BD19">
        <f>SUM('1.Лок.смета.и.Акт'!AX412:'1.Лок.смета.и.Акт'!AX522)</f>
        <v>0</v>
      </c>
      <c r="CW19" t="e">
        <f>Source!U170</f>
        <v>#REF!</v>
      </c>
      <c r="CX19" t="e">
        <f>Source!V170</f>
        <v>#REF!</v>
      </c>
      <c r="CY19" t="e">
        <f>Source!O170</f>
        <v>#REF!</v>
      </c>
      <c r="CZ19" t="e">
        <f>Source!S170</f>
        <v>#REF!</v>
      </c>
      <c r="DA19" t="e">
        <f>Source!Q170</f>
        <v>#REF!</v>
      </c>
      <c r="DB19" t="e">
        <f>Source!R170</f>
        <v>#REF!</v>
      </c>
      <c r="DC19" t="e">
        <f>Source!P170</f>
        <v>#REF!</v>
      </c>
      <c r="DD19">
        <f>Source!AO170</f>
        <v>0</v>
      </c>
      <c r="DE19" t="e">
        <f>Source!AV170</f>
        <v>#REF!</v>
      </c>
      <c r="DF19" t="e">
        <f>Source!AW170</f>
        <v>#REF!</v>
      </c>
      <c r="DG19">
        <f>Source!AX170</f>
        <v>0</v>
      </c>
      <c r="DH19" t="e">
        <f>Source!AY170</f>
        <v>#REF!</v>
      </c>
      <c r="DI19" t="e">
        <f>Source!AP170</f>
        <v>#REF!</v>
      </c>
      <c r="DJ19">
        <f>Source!AQ170</f>
        <v>0</v>
      </c>
      <c r="DK19" t="e">
        <f>Source!AZ170</f>
        <v>#REF!</v>
      </c>
      <c r="DL19" t="e">
        <f>Source!T170</f>
        <v>#REF!</v>
      </c>
      <c r="DM19" t="e">
        <f>Source!W170</f>
        <v>#REF!</v>
      </c>
      <c r="DN19" t="e">
        <f>Source!X170</f>
        <v>#REF!</v>
      </c>
      <c r="DO19" t="e">
        <f>Source!Y170</f>
        <v>#REF!</v>
      </c>
      <c r="DP19" t="e">
        <f>Source!AR170</f>
        <v>#REF!</v>
      </c>
      <c r="DQ19" t="e">
        <f>Source!AS170</f>
        <v>#REF!</v>
      </c>
      <c r="DR19">
        <f>Source!AT170</f>
        <v>0</v>
      </c>
      <c r="DS19" t="e">
        <f>Source!AP170</f>
        <v>#REF!</v>
      </c>
      <c r="DT19">
        <f>Source!AU170</f>
        <v>0</v>
      </c>
      <c r="DU19" t="e">
        <f>Source!AS170+Source!AT170</f>
        <v>#REF!</v>
      </c>
      <c r="DW19" t="e">
        <f>Source!BA170</f>
        <v>#REF!</v>
      </c>
      <c r="DX19">
        <f>Source!BB170</f>
        <v>0</v>
      </c>
      <c r="DY19">
        <f>Source!BC170</f>
        <v>0</v>
      </c>
      <c r="DZ19">
        <f>Source!BD170</f>
        <v>0</v>
      </c>
      <c r="ET19" t="e">
        <f>Source!U170</f>
        <v>#REF!</v>
      </c>
      <c r="EU19" t="e">
        <f>Source!V170</f>
        <v>#REF!</v>
      </c>
      <c r="EV19">
        <f>SUM('1.Лок.смета.и.Акт'!GJ412:'1.Лок.смета.и.Акт'!GJ522)</f>
        <v>13231.949999999997</v>
      </c>
      <c r="EW19">
        <f>SUM('1.Лок.смета.и.Акт'!GK412:'1.Лок.смета.и.Акт'!GK522)</f>
        <v>1273.08</v>
      </c>
      <c r="EX19">
        <f>SUM('1.Лок.смета.и.Акт'!GL412:'1.Лок.смета.и.Акт'!GL522)</f>
        <v>153.25000000000003</v>
      </c>
      <c r="EY19">
        <f>SUM('1.Лок.смета.и.Акт'!GM412:'1.Лок.смета.и.Акт'!GM522)</f>
        <v>11.69</v>
      </c>
      <c r="EZ19">
        <f>SUM('1.Лок.смета.и.Акт'!GN412:'1.Лок.смета.и.Акт'!GN522)</f>
        <v>19576.840000000004</v>
      </c>
      <c r="FA19">
        <f>SUM('1.Лок.смета.и.Акт'!GO412:'1.Лок.смета.и.Акт'!GO522)</f>
        <v>0</v>
      </c>
      <c r="FB19">
        <f>SUM('1.Лок.смета.и.Акт'!GP412:'1.Лок.смета.и.Акт'!GP522)</f>
        <v>19576.840000000004</v>
      </c>
      <c r="FC19">
        <f>SUM('1.Лок.смета.и.Акт'!GQ412:'1.Лок.смета.и.Акт'!GQ522)</f>
        <v>11805.619999999999</v>
      </c>
      <c r="FD19">
        <f>SUM('1.Лок.смета.и.Акт'!GR412:'1.Лок.смета.и.Акт'!GR522)</f>
        <v>0</v>
      </c>
      <c r="FE19">
        <f>SUM('1.Лок.смета.и.Акт'!GS412:'1.Лок.смета.и.Акт'!GS522)</f>
        <v>11805.619999999999</v>
      </c>
      <c r="FF19">
        <f>SUM('1.Лок.смета.и.Акт'!GT412:'1.Лок.смета.и.Акт'!GT522)</f>
        <v>7771.2199999999993</v>
      </c>
      <c r="FG19">
        <f>SUM('1.Лок.смета.и.Акт'!GU412:'1.Лок.смета.и.Акт'!GU522)</f>
        <v>0</v>
      </c>
      <c r="FH19">
        <f>SUM('1.Лок.смета.и.Акт'!GV412:'1.Лок.смета.и.Акт'!GV522)</f>
        <v>7771.2199999999993</v>
      </c>
      <c r="FI19">
        <f>SUM('1.Лок.смета.и.Акт'!GW412:'1.Лок.смета.и.Акт'!GW522)</f>
        <v>0</v>
      </c>
      <c r="FJ19">
        <f>SUM('1.Лок.смета.и.Акт'!GX412:'1.Лок.смета.и.Акт'!GX522)</f>
        <v>0</v>
      </c>
      <c r="FK19">
        <f>SUM('1.Лок.смета.и.Акт'!GY412:'1.Лок.смета.и.Акт'!GY522)</f>
        <v>1554.58</v>
      </c>
      <c r="FL19">
        <f>SUM('1.Лок.смета.и.Акт'!GZ412:'1.Лок.смета.и.Акт'!GZ522)</f>
        <v>925.04</v>
      </c>
      <c r="FM19">
        <f>SUM('1.Лок.смета.и.Акт'!HA412:'1.Лок.смета.и.Акт'!HA522)</f>
        <v>23482.79</v>
      </c>
      <c r="FN19">
        <f>SUM('1.Лок.смета.и.Акт'!HB412:'1.Лок.смета.и.Акт'!HB522)</f>
        <v>15711.569999999998</v>
      </c>
      <c r="FO19">
        <f>SUM('1.Лок.смета.и.Акт'!HC412:'1.Лок.смета.и.Акт'!HC522)</f>
        <v>0</v>
      </c>
      <c r="FP19">
        <f>SUM('1.Лок.смета.и.Акт'!HD412:'1.Лок.смета.и.Акт'!HD522)</f>
        <v>7771.2199999999993</v>
      </c>
      <c r="FQ19">
        <f>SUM('1.Лок.смета.и.Акт'!HE412:'1.Лок.смета.и.Акт'!HE522)</f>
        <v>0</v>
      </c>
      <c r="FR19">
        <f>SUM('1.Лок.смета.и.Акт'!HB412:'1.Лок.смета.и.Акт'!HB522)+SUM('1.Лок.смета.и.Акт'!HC412:'1.Лок.смета.и.Акт'!HC522)</f>
        <v>15711.569999999998</v>
      </c>
      <c r="FS19">
        <f>SUM('1.Лок.смета.и.Акт'!HG412:'1.Лок.смета.и.Акт'!HG522)</f>
        <v>0</v>
      </c>
      <c r="FT19">
        <f>SUM('1.Лок.смета.и.Акт'!HH412:'1.Лок.смета.и.Акт'!HH522)</f>
        <v>0</v>
      </c>
      <c r="FU19">
        <f>SUM('1.Лок.смета.и.Акт'!HI412:'1.Лок.смета.и.Акт'!HI522)</f>
        <v>0</v>
      </c>
      <c r="FV19">
        <f>SUM('1.Лок.смета.и.Акт'!HJ412:'1.Лок.смета.и.Акт'!HJ522)</f>
        <v>0</v>
      </c>
      <c r="FW19">
        <f>SUM('1.Лок.смета.и.Акт'!HK412:'1.Лок.смета.и.Акт'!HK522)</f>
        <v>0</v>
      </c>
      <c r="FX19">
        <f>SUMIF('1.Лок.смета.и.Акт'!CV412:'1.Лок.смета.и.Акт'!CV522,1,'1.Лок.смета.и.Акт'!GK412:'1.Лок.смета.и.Акт'!GK522)</f>
        <v>1273.08</v>
      </c>
      <c r="FY19">
        <f>SUMIF('1.Лок.смета.и.Акт'!CV412:'1.Лок.смета.и.Акт'!CV522,2,'1.Лок.смета.и.Акт'!GK412:'1.Лок.смета.и.Акт'!GK522)</f>
        <v>0</v>
      </c>
      <c r="FZ19">
        <f>SUMIF('1.Лок.смета.и.Акт'!CV412:'1.Лок.смета.и.Акт'!CV522,5,'1.Лок.смета.и.Акт'!GK412:'1.Лок.смета.и.Акт'!GK522)</f>
        <v>0</v>
      </c>
      <c r="GA19">
        <f>SUMIF('1.Лок.смета.и.Акт'!CV412:'1.Лок.смета.и.Акт'!CV522,4,'1.Лок.смета.и.Акт'!GK412:'1.Лок.смета.и.Акт'!GK522)</f>
        <v>0</v>
      </c>
      <c r="GB19">
        <f>SUMIF('1.Лок.смета.и.Акт'!CV412:'1.Лок.смета.и.Акт'!CV522,1,'1.Лок.смета.и.Акт'!GL412:'1.Лок.смета.и.Акт'!GL522)</f>
        <v>153.25000000000003</v>
      </c>
      <c r="GC19">
        <f>SUMIF('1.Лок.смета.и.Акт'!CV412:'1.Лок.смета.и.Акт'!CV522,2,'1.Лок.смета.и.Акт'!GL412:'1.Лок.смета.и.Акт'!GL522)</f>
        <v>0</v>
      </c>
      <c r="GD19">
        <f>SUMIF('1.Лок.смета.и.Акт'!CV412:'1.Лок.смета.и.Акт'!CV522,4,'1.Лок.смета.и.Акт'!GL412:'1.Лок.смета.и.Акт'!GL522)</f>
        <v>0</v>
      </c>
      <c r="GE19">
        <f>SUMIF('1.Лок.смета.и.Акт'!CV412:'1.Лок.смета.и.Акт'!CV522,1,'1.Лок.смета.и.Акт'!GQ412:'1.Лок.смета.и.Акт'!GQ522)</f>
        <v>11805.619999999999</v>
      </c>
      <c r="GF19">
        <f>SUMIF('1.Лок.смета.и.Акт'!CV412:'1.Лок.смета.и.Акт'!CV522,2,'1.Лок.смета.и.Акт'!GQ412:'1.Лок.смета.и.Акт'!GQ522)</f>
        <v>0</v>
      </c>
      <c r="GG19">
        <f>SUMIF('1.Лок.смета.и.Акт'!CV412:'1.Лок.смета.и.Акт'!CV522,4,'1.Лок.смета.и.Акт'!GQ412:'1.Лок.смета.и.Акт'!GQ522)</f>
        <v>0</v>
      </c>
      <c r="IB19">
        <f>SUM('1.Лок.смета.и.Акт'!HO412:'1.Лок.смета.и.Акт'!HO522)</f>
        <v>0</v>
      </c>
      <c r="IC19">
        <f>SUM('1.Лок.смета.и.Акт'!HQ412:'1.Лок.смета.и.Акт'!HQ522)</f>
        <v>0</v>
      </c>
      <c r="ID19">
        <f>SUM('1.Лок.смета.и.Акт'!HS412:'1.Лок.смета.и.Акт'!HS522)</f>
        <v>0</v>
      </c>
      <c r="IE19">
        <f>SUM('1.Лок.смета.и.Акт'!HU412:'1.Лок.смета.и.Акт'!HU522)</f>
        <v>0</v>
      </c>
      <c r="IF19">
        <f>SUM('1.Лок.смета.и.Акт'!HY412:'1.Лок.смета.и.Акт'!HY522)</f>
        <v>11273.779999999999</v>
      </c>
      <c r="IG19">
        <f>SUM('1.Лок.смета.и.Акт'!HZ412:'1.Лок.смета.и.Акт'!HZ522)</f>
        <v>7771.2199999999993</v>
      </c>
      <c r="IH19">
        <f>SUM('1.Лок.смета.и.Акт'!HL412:'1.Лок.смета.и.Акт'!HL522)</f>
        <v>15711.569999999998</v>
      </c>
      <c r="II19">
        <f>SUM('1.Лок.смета.и.Акт'!HN412:'1.Лок.смета.и.Акт'!HN522)</f>
        <v>15711.569999999998</v>
      </c>
      <c r="IJ19">
        <f>SUM('1.Лок.смета.и.Акт'!HP412:'1.Лок.смета.и.Акт'!HP522)</f>
        <v>0</v>
      </c>
      <c r="IK19">
        <f>SUM('1.Лок.смета.и.Акт'!HR412:'1.Лок.смета.и.Акт'!HR522)</f>
        <v>7771.2199999999993</v>
      </c>
      <c r="IL19">
        <f>SUM('1.Лок.смета.и.Акт'!HT412:'1.Лок.смета.и.Акт'!HT522)</f>
        <v>0</v>
      </c>
      <c r="IM19">
        <f>SUM('1.Лок.смета.и.Акт'!HW412:'1.Лок.смета.и.Акт'!HW522)</f>
        <v>0</v>
      </c>
      <c r="IN19">
        <f>SUMIF('1.Лок.смета.и.Акт'!CV412:'1.Лок.смета.и.Акт'!CV522,1,'1.Лок.смета.и.Акт'!GY412:'1.Лок.смета.и.Акт'!GY522)</f>
        <v>1554.58</v>
      </c>
      <c r="IO19">
        <f>SUMIF('1.Лок.смета.и.Акт'!CV412:'1.Лок.смета.и.Акт'!CV522,2,'1.Лок.смета.и.Акт'!GY412:'1.Лок.смета.и.Акт'!GY522)</f>
        <v>0</v>
      </c>
      <c r="IP19">
        <f>SUMIF('1.Лок.смета.и.Акт'!CV412:'1.Лок.смета.и.Акт'!CV522,5,'1.Лок.смета.и.Акт'!GY412:'1.Лок.смета.и.Акт'!GY522)</f>
        <v>0</v>
      </c>
      <c r="IQ19">
        <f>SUMIF('1.Лок.смета.и.Акт'!CV412:'1.Лок.смета.и.Акт'!CV522,4,'1.Лок.смета.и.Акт'!GY412:'1.Лок.смета.и.Акт'!GY522)</f>
        <v>0</v>
      </c>
      <c r="IR19">
        <f>SUMIF('1.Лок.смета.и.Акт'!CV412:'1.Лок.смета.и.Акт'!CV522,1,'1.Лок.смета.и.Акт'!GZ412:'1.Лок.смета.и.Акт'!GZ522)</f>
        <v>925.04</v>
      </c>
      <c r="IS19">
        <f>SUMIF('1.Лок.смета.и.Акт'!CV412:'1.Лок.смета.и.Акт'!CV522,2,'1.Лок.смета.и.Акт'!GZ412:'1.Лок.смета.и.Акт'!GZ522)</f>
        <v>0</v>
      </c>
      <c r="IT19">
        <f>SUMIF('1.Лок.смета.и.Акт'!CV412:'1.Лок.смета.и.Акт'!CV522,5,'1.Лок.смета.и.Акт'!GZ412:'1.Лок.смета.и.Акт'!GZ522)</f>
        <v>0</v>
      </c>
      <c r="IU19">
        <f>SUMIF('1.Лок.смета.и.Акт'!CV412:'1.Лок.смета.и.Акт'!CV522,4,'1.Лок.смета.и.Акт'!GZ412:'1.Лок.смета.и.Акт'!GZ522)</f>
        <v>0</v>
      </c>
    </row>
    <row r="20" spans="1:255" x14ac:dyDescent="0.2">
      <c r="A20">
        <v>4</v>
      </c>
      <c r="B20" t="s">
        <v>675</v>
      </c>
      <c r="D20" t="s">
        <v>676</v>
      </c>
      <c r="F20" t="s">
        <v>793</v>
      </c>
    </row>
    <row r="21" spans="1:255" x14ac:dyDescent="0.2">
      <c r="A21">
        <v>514</v>
      </c>
      <c r="B21" t="s">
        <v>675</v>
      </c>
      <c r="D21" t="s">
        <v>676</v>
      </c>
      <c r="F21" t="s">
        <v>793</v>
      </c>
      <c r="AY21">
        <f>SUM('1.Лок.смета.и.Акт'!AS592:'1.Лок.смета.и.Акт'!AS682)</f>
        <v>0</v>
      </c>
      <c r="AZ21">
        <f>SUM('1.Лок.смета.и.Акт'!AT592:'1.Лок.смета.и.Акт'!AT682)</f>
        <v>0</v>
      </c>
      <c r="BA21">
        <f>SUM('1.Лок.смета.и.Акт'!AU592:'1.Лок.смета.и.Акт'!AU682)</f>
        <v>0</v>
      </c>
      <c r="BB21">
        <f>SUM('1.Лок.смета.и.Акт'!AV592:'1.Лок.смета.и.Акт'!AV682)</f>
        <v>0</v>
      </c>
      <c r="BC21">
        <f>SUM('1.Лок.смета.и.Акт'!AW592:'1.Лок.смета.и.Акт'!AW682)</f>
        <v>0</v>
      </c>
      <c r="BD21">
        <f>SUM('1.Лок.смета.и.Акт'!AX592:'1.Лок.смета.и.Акт'!AX682)</f>
        <v>0</v>
      </c>
      <c r="CW21" t="e">
        <f>Source!U222</f>
        <v>#REF!</v>
      </c>
      <c r="CX21" t="e">
        <f>Source!V222</f>
        <v>#REF!</v>
      </c>
      <c r="CY21" t="e">
        <f>Source!O222</f>
        <v>#REF!</v>
      </c>
      <c r="CZ21" t="e">
        <f>Source!S222</f>
        <v>#REF!</v>
      </c>
      <c r="DA21" t="e">
        <f>Source!Q222</f>
        <v>#REF!</v>
      </c>
      <c r="DB21" t="e">
        <f>Source!R222</f>
        <v>#REF!</v>
      </c>
      <c r="DC21" t="e">
        <f>Source!P222</f>
        <v>#REF!</v>
      </c>
      <c r="DD21">
        <f>Source!AO222</f>
        <v>0</v>
      </c>
      <c r="DE21" t="e">
        <f>Source!AV222</f>
        <v>#REF!</v>
      </c>
      <c r="DF21" t="e">
        <f>Source!AW222</f>
        <v>#REF!</v>
      </c>
      <c r="DG21">
        <f>Source!AX222</f>
        <v>0</v>
      </c>
      <c r="DH21" t="e">
        <f>Source!AY222</f>
        <v>#REF!</v>
      </c>
      <c r="DI21" t="e">
        <f>Source!AP222</f>
        <v>#REF!</v>
      </c>
      <c r="DJ21">
        <f>Source!AQ222</f>
        <v>0</v>
      </c>
      <c r="DK21" t="e">
        <f>Source!AZ222</f>
        <v>#REF!</v>
      </c>
      <c r="DL21" t="e">
        <f>Source!T222</f>
        <v>#REF!</v>
      </c>
      <c r="DM21" t="e">
        <f>Source!W222</f>
        <v>#REF!</v>
      </c>
      <c r="DN21" t="e">
        <f>Source!X222</f>
        <v>#REF!</v>
      </c>
      <c r="DO21" t="e">
        <f>Source!Y222</f>
        <v>#REF!</v>
      </c>
      <c r="DP21" t="e">
        <f>Source!AR222</f>
        <v>#REF!</v>
      </c>
      <c r="DQ21" t="e">
        <f>Source!AS222</f>
        <v>#REF!</v>
      </c>
      <c r="DR21">
        <f>Source!AT222</f>
        <v>0</v>
      </c>
      <c r="DS21" t="e">
        <f>Source!AP222</f>
        <v>#REF!</v>
      </c>
      <c r="DT21">
        <f>Source!AU222</f>
        <v>0</v>
      </c>
      <c r="DU21" t="e">
        <f>Source!AS222+Source!AT222</f>
        <v>#REF!</v>
      </c>
      <c r="DW21" t="e">
        <f>Source!BA222</f>
        <v>#REF!</v>
      </c>
      <c r="DX21">
        <f>Source!BB222</f>
        <v>0</v>
      </c>
      <c r="DY21">
        <f>Source!BC222</f>
        <v>0</v>
      </c>
      <c r="DZ21">
        <f>Source!BD222</f>
        <v>0</v>
      </c>
      <c r="ET21" t="e">
        <f>Source!U222</f>
        <v>#REF!</v>
      </c>
      <c r="EU21" t="e">
        <f>Source!V222</f>
        <v>#REF!</v>
      </c>
      <c r="EV21">
        <f>SUM('1.Лок.смета.и.Акт'!GJ592:'1.Лок.смета.и.Акт'!GJ682)</f>
        <v>14901.560000000003</v>
      </c>
      <c r="EW21">
        <f>SUM('1.Лок.смета.и.Акт'!GK592:'1.Лок.смета.и.Акт'!GK682)</f>
        <v>1439.36</v>
      </c>
      <c r="EX21">
        <f>SUM('1.Лок.смета.и.Акт'!GL592:'1.Лок.смета.и.Акт'!GL682)</f>
        <v>170.3</v>
      </c>
      <c r="EY21">
        <f>SUM('1.Лок.смета.и.Акт'!GM592:'1.Лок.смета.и.Акт'!GM682)</f>
        <v>13.25</v>
      </c>
      <c r="EZ21">
        <f>SUM('1.Лок.смета.и.Акт'!GN592:'1.Лок.смета.и.Акт'!GN682)</f>
        <v>21345.99</v>
      </c>
      <c r="FA21">
        <f>SUM('1.Лок.смета.и.Акт'!GO592:'1.Лок.смета.и.Акт'!GO682)</f>
        <v>0</v>
      </c>
      <c r="FB21">
        <f>SUM('1.Лок.смета.и.Акт'!GP592:'1.Лок.смета.и.Акт'!GP682)</f>
        <v>21345.99</v>
      </c>
      <c r="FC21">
        <f>SUM('1.Лок.смета.и.Акт'!GQ592:'1.Лок.смета.и.Акт'!GQ682)</f>
        <v>13291.900000000001</v>
      </c>
      <c r="FD21">
        <f>SUM('1.Лок.смета.и.Акт'!GR592:'1.Лок.смета.и.Акт'!GR682)</f>
        <v>0</v>
      </c>
      <c r="FE21">
        <f>SUM('1.Лок.смета.и.Акт'!GS592:'1.Лок.смета.и.Акт'!GS682)</f>
        <v>13291.900000000001</v>
      </c>
      <c r="FF21">
        <f>SUM('1.Лок.смета.и.Акт'!GT592:'1.Лок.смета.и.Акт'!GT682)</f>
        <v>8054.09</v>
      </c>
      <c r="FG21">
        <f>SUM('1.Лок.смета.и.Акт'!GU592:'1.Лок.смета.и.Акт'!GU682)</f>
        <v>0</v>
      </c>
      <c r="FH21">
        <f>SUM('1.Лок.смета.и.Акт'!GV592:'1.Лок.смета.и.Акт'!GV682)</f>
        <v>8054.09</v>
      </c>
      <c r="FI21">
        <f>SUM('1.Лок.смета.и.Акт'!GW592:'1.Лок.смета.и.Акт'!GW682)</f>
        <v>0</v>
      </c>
      <c r="FJ21">
        <f>SUM('1.Лок.смета.и.Акт'!GX592:'1.Лок.смета.и.Акт'!GX682)</f>
        <v>0</v>
      </c>
      <c r="FK21">
        <f>SUM('1.Лок.смета.и.Акт'!GY592:'1.Лок.смета.и.Акт'!GY682)</f>
        <v>1757.66</v>
      </c>
      <c r="FL21">
        <f>SUM('1.Лок.смета.и.Акт'!GZ592:'1.Лок.смета.и.Акт'!GZ682)</f>
        <v>1045.8800000000001</v>
      </c>
      <c r="FM21">
        <f>SUM('1.Лок.смета.и.Акт'!HA592:'1.Лок.смета.и.Акт'!HA682)</f>
        <v>25759.19</v>
      </c>
      <c r="FN21">
        <f>SUM('1.Лок.смета.и.Акт'!HB592:'1.Лок.смета.и.Акт'!HB682)</f>
        <v>17705.099999999999</v>
      </c>
      <c r="FO21">
        <f>SUM('1.Лок.смета.и.Акт'!HC592:'1.Лок.смета.и.Акт'!HC682)</f>
        <v>0</v>
      </c>
      <c r="FP21">
        <f>SUM('1.Лок.смета.и.Акт'!HD592:'1.Лок.смета.и.Акт'!HD682)</f>
        <v>8054.09</v>
      </c>
      <c r="FQ21">
        <f>SUM('1.Лок.смета.и.Акт'!HE592:'1.Лок.смета.и.Акт'!HE682)</f>
        <v>0</v>
      </c>
      <c r="FR21">
        <f>SUM('1.Лок.смета.и.Акт'!HB592:'1.Лок.смета.и.Акт'!HB682)+SUM('1.Лок.смета.и.Акт'!HC592:'1.Лок.смета.и.Акт'!HC682)</f>
        <v>17705.099999999999</v>
      </c>
      <c r="FS21">
        <f>SUM('1.Лок.смета.и.Акт'!HG592:'1.Лок.смета.и.Акт'!HG682)</f>
        <v>0</v>
      </c>
      <c r="FT21">
        <f>SUM('1.Лок.смета.и.Акт'!HH592:'1.Лок.смета.и.Акт'!HH682)</f>
        <v>0</v>
      </c>
      <c r="FU21">
        <f>SUM('1.Лок.смета.и.Акт'!HI592:'1.Лок.смета.и.Акт'!HI682)</f>
        <v>0</v>
      </c>
      <c r="FV21">
        <f>SUM('1.Лок.смета.и.Акт'!HJ592:'1.Лок.смета.и.Акт'!HJ682)</f>
        <v>0</v>
      </c>
      <c r="FW21">
        <f>SUM('1.Лок.смета.и.Акт'!HK592:'1.Лок.смета.и.Акт'!HK682)</f>
        <v>0</v>
      </c>
      <c r="FX21">
        <f>SUMIF('1.Лок.смета.и.Акт'!CV592:'1.Лок.смета.и.Акт'!CV682,1,'1.Лок.смета.и.Акт'!GK592:'1.Лок.смета.и.Акт'!GK682)</f>
        <v>1439.36</v>
      </c>
      <c r="FY21">
        <f>SUMIF('1.Лок.смета.и.Акт'!CV592:'1.Лок.смета.и.Акт'!CV682,2,'1.Лок.смета.и.Акт'!GK592:'1.Лок.смета.и.Акт'!GK682)</f>
        <v>0</v>
      </c>
      <c r="FZ21">
        <f>SUMIF('1.Лок.смета.и.Акт'!CV592:'1.Лок.смета.и.Акт'!CV682,5,'1.Лок.смета.и.Акт'!GK592:'1.Лок.смета.и.Акт'!GK682)</f>
        <v>0</v>
      </c>
      <c r="GA21">
        <f>SUMIF('1.Лок.смета.и.Акт'!CV592:'1.Лок.смета.и.Акт'!CV682,4,'1.Лок.смета.и.Акт'!GK592:'1.Лок.смета.и.Акт'!GK682)</f>
        <v>0</v>
      </c>
      <c r="GB21">
        <f>SUMIF('1.Лок.смета.и.Акт'!CV592:'1.Лок.смета.и.Акт'!CV682,1,'1.Лок.смета.и.Акт'!GL592:'1.Лок.смета.и.Акт'!GL682)</f>
        <v>170.3</v>
      </c>
      <c r="GC21">
        <f>SUMIF('1.Лок.смета.и.Акт'!CV592:'1.Лок.смета.и.Акт'!CV682,2,'1.Лок.смета.и.Акт'!GL592:'1.Лок.смета.и.Акт'!GL682)</f>
        <v>0</v>
      </c>
      <c r="GD21">
        <f>SUMIF('1.Лок.смета.и.Акт'!CV592:'1.Лок.смета.и.Акт'!CV682,4,'1.Лок.смета.и.Акт'!GL592:'1.Лок.смета.и.Акт'!GL682)</f>
        <v>0</v>
      </c>
      <c r="GE21">
        <f>SUMIF('1.Лок.смета.и.Акт'!CV592:'1.Лок.смета.и.Акт'!CV682,1,'1.Лок.смета.и.Акт'!GQ592:'1.Лок.смета.и.Акт'!GQ682)</f>
        <v>13291.900000000001</v>
      </c>
      <c r="GF21">
        <f>SUMIF('1.Лок.смета.и.Акт'!CV592:'1.Лок.смета.и.Акт'!CV682,2,'1.Лок.смета.и.Акт'!GQ592:'1.Лок.смета.и.Акт'!GQ682)</f>
        <v>0</v>
      </c>
      <c r="GG21">
        <f>SUMIF('1.Лок.смета.и.Акт'!CV592:'1.Лок.смета.и.Акт'!CV682,4,'1.Лок.смета.и.Акт'!GQ592:'1.Лок.смета.и.Акт'!GQ682)</f>
        <v>0</v>
      </c>
      <c r="IB21">
        <f>SUM('1.Лок.смета.и.Акт'!HO592:'1.Лок.смета.и.Акт'!HO682)</f>
        <v>0</v>
      </c>
      <c r="IC21">
        <f>SUM('1.Лок.смета.и.Акт'!HQ592:'1.Лок.смета.и.Акт'!HQ682)</f>
        <v>0</v>
      </c>
      <c r="ID21">
        <f>SUM('1.Лок.смета.и.Акт'!HS592:'1.Лок.смета.и.Акт'!HS682)</f>
        <v>0</v>
      </c>
      <c r="IE21">
        <f>SUM('1.Лок.смета.и.Акт'!HU592:'1.Лок.смета.и.Акт'!HU682)</f>
        <v>0</v>
      </c>
      <c r="IF21">
        <f>SUM('1.Лок.смета.и.Акт'!HY592:'1.Лок.смета.и.Акт'!HY682)</f>
        <v>12692.17</v>
      </c>
      <c r="IG21">
        <f>SUM('1.Лок.смета.и.Акт'!HZ592:'1.Лок.смета.и.Акт'!HZ682)</f>
        <v>8054.09</v>
      </c>
      <c r="IH21">
        <f>SUM('1.Лок.смета.и.Акт'!HL592:'1.Лок.смета.и.Акт'!HL682)</f>
        <v>17705.099999999999</v>
      </c>
      <c r="II21">
        <f>SUM('1.Лок.смета.и.Акт'!HN592:'1.Лок.смета.и.Акт'!HN682)</f>
        <v>17705.099999999999</v>
      </c>
      <c r="IJ21">
        <f>SUM('1.Лок.смета.и.Акт'!HP592:'1.Лок.смета.и.Акт'!HP682)</f>
        <v>0</v>
      </c>
      <c r="IK21">
        <f>SUM('1.Лок.смета.и.Акт'!HR592:'1.Лок.смета.и.Акт'!HR682)</f>
        <v>8054.09</v>
      </c>
      <c r="IL21">
        <f>SUM('1.Лок.смета.и.Акт'!HT592:'1.Лок.смета.и.Акт'!HT682)</f>
        <v>0</v>
      </c>
      <c r="IM21">
        <f>SUM('1.Лок.смета.и.Акт'!HW592:'1.Лок.смета.и.Акт'!HW682)</f>
        <v>0</v>
      </c>
      <c r="IN21">
        <f>SUMIF('1.Лок.смета.и.Акт'!CV592:'1.Лок.смета.и.Акт'!CV682,1,'1.Лок.смета.и.Акт'!GY592:'1.Лок.смета.и.Акт'!GY682)</f>
        <v>1757.66</v>
      </c>
      <c r="IO21">
        <f>SUMIF('1.Лок.смета.и.Акт'!CV592:'1.Лок.смета.и.Акт'!CV682,2,'1.Лок.смета.и.Акт'!GY592:'1.Лок.смета.и.Акт'!GY682)</f>
        <v>0</v>
      </c>
      <c r="IP21">
        <f>SUMIF('1.Лок.смета.и.Акт'!CV592:'1.Лок.смета.и.Акт'!CV682,5,'1.Лок.смета.и.Акт'!GY592:'1.Лок.смета.и.Акт'!GY682)</f>
        <v>0</v>
      </c>
      <c r="IQ21">
        <f>SUMIF('1.Лок.смета.и.Акт'!CV592:'1.Лок.смета.и.Акт'!CV682,4,'1.Лок.смета.и.Акт'!GY592:'1.Лок.смета.и.Акт'!GY682)</f>
        <v>0</v>
      </c>
      <c r="IR21">
        <f>SUMIF('1.Лок.смета.и.Акт'!CV592:'1.Лок.смета.и.Акт'!CV682,1,'1.Лок.смета.и.Акт'!GZ592:'1.Лок.смета.и.Акт'!GZ682)</f>
        <v>1045.8800000000001</v>
      </c>
      <c r="IS21">
        <f>SUMIF('1.Лок.смета.и.Акт'!CV592:'1.Лок.смета.и.Акт'!CV682,2,'1.Лок.смета.и.Акт'!GZ592:'1.Лок.смета.и.Акт'!GZ682)</f>
        <v>0</v>
      </c>
      <c r="IT21">
        <f>SUMIF('1.Лок.смета.и.Акт'!CV592:'1.Лок.смета.и.Акт'!CV682,5,'1.Лок.смета.и.Акт'!GZ592:'1.Лок.смета.и.Акт'!GZ682)</f>
        <v>0</v>
      </c>
      <c r="IU21">
        <f>SUMIF('1.Лок.смета.и.Акт'!CV592:'1.Лок.смета.и.Акт'!CV682,4,'1.Лок.смета.и.Акт'!GZ592:'1.Лок.смета.и.Акт'!GZ682)</f>
        <v>0</v>
      </c>
    </row>
    <row r="22" spans="1:255" x14ac:dyDescent="0.2">
      <c r="A22">
        <v>4</v>
      </c>
      <c r="B22" t="s">
        <v>675</v>
      </c>
      <c r="D22" t="s">
        <v>676</v>
      </c>
      <c r="F22" t="s">
        <v>795</v>
      </c>
    </row>
    <row r="23" spans="1:255" x14ac:dyDescent="0.2">
      <c r="A23">
        <v>514</v>
      </c>
      <c r="B23" t="s">
        <v>675</v>
      </c>
      <c r="D23" t="s">
        <v>676</v>
      </c>
      <c r="F23" t="s">
        <v>795</v>
      </c>
      <c r="AY23">
        <f>SUM('1.Лок.смета.и.Акт'!AS752:'1.Лок.смета.и.Акт'!AS841)</f>
        <v>0</v>
      </c>
      <c r="AZ23">
        <f>SUM('1.Лок.смета.и.Акт'!AT752:'1.Лок.смета.и.Акт'!AT841)</f>
        <v>0</v>
      </c>
      <c r="BA23">
        <f>SUM('1.Лок.смета.и.Акт'!AU752:'1.Лок.смета.и.Акт'!AU841)</f>
        <v>0</v>
      </c>
      <c r="BB23">
        <f>SUM('1.Лок.смета.и.Акт'!AV752:'1.Лок.смета.и.Акт'!AV841)</f>
        <v>0</v>
      </c>
      <c r="BC23">
        <f>SUM('1.Лок.смета.и.Акт'!AW752:'1.Лок.смета.и.Акт'!AW841)</f>
        <v>0</v>
      </c>
      <c r="BD23">
        <f>SUM('1.Лок.смета.и.Акт'!AX752:'1.Лок.смета.и.Акт'!AX841)</f>
        <v>0</v>
      </c>
      <c r="CW23" t="e">
        <f>Source!U274</f>
        <v>#REF!</v>
      </c>
      <c r="CX23" t="e">
        <f>Source!V274</f>
        <v>#REF!</v>
      </c>
      <c r="CY23" t="e">
        <f>Source!O274</f>
        <v>#REF!</v>
      </c>
      <c r="CZ23" t="e">
        <f>Source!S274</f>
        <v>#REF!</v>
      </c>
      <c r="DA23" t="e">
        <f>Source!Q274</f>
        <v>#REF!</v>
      </c>
      <c r="DB23" t="e">
        <f>Source!R274</f>
        <v>#REF!</v>
      </c>
      <c r="DC23" t="e">
        <f>Source!P274</f>
        <v>#REF!</v>
      </c>
      <c r="DD23">
        <f>Source!AO274</f>
        <v>0</v>
      </c>
      <c r="DE23" t="e">
        <f>Source!AV274</f>
        <v>#REF!</v>
      </c>
      <c r="DF23" t="e">
        <f>Source!AW274</f>
        <v>#REF!</v>
      </c>
      <c r="DG23">
        <f>Source!AX274</f>
        <v>0</v>
      </c>
      <c r="DH23" t="e">
        <f>Source!AY274</f>
        <v>#REF!</v>
      </c>
      <c r="DI23" t="e">
        <f>Source!AP274</f>
        <v>#REF!</v>
      </c>
      <c r="DJ23">
        <f>Source!AQ274</f>
        <v>0</v>
      </c>
      <c r="DK23" t="e">
        <f>Source!AZ274</f>
        <v>#REF!</v>
      </c>
      <c r="DL23" t="e">
        <f>Source!T274</f>
        <v>#REF!</v>
      </c>
      <c r="DM23" t="e">
        <f>Source!W274</f>
        <v>#REF!</v>
      </c>
      <c r="DN23" t="e">
        <f>Source!X274</f>
        <v>#REF!</v>
      </c>
      <c r="DO23" t="e">
        <f>Source!Y274</f>
        <v>#REF!</v>
      </c>
      <c r="DP23" t="e">
        <f>Source!AR274</f>
        <v>#REF!</v>
      </c>
      <c r="DQ23" t="e">
        <f>Source!AS274</f>
        <v>#REF!</v>
      </c>
      <c r="DR23">
        <f>Source!AT274</f>
        <v>0</v>
      </c>
      <c r="DS23" t="e">
        <f>Source!AP274</f>
        <v>#REF!</v>
      </c>
      <c r="DT23">
        <f>Source!AU274</f>
        <v>0</v>
      </c>
      <c r="DU23" t="e">
        <f>Source!AS274+Source!AT274</f>
        <v>#REF!</v>
      </c>
      <c r="DW23" t="e">
        <f>Source!BA274</f>
        <v>#REF!</v>
      </c>
      <c r="DX23">
        <f>Source!BB274</f>
        <v>0</v>
      </c>
      <c r="DY23">
        <f>Source!BC274</f>
        <v>0</v>
      </c>
      <c r="DZ23">
        <f>Source!BD274</f>
        <v>0</v>
      </c>
      <c r="ET23" t="e">
        <f>Source!U274</f>
        <v>#REF!</v>
      </c>
      <c r="EU23" t="e">
        <f>Source!V274</f>
        <v>#REF!</v>
      </c>
      <c r="EV23">
        <f>SUM('1.Лок.смета.и.Акт'!GJ752:'1.Лок.смета.и.Акт'!GJ841)</f>
        <v>15136.73</v>
      </c>
      <c r="EW23">
        <f>SUM('1.Лок.смета.и.Акт'!GK752:'1.Лок.смета.и.Акт'!GK841)</f>
        <v>1509.58</v>
      </c>
      <c r="EX23">
        <f>SUM('1.Лок.смета.и.Акт'!GL752:'1.Лок.смета.и.Акт'!GL841)</f>
        <v>174.95</v>
      </c>
      <c r="EY23">
        <f>SUM('1.Лок.смета.и.Акт'!GM752:'1.Лок.смета.и.Акт'!GM841)</f>
        <v>14.149999999999999</v>
      </c>
      <c r="EZ23">
        <f>SUM('1.Лок.смета.и.Акт'!GN752:'1.Лок.смета.и.Акт'!GN841)</f>
        <v>21506.29</v>
      </c>
      <c r="FA23">
        <f>SUM('1.Лок.смета.и.Акт'!GO752:'1.Лок.смета.и.Акт'!GO841)</f>
        <v>0</v>
      </c>
      <c r="FB23">
        <f>SUM('1.Лок.смета.и.Акт'!GP752:'1.Лок.смета.и.Акт'!GP841)</f>
        <v>21506.29</v>
      </c>
      <c r="FC23">
        <f>SUM('1.Лок.смета.и.Акт'!GQ752:'1.Лок.смета.и.Акт'!GQ841)</f>
        <v>13452.2</v>
      </c>
      <c r="FD23">
        <f>SUM('1.Лок.смета.и.Акт'!GR752:'1.Лок.смета.и.Акт'!GR841)</f>
        <v>0</v>
      </c>
      <c r="FE23">
        <f>SUM('1.Лок.смета.и.Акт'!GS752:'1.Лок.смета.и.Акт'!GS841)</f>
        <v>13452.2</v>
      </c>
      <c r="FF23">
        <f>SUM('1.Лок.смета.и.Акт'!GT752:'1.Лок.смета.и.Акт'!GT841)</f>
        <v>8054.09</v>
      </c>
      <c r="FG23">
        <f>SUM('1.Лок.смета.и.Акт'!GU752:'1.Лок.смета.и.Акт'!GU841)</f>
        <v>0</v>
      </c>
      <c r="FH23">
        <f>SUM('1.Лок.смета.и.Акт'!GV752:'1.Лок.смета.и.Акт'!GV841)</f>
        <v>8054.09</v>
      </c>
      <c r="FI23">
        <f>SUM('1.Лок.смета.и.Акт'!GW752:'1.Лок.смета.и.Акт'!GW841)</f>
        <v>0</v>
      </c>
      <c r="FJ23">
        <f>SUM('1.Лок.смета.и.Акт'!GX752:'1.Лок.смета.и.Акт'!GX841)</f>
        <v>0</v>
      </c>
      <c r="FK23">
        <f>SUM('1.Лок.смета.и.Акт'!GY752:'1.Лок.смета.и.Акт'!GY841)</f>
        <v>1843.71</v>
      </c>
      <c r="FL23">
        <f>SUM('1.Лок.смета.и.Акт'!GZ752:'1.Лок.смета.и.Акт'!GZ841)</f>
        <v>1097.0899999999999</v>
      </c>
      <c r="FM23">
        <f>SUM('1.Лок.смета.и.Акт'!HA752:'1.Лок.смета.и.Акт'!HA841)</f>
        <v>26131.62</v>
      </c>
      <c r="FN23">
        <f>SUM('1.Лок.смета.и.Акт'!HB752:'1.Лок.смета.и.Акт'!HB841)</f>
        <v>18077.53</v>
      </c>
      <c r="FO23">
        <f>SUM('1.Лок.смета.и.Акт'!HC752:'1.Лок.смета.и.Акт'!HC841)</f>
        <v>0</v>
      </c>
      <c r="FP23">
        <f>SUM('1.Лок.смета.и.Акт'!HD752:'1.Лок.смета.и.Акт'!HD841)</f>
        <v>8054.09</v>
      </c>
      <c r="FQ23">
        <f>SUM('1.Лок.смета.и.Акт'!HE752:'1.Лок.смета.и.Акт'!HE841)</f>
        <v>0</v>
      </c>
      <c r="FR23">
        <f>SUM('1.Лок.смета.и.Акт'!HB752:'1.Лок.смета.и.Акт'!HB841)+SUM('1.Лок.смета.и.Акт'!HC752:'1.Лок.смета.и.Акт'!HC841)</f>
        <v>18077.53</v>
      </c>
      <c r="FS23">
        <f>SUM('1.Лок.смета.и.Акт'!HG752:'1.Лок.смета.и.Акт'!HG841)</f>
        <v>0</v>
      </c>
      <c r="FT23">
        <f>SUM('1.Лок.смета.и.Акт'!HH752:'1.Лок.смета.и.Акт'!HH841)</f>
        <v>0</v>
      </c>
      <c r="FU23">
        <f>SUM('1.Лок.смета.и.Акт'!HI752:'1.Лок.смета.и.Акт'!HI841)</f>
        <v>0</v>
      </c>
      <c r="FV23">
        <f>SUM('1.Лок.смета.и.Акт'!HJ752:'1.Лок.смета.и.Акт'!HJ841)</f>
        <v>0</v>
      </c>
      <c r="FW23">
        <f>SUM('1.Лок.смета.и.Акт'!HK752:'1.Лок.смета.и.Акт'!HK841)</f>
        <v>0</v>
      </c>
      <c r="FX23">
        <f>SUMIF('1.Лок.смета.и.Акт'!CV752:'1.Лок.смета.и.Акт'!CV841,1,'1.Лок.смета.и.Акт'!GK752:'1.Лок.смета.и.Акт'!GK841)</f>
        <v>1509.58</v>
      </c>
      <c r="FY23">
        <f>SUMIF('1.Лок.смета.и.Акт'!CV752:'1.Лок.смета.и.Акт'!CV841,2,'1.Лок.смета.и.Акт'!GK752:'1.Лок.смета.и.Акт'!GK841)</f>
        <v>0</v>
      </c>
      <c r="FZ23">
        <f>SUMIF('1.Лок.смета.и.Акт'!CV752:'1.Лок.смета.и.Акт'!CV841,5,'1.Лок.смета.и.Акт'!GK752:'1.Лок.смета.и.Акт'!GK841)</f>
        <v>0</v>
      </c>
      <c r="GA23">
        <f>SUMIF('1.Лок.смета.и.Акт'!CV752:'1.Лок.смета.и.Акт'!CV841,4,'1.Лок.смета.и.Акт'!GK752:'1.Лок.смета.и.Акт'!GK841)</f>
        <v>0</v>
      </c>
      <c r="GB23">
        <f>SUMIF('1.Лок.смета.и.Акт'!CV752:'1.Лок.смета.и.Акт'!CV841,1,'1.Лок.смета.и.Акт'!GL752:'1.Лок.смета.и.Акт'!GL841)</f>
        <v>174.95</v>
      </c>
      <c r="GC23">
        <f>SUMIF('1.Лок.смета.и.Акт'!CV752:'1.Лок.смета.и.Акт'!CV841,2,'1.Лок.смета.и.Акт'!GL752:'1.Лок.смета.и.Акт'!GL841)</f>
        <v>0</v>
      </c>
      <c r="GD23">
        <f>SUMIF('1.Лок.смета.и.Акт'!CV752:'1.Лок.смета.и.Акт'!CV841,4,'1.Лок.смета.и.Акт'!GL752:'1.Лок.смета.и.Акт'!GL841)</f>
        <v>0</v>
      </c>
      <c r="GE23">
        <f>SUMIF('1.Лок.смета.и.Акт'!CV752:'1.Лок.смета.и.Акт'!CV841,1,'1.Лок.смета.и.Акт'!GQ752:'1.Лок.смета.и.Акт'!GQ841)</f>
        <v>13452.2</v>
      </c>
      <c r="GF23">
        <f>SUMIF('1.Лок.смета.и.Акт'!CV752:'1.Лок.смета.и.Акт'!CV841,2,'1.Лок.смета.и.Акт'!GQ752:'1.Лок.смета.и.Акт'!GQ841)</f>
        <v>0</v>
      </c>
      <c r="GG23">
        <f>SUMIF('1.Лок.смета.и.Акт'!CV752:'1.Лок.смета.и.Акт'!CV841,4,'1.Лок.смета.и.Акт'!GQ752:'1.Лок.смета.и.Акт'!GQ841)</f>
        <v>0</v>
      </c>
      <c r="IB23">
        <f>SUM('1.Лок.смета.и.Акт'!HO752:'1.Лок.смета.и.Акт'!HO841)</f>
        <v>0</v>
      </c>
      <c r="IC23">
        <f>SUM('1.Лок.смета.и.Акт'!HQ752:'1.Лок.смета.и.Акт'!HQ841)</f>
        <v>0</v>
      </c>
      <c r="ID23">
        <f>SUM('1.Лок.смета.и.Акт'!HS752:'1.Лок.смета.и.Акт'!HS841)</f>
        <v>0</v>
      </c>
      <c r="IE23">
        <f>SUM('1.Лок.смета.и.Акт'!HU752:'1.Лок.смета.и.Акт'!HU841)</f>
        <v>0</v>
      </c>
      <c r="IF23">
        <f>SUM('1.Лок.смета.и.Акт'!HY752:'1.Лок.смета.и.Акт'!HY841)</f>
        <v>12846.05</v>
      </c>
      <c r="IG23">
        <f>SUM('1.Лок.смета.и.Акт'!HZ752:'1.Лок.смета.и.Акт'!HZ841)</f>
        <v>8054.09</v>
      </c>
      <c r="IH23">
        <f>SUM('1.Лок.смета.и.Акт'!HL752:'1.Лок.смета.и.Акт'!HL841)</f>
        <v>18077.53</v>
      </c>
      <c r="II23">
        <f>SUM('1.Лок.смета.и.Акт'!HN752:'1.Лок.смета.и.Акт'!HN841)</f>
        <v>18077.53</v>
      </c>
      <c r="IJ23">
        <f>SUM('1.Лок.смета.и.Акт'!HP752:'1.Лок.смета.и.Акт'!HP841)</f>
        <v>0</v>
      </c>
      <c r="IK23">
        <f>SUM('1.Лок.смета.и.Акт'!HR752:'1.Лок.смета.и.Акт'!HR841)</f>
        <v>8054.09</v>
      </c>
      <c r="IL23">
        <f>SUM('1.Лок.смета.и.Акт'!HT752:'1.Лок.смета.и.Акт'!HT841)</f>
        <v>0</v>
      </c>
      <c r="IM23">
        <f>SUM('1.Лок.смета.и.Акт'!HW752:'1.Лок.смета.и.Акт'!HW841)</f>
        <v>0</v>
      </c>
      <c r="IN23">
        <f>SUMIF('1.Лок.смета.и.Акт'!CV752:'1.Лок.смета.и.Акт'!CV841,1,'1.Лок.смета.и.Акт'!GY752:'1.Лок.смета.и.Акт'!GY841)</f>
        <v>1843.71</v>
      </c>
      <c r="IO23">
        <f>SUMIF('1.Лок.смета.и.Акт'!CV752:'1.Лок.смета.и.Акт'!CV841,2,'1.Лок.смета.и.Акт'!GY752:'1.Лок.смета.и.Акт'!GY841)</f>
        <v>0</v>
      </c>
      <c r="IP23">
        <f>SUMIF('1.Лок.смета.и.Акт'!CV752:'1.Лок.смета.и.Акт'!CV841,5,'1.Лок.смета.и.Акт'!GY752:'1.Лок.смета.и.Акт'!GY841)</f>
        <v>0</v>
      </c>
      <c r="IQ23">
        <f>SUMIF('1.Лок.смета.и.Акт'!CV752:'1.Лок.смета.и.Акт'!CV841,4,'1.Лок.смета.и.Акт'!GY752:'1.Лок.смета.и.Акт'!GY841)</f>
        <v>0</v>
      </c>
      <c r="IR23">
        <f>SUMIF('1.Лок.смета.и.Акт'!CV752:'1.Лок.смета.и.Акт'!CV841,1,'1.Лок.смета.и.Акт'!GZ752:'1.Лок.смета.и.Акт'!GZ841)</f>
        <v>1097.0899999999999</v>
      </c>
      <c r="IS23">
        <f>SUMIF('1.Лок.смета.и.Акт'!CV752:'1.Лок.смета.и.Акт'!CV841,2,'1.Лок.смета.и.Акт'!GZ752:'1.Лок.смета.и.Акт'!GZ841)</f>
        <v>0</v>
      </c>
      <c r="IT23">
        <f>SUMIF('1.Лок.смета.и.Акт'!CV752:'1.Лок.смета.и.Акт'!CV841,5,'1.Лок.смета.и.Акт'!GZ752:'1.Лок.смета.и.Акт'!GZ841)</f>
        <v>0</v>
      </c>
      <c r="IU23">
        <f>SUMIF('1.Лок.смета.и.Акт'!CV752:'1.Лок.смета.и.Акт'!CV841,4,'1.Лок.смета.и.Акт'!GZ752:'1.Лок.смета.и.Акт'!GZ841)</f>
        <v>0</v>
      </c>
    </row>
    <row r="24" spans="1:255" x14ac:dyDescent="0.2">
      <c r="A24">
        <v>4</v>
      </c>
      <c r="B24" t="s">
        <v>675</v>
      </c>
      <c r="D24" t="s">
        <v>676</v>
      </c>
      <c r="F24" t="s">
        <v>797</v>
      </c>
    </row>
    <row r="25" spans="1:255" x14ac:dyDescent="0.2">
      <c r="A25">
        <v>514</v>
      </c>
      <c r="B25" t="s">
        <v>675</v>
      </c>
      <c r="D25" t="s">
        <v>676</v>
      </c>
      <c r="F25" t="s">
        <v>797</v>
      </c>
      <c r="AY25">
        <f>SUM('1.Лок.смета.и.Акт'!AS911:'1.Лок.смета.и.Акт'!AS1044)</f>
        <v>0</v>
      </c>
      <c r="AZ25">
        <f>SUM('1.Лок.смета.и.Акт'!AT911:'1.Лок.смета.и.Акт'!AT1044)</f>
        <v>0</v>
      </c>
      <c r="BA25">
        <f>SUM('1.Лок.смета.и.Акт'!AU911:'1.Лок.смета.и.Акт'!AU1044)</f>
        <v>0</v>
      </c>
      <c r="BB25">
        <f>SUM('1.Лок.смета.и.Акт'!AV911:'1.Лок.смета.и.Акт'!AV1044)</f>
        <v>0</v>
      </c>
      <c r="BC25">
        <f>SUM('1.Лок.смета.и.Акт'!AW911:'1.Лок.смета.и.Акт'!AW1044)</f>
        <v>0</v>
      </c>
      <c r="BD25">
        <f>SUM('1.Лок.смета.и.Акт'!AX911:'1.Лок.смета.и.Акт'!AX1044)</f>
        <v>0</v>
      </c>
      <c r="CW25" t="e">
        <f>Source!U339</f>
        <v>#REF!</v>
      </c>
      <c r="CX25" t="e">
        <f>Source!V339</f>
        <v>#REF!</v>
      </c>
      <c r="CY25" t="e">
        <f>Source!O339</f>
        <v>#REF!</v>
      </c>
      <c r="CZ25" t="e">
        <f>Source!S339</f>
        <v>#REF!</v>
      </c>
      <c r="DA25" t="e">
        <f>Source!Q339</f>
        <v>#REF!</v>
      </c>
      <c r="DB25" t="e">
        <f>Source!R339</f>
        <v>#REF!</v>
      </c>
      <c r="DC25" t="e">
        <f>Source!P339</f>
        <v>#REF!</v>
      </c>
      <c r="DD25">
        <f>Source!AO339</f>
        <v>0</v>
      </c>
      <c r="DE25" t="e">
        <f>Source!AV339</f>
        <v>#REF!</v>
      </c>
      <c r="DF25" t="e">
        <f>Source!AW339</f>
        <v>#REF!</v>
      </c>
      <c r="DG25">
        <f>Source!AX339</f>
        <v>0</v>
      </c>
      <c r="DH25" t="e">
        <f>Source!AY339</f>
        <v>#REF!</v>
      </c>
      <c r="DI25" t="e">
        <f>Source!AP339</f>
        <v>#REF!</v>
      </c>
      <c r="DJ25">
        <f>Source!AQ339</f>
        <v>0</v>
      </c>
      <c r="DK25" t="e">
        <f>Source!AZ339</f>
        <v>#REF!</v>
      </c>
      <c r="DL25" t="e">
        <f>Source!T339</f>
        <v>#REF!</v>
      </c>
      <c r="DM25" t="e">
        <f>Source!W339</f>
        <v>#REF!</v>
      </c>
      <c r="DN25" t="e">
        <f>Source!X339</f>
        <v>#REF!</v>
      </c>
      <c r="DO25" t="e">
        <f>Source!Y339</f>
        <v>#REF!</v>
      </c>
      <c r="DP25" t="e">
        <f>Source!AR339</f>
        <v>#REF!</v>
      </c>
      <c r="DQ25" t="e">
        <f>Source!AS339</f>
        <v>#REF!</v>
      </c>
      <c r="DR25">
        <f>Source!AT339</f>
        <v>0</v>
      </c>
      <c r="DS25" t="e">
        <f>Source!AP339</f>
        <v>#REF!</v>
      </c>
      <c r="DT25">
        <f>Source!AU339</f>
        <v>0</v>
      </c>
      <c r="DU25" t="e">
        <f>Source!AS339+Source!AT339</f>
        <v>#REF!</v>
      </c>
      <c r="DW25" t="e">
        <f>Source!BA339</f>
        <v>#REF!</v>
      </c>
      <c r="DX25">
        <f>Source!BB339</f>
        <v>0</v>
      </c>
      <c r="DY25">
        <f>Source!BC339</f>
        <v>0</v>
      </c>
      <c r="DZ25">
        <f>Source!BD339</f>
        <v>0</v>
      </c>
      <c r="ET25" t="e">
        <f>Source!U339</f>
        <v>#REF!</v>
      </c>
      <c r="EU25" t="e">
        <f>Source!V339</f>
        <v>#REF!</v>
      </c>
      <c r="EV25">
        <f>SUM('1.Лок.смета.и.Акт'!GJ911:'1.Лок.смета.и.Акт'!GJ1044)</f>
        <v>25141.43</v>
      </c>
      <c r="EW25">
        <f>SUM('1.Лок.смета.и.Акт'!GK911:'1.Лок.смета.и.Акт'!GK1044)</f>
        <v>2212.63</v>
      </c>
      <c r="EX25">
        <f>SUM('1.Лок.смета.и.Акт'!GL911:'1.Лок.смета.и.Акт'!GL1044)</f>
        <v>230.10000000000002</v>
      </c>
      <c r="EY25">
        <f>SUM('1.Лок.смета.и.Акт'!GM911:'1.Лок.смета.и.Акт'!GM1044)</f>
        <v>23.400000000000002</v>
      </c>
      <c r="EZ25">
        <f>SUM('1.Лок.смета.и.Акт'!GN911:'1.Лок.смета.и.Акт'!GN1044)</f>
        <v>50835.990000000013</v>
      </c>
      <c r="FA25">
        <f>SUM('1.Лок.смета.и.Акт'!GO911:'1.Лок.смета.и.Акт'!GO1044)</f>
        <v>0</v>
      </c>
      <c r="FB25">
        <f>SUM('1.Лок.смета.и.Акт'!GP911:'1.Лок.смета.и.Акт'!GP1044)</f>
        <v>50835.990000000013</v>
      </c>
      <c r="FC25">
        <f>SUM('1.Лок.смета.и.Акт'!GQ911:'1.Лок.смета.и.Акт'!GQ1044)</f>
        <v>22698.7</v>
      </c>
      <c r="FD25">
        <f>SUM('1.Лок.смета.и.Акт'!GR911:'1.Лок.смета.и.Акт'!GR1044)</f>
        <v>0</v>
      </c>
      <c r="FE25">
        <f>SUM('1.Лок.смета.и.Акт'!GS911:'1.Лок.смета.и.Акт'!GS1044)</f>
        <v>22698.7</v>
      </c>
      <c r="FF25">
        <f>SUM('1.Лок.смета.и.Акт'!GT911:'1.Лок.смета.и.Акт'!GT1044)</f>
        <v>28137.29</v>
      </c>
      <c r="FG25">
        <f>SUM('1.Лок.смета.и.Акт'!GU911:'1.Лок.смета.и.Акт'!GU1044)</f>
        <v>0</v>
      </c>
      <c r="FH25">
        <f>SUM('1.Лок.смета.и.Акт'!GV911:'1.Лок.смета.и.Акт'!GV1044)</f>
        <v>28137.29</v>
      </c>
      <c r="FI25">
        <f>SUM('1.Лок.смета.и.Акт'!GW911:'1.Лок.смета.и.Акт'!GW1044)</f>
        <v>0</v>
      </c>
      <c r="FJ25">
        <f>SUM('1.Лок.смета.и.Акт'!GX911:'1.Лок.смета.и.Акт'!GX1044)</f>
        <v>0</v>
      </c>
      <c r="FK25">
        <f>SUM('1.Лок.смета.и.Акт'!GY911:'1.Лок.смета.и.Акт'!GY1044)</f>
        <v>2705.6</v>
      </c>
      <c r="FL25">
        <f>SUM('1.Лок.смета.и.Акт'!GZ911:'1.Лок.смета.и.Акт'!GZ1044)</f>
        <v>1609.96</v>
      </c>
      <c r="FM25">
        <f>SUM('1.Лок.смета.и.Акт'!HA911:'1.Лок.смета.и.Акт'!HA1044)</f>
        <v>57594.28</v>
      </c>
      <c r="FN25">
        <f>SUM('1.Лок.смета.и.Акт'!HB911:'1.Лок.смета.и.Акт'!HB1044)</f>
        <v>29456.989999999994</v>
      </c>
      <c r="FO25">
        <f>SUM('1.Лок.смета.и.Акт'!HC911:'1.Лок.смета.и.Акт'!HC1044)</f>
        <v>0</v>
      </c>
      <c r="FP25">
        <f>SUM('1.Лок.смета.и.Акт'!HD911:'1.Лок.смета.и.Акт'!HD1044)</f>
        <v>28137.29</v>
      </c>
      <c r="FQ25">
        <f>SUM('1.Лок.смета.и.Акт'!HE911:'1.Лок.смета.и.Акт'!HE1044)</f>
        <v>0</v>
      </c>
      <c r="FR25">
        <f>SUM('1.Лок.смета.и.Акт'!HB911:'1.Лок.смета.и.Акт'!HB1044)+SUM('1.Лок.смета.и.Акт'!HC911:'1.Лок.смета.и.Акт'!HC1044)</f>
        <v>29456.989999999994</v>
      </c>
      <c r="FS25">
        <f>SUM('1.Лок.смета.и.Акт'!HG911:'1.Лок.смета.и.Акт'!HG1044)</f>
        <v>0</v>
      </c>
      <c r="FT25">
        <f>SUM('1.Лок.смета.и.Акт'!HH911:'1.Лок.смета.и.Акт'!HH1044)</f>
        <v>0</v>
      </c>
      <c r="FU25">
        <f>SUM('1.Лок.смета.и.Акт'!HI911:'1.Лок.смета.и.Акт'!HI1044)</f>
        <v>0</v>
      </c>
      <c r="FV25">
        <f>SUM('1.Лок.смета.и.Акт'!HJ911:'1.Лок.смета.и.Акт'!HJ1044)</f>
        <v>0</v>
      </c>
      <c r="FW25">
        <f>SUM('1.Лок.смета.и.Акт'!HK911:'1.Лок.смета.и.Акт'!HK1044)</f>
        <v>0</v>
      </c>
      <c r="FX25">
        <f>SUMIF('1.Лок.смета.и.Акт'!CV911:'1.Лок.смета.и.Акт'!CV1044,1,'1.Лок.смета.и.Акт'!GK911:'1.Лок.смета.и.Акт'!GK1044)</f>
        <v>2212.63</v>
      </c>
      <c r="FY25">
        <f>SUMIF('1.Лок.смета.и.Акт'!CV911:'1.Лок.смета.и.Акт'!CV1044,2,'1.Лок.смета.и.Акт'!GK911:'1.Лок.смета.и.Акт'!GK1044)</f>
        <v>0</v>
      </c>
      <c r="FZ25">
        <f>SUMIF('1.Лок.смета.и.Акт'!CV911:'1.Лок.смета.и.Акт'!CV1044,5,'1.Лок.смета.и.Акт'!GK911:'1.Лок.смета.и.Акт'!GK1044)</f>
        <v>0</v>
      </c>
      <c r="GA25">
        <f>SUMIF('1.Лок.смета.и.Акт'!CV911:'1.Лок.смета.и.Акт'!CV1044,4,'1.Лок.смета.и.Акт'!GK911:'1.Лок.смета.и.Акт'!GK1044)</f>
        <v>0</v>
      </c>
      <c r="GB25">
        <f>SUMIF('1.Лок.смета.и.Акт'!CV911:'1.Лок.смета.и.Акт'!CV1044,1,'1.Лок.смета.и.Акт'!GL911:'1.Лок.смета.и.Акт'!GL1044)</f>
        <v>230.10000000000002</v>
      </c>
      <c r="GC25">
        <f>SUMIF('1.Лок.смета.и.Акт'!CV911:'1.Лок.смета.и.Акт'!CV1044,2,'1.Лок.смета.и.Акт'!GL911:'1.Лок.смета.и.Акт'!GL1044)</f>
        <v>0</v>
      </c>
      <c r="GD25">
        <f>SUMIF('1.Лок.смета.и.Акт'!CV911:'1.Лок.смета.и.Акт'!CV1044,4,'1.Лок.смета.и.Акт'!GL911:'1.Лок.смета.и.Акт'!GL1044)</f>
        <v>0</v>
      </c>
      <c r="GE25">
        <f>SUMIF('1.Лок.смета.и.Акт'!CV911:'1.Лок.смета.и.Акт'!CV1044,1,'1.Лок.смета.и.Акт'!GQ911:'1.Лок.смета.и.Акт'!GQ1044)</f>
        <v>22698.7</v>
      </c>
      <c r="GF25">
        <f>SUMIF('1.Лок.смета.и.Акт'!CV911:'1.Лок.смета.и.Акт'!CV1044,2,'1.Лок.смета.и.Акт'!GQ911:'1.Лок.смета.и.Акт'!GQ1044)</f>
        <v>0</v>
      </c>
      <c r="GG25">
        <f>SUMIF('1.Лок.смета.и.Акт'!CV911:'1.Лок.смета.и.Акт'!CV1044,4,'1.Лок.смета.и.Акт'!GQ911:'1.Лок.смета.и.Акт'!GQ1044)</f>
        <v>0</v>
      </c>
      <c r="IB25">
        <f>SUM('1.Лок.смета.и.Акт'!HO911:'1.Лок.смета.и.Акт'!HO1044)</f>
        <v>0</v>
      </c>
      <c r="IC25">
        <f>SUM('1.Лок.смета.и.Акт'!HQ911:'1.Лок.смета.и.Акт'!HQ1044)</f>
        <v>0</v>
      </c>
      <c r="ID25">
        <f>SUM('1.Лок.смета.и.Акт'!HS911:'1.Лок.смета.и.Акт'!HS1044)</f>
        <v>0</v>
      </c>
      <c r="IE25">
        <f>SUM('1.Лок.смета.и.Акт'!HU911:'1.Лок.смета.и.Акт'!HU1044)</f>
        <v>0</v>
      </c>
      <c r="IF25">
        <f>SUM('1.Лок.смета.и.Акт'!HY911:'1.Лок.смета.и.Акт'!HY1044)</f>
        <v>21506.21</v>
      </c>
      <c r="IG25">
        <f>SUM('1.Лок.смета.и.Акт'!HZ911:'1.Лок.смета.и.Акт'!HZ1044)</f>
        <v>28137.29</v>
      </c>
      <c r="IH25">
        <f>SUM('1.Лок.смета.и.Акт'!HL911:'1.Лок.смета.и.Акт'!HL1044)</f>
        <v>29456.989999999994</v>
      </c>
      <c r="II25">
        <f>SUM('1.Лок.смета.и.Акт'!HN911:'1.Лок.смета.и.Акт'!HN1044)</f>
        <v>29456.989999999994</v>
      </c>
      <c r="IJ25">
        <f>SUM('1.Лок.смета.и.Акт'!HP911:'1.Лок.смета.и.Акт'!HP1044)</f>
        <v>0</v>
      </c>
      <c r="IK25">
        <f>SUM('1.Лок.смета.и.Акт'!HR911:'1.Лок.смета.и.Акт'!HR1044)</f>
        <v>28137.29</v>
      </c>
      <c r="IL25">
        <f>SUM('1.Лок.смета.и.Акт'!HT911:'1.Лок.смета.и.Акт'!HT1044)</f>
        <v>0</v>
      </c>
      <c r="IM25">
        <f>SUM('1.Лок.смета.и.Акт'!HW911:'1.Лок.смета.и.Акт'!HW1044)</f>
        <v>0</v>
      </c>
      <c r="IN25">
        <f>SUMIF('1.Лок.смета.и.Акт'!CV911:'1.Лок.смета.и.Акт'!CV1044,1,'1.Лок.смета.и.Акт'!GY911:'1.Лок.смета.и.Акт'!GY1044)</f>
        <v>2705.6</v>
      </c>
      <c r="IO25">
        <f>SUMIF('1.Лок.смета.и.Акт'!CV911:'1.Лок.смета.и.Акт'!CV1044,2,'1.Лок.смета.и.Акт'!GY911:'1.Лок.смета.и.Акт'!GY1044)</f>
        <v>0</v>
      </c>
      <c r="IP25">
        <f>SUMIF('1.Лок.смета.и.Акт'!CV911:'1.Лок.смета.и.Акт'!CV1044,5,'1.Лок.смета.и.Акт'!GY911:'1.Лок.смета.и.Акт'!GY1044)</f>
        <v>0</v>
      </c>
      <c r="IQ25">
        <f>SUMIF('1.Лок.смета.и.Акт'!CV911:'1.Лок.смета.и.Акт'!CV1044,4,'1.Лок.смета.и.Акт'!GY911:'1.Лок.смета.и.Акт'!GY1044)</f>
        <v>0</v>
      </c>
      <c r="IR25">
        <f>SUMIF('1.Лок.смета.и.Акт'!CV911:'1.Лок.смета.и.Акт'!CV1044,1,'1.Лок.смета.и.Акт'!GZ911:'1.Лок.смета.и.Акт'!GZ1044)</f>
        <v>1609.96</v>
      </c>
      <c r="IS25">
        <f>SUMIF('1.Лок.смета.и.Акт'!CV911:'1.Лок.смета.и.Акт'!CV1044,2,'1.Лок.смета.и.Акт'!GZ911:'1.Лок.смета.и.Акт'!GZ1044)</f>
        <v>0</v>
      </c>
      <c r="IT25">
        <f>SUMIF('1.Лок.смета.и.Акт'!CV911:'1.Лок.смета.и.Акт'!CV1044,5,'1.Лок.смета.и.Акт'!GZ911:'1.Лок.смета.и.Акт'!GZ1044)</f>
        <v>0</v>
      </c>
      <c r="IU25">
        <f>SUMIF('1.Лок.смета.и.Акт'!CV911:'1.Лок.смета.и.Акт'!CV1044,4,'1.Лок.смета.и.Акт'!GZ911:'1.Лок.смета.и.Акт'!GZ1044)</f>
        <v>0</v>
      </c>
    </row>
    <row r="26" spans="1:255" x14ac:dyDescent="0.2">
      <c r="A26">
        <v>4</v>
      </c>
      <c r="B26" t="s">
        <v>675</v>
      </c>
      <c r="D26" t="s">
        <v>676</v>
      </c>
      <c r="F26" t="s">
        <v>811</v>
      </c>
    </row>
    <row r="27" spans="1:255" x14ac:dyDescent="0.2">
      <c r="A27">
        <v>514</v>
      </c>
      <c r="B27" t="s">
        <v>675</v>
      </c>
      <c r="D27" t="s">
        <v>676</v>
      </c>
      <c r="F27" t="s">
        <v>811</v>
      </c>
      <c r="AY27">
        <f>SUM('1.Лок.смета.и.Акт'!AS1114:'1.Лок.смета.и.Акт'!AS1187)</f>
        <v>0</v>
      </c>
      <c r="AZ27">
        <f>SUM('1.Лок.смета.и.Акт'!AT1114:'1.Лок.смета.и.Акт'!AT1187)</f>
        <v>0</v>
      </c>
      <c r="BA27">
        <f>SUM('1.Лок.смета.и.Акт'!AU1114:'1.Лок.смета.и.Акт'!AU1187)</f>
        <v>0</v>
      </c>
      <c r="BB27">
        <f>SUM('1.Лок.смета.и.Акт'!AV1114:'1.Лок.смета.и.Акт'!AV1187)</f>
        <v>0</v>
      </c>
      <c r="BC27">
        <f>SUM('1.Лок.смета.и.Акт'!AW1114:'1.Лок.смета.и.Акт'!AW1187)</f>
        <v>0</v>
      </c>
      <c r="BD27">
        <f>SUM('1.Лок.смета.и.Акт'!AX1114:'1.Лок.смета.и.Акт'!AX1187)</f>
        <v>0</v>
      </c>
      <c r="CW27" t="e">
        <f>Source!U387</f>
        <v>#REF!</v>
      </c>
      <c r="CX27" t="e">
        <f>Source!V387</f>
        <v>#REF!</v>
      </c>
      <c r="CY27" t="e">
        <f>Source!O387</f>
        <v>#REF!</v>
      </c>
      <c r="CZ27" t="e">
        <f>Source!S387</f>
        <v>#REF!</v>
      </c>
      <c r="DA27" t="e">
        <f>Source!Q387</f>
        <v>#REF!</v>
      </c>
      <c r="DB27" t="e">
        <f>Source!R387</f>
        <v>#REF!</v>
      </c>
      <c r="DC27" t="e">
        <f>Source!P387</f>
        <v>#REF!</v>
      </c>
      <c r="DD27">
        <f>Source!AO387</f>
        <v>0</v>
      </c>
      <c r="DE27" t="e">
        <f>Source!AV387</f>
        <v>#REF!</v>
      </c>
      <c r="DF27" t="e">
        <f>Source!AW387</f>
        <v>#REF!</v>
      </c>
      <c r="DG27">
        <f>Source!AX387</f>
        <v>0</v>
      </c>
      <c r="DH27" t="e">
        <f>Source!AY387</f>
        <v>#REF!</v>
      </c>
      <c r="DI27" t="e">
        <f>Source!AP387</f>
        <v>#REF!</v>
      </c>
      <c r="DJ27">
        <f>Source!AQ387</f>
        <v>0</v>
      </c>
      <c r="DK27" t="e">
        <f>Source!AZ387</f>
        <v>#REF!</v>
      </c>
      <c r="DL27" t="e">
        <f>Source!T387</f>
        <v>#REF!</v>
      </c>
      <c r="DM27" t="e">
        <f>Source!W387</f>
        <v>#REF!</v>
      </c>
      <c r="DN27" t="e">
        <f>Source!X387</f>
        <v>#REF!</v>
      </c>
      <c r="DO27" t="e">
        <f>Source!Y387</f>
        <v>#REF!</v>
      </c>
      <c r="DP27" t="e">
        <f>Source!AR387</f>
        <v>#REF!</v>
      </c>
      <c r="DQ27" t="e">
        <f>Source!AS387</f>
        <v>#REF!</v>
      </c>
      <c r="DR27">
        <f>Source!AT387</f>
        <v>0</v>
      </c>
      <c r="DS27" t="e">
        <f>Source!AP387</f>
        <v>#REF!</v>
      </c>
      <c r="DT27">
        <f>Source!AU387</f>
        <v>0</v>
      </c>
      <c r="DU27" t="e">
        <f>Source!AS387+Source!AT387</f>
        <v>#REF!</v>
      </c>
      <c r="DW27" t="e">
        <f>Source!BA387</f>
        <v>#REF!</v>
      </c>
      <c r="DX27">
        <f>Source!BB387</f>
        <v>0</v>
      </c>
      <c r="DY27">
        <f>Source!BC387</f>
        <v>0</v>
      </c>
      <c r="DZ27">
        <f>Source!BD387</f>
        <v>0</v>
      </c>
      <c r="ET27" t="e">
        <f>Source!U387</f>
        <v>#REF!</v>
      </c>
      <c r="EU27" t="e">
        <f>Source!V387</f>
        <v>#REF!</v>
      </c>
      <c r="EV27">
        <f>SUM('1.Лок.смета.и.Акт'!GJ1114:'1.Лок.смета.и.Акт'!GJ1187)</f>
        <v>3365.7499999999995</v>
      </c>
      <c r="EW27">
        <f>SUM('1.Лок.смета.и.Акт'!GK1114:'1.Лок.смета.и.Акт'!GK1187)</f>
        <v>321.90999999999997</v>
      </c>
      <c r="EX27">
        <f>SUM('1.Лок.смета.и.Акт'!GL1114:'1.Лок.смета.и.Акт'!GL1187)</f>
        <v>40.61</v>
      </c>
      <c r="EY27">
        <f>SUM('1.Лок.смета.и.Акт'!GM1114:'1.Лок.смета.и.Акт'!GM1187)</f>
        <v>2.9</v>
      </c>
      <c r="EZ27">
        <f>SUM('1.Лок.смета.и.Акт'!GN1114:'1.Лок.смета.и.Акт'!GN1187)</f>
        <v>5405.0599999999995</v>
      </c>
      <c r="FA27">
        <f>SUM('1.Лок.смета.и.Акт'!GO1114:'1.Лок.смета.и.Акт'!GO1187)</f>
        <v>0</v>
      </c>
      <c r="FB27">
        <f>SUM('1.Лок.смета.и.Акт'!GP1114:'1.Лок.смета.и.Акт'!GP1187)</f>
        <v>5405.0599999999995</v>
      </c>
      <c r="FC27">
        <f>SUM('1.Лок.смета.и.Акт'!GQ1114:'1.Лок.смета.и.Акт'!GQ1187)</f>
        <v>3003.23</v>
      </c>
      <c r="FD27">
        <f>SUM('1.Лок.смета.и.Акт'!GR1114:'1.Лок.смета.и.Акт'!GR1187)</f>
        <v>0</v>
      </c>
      <c r="FE27">
        <f>SUM('1.Лок.смета.и.Акт'!GS1114:'1.Лок.смета.и.Акт'!GS1187)</f>
        <v>3003.23</v>
      </c>
      <c r="FF27">
        <f>SUM('1.Лок.смета.и.Акт'!GT1114:'1.Лок.смета.и.Акт'!GT1187)</f>
        <v>2401.83</v>
      </c>
      <c r="FG27">
        <f>SUM('1.Лок.смета.и.Акт'!GU1114:'1.Лок.смета.и.Акт'!GU1187)</f>
        <v>0</v>
      </c>
      <c r="FH27">
        <f>SUM('1.Лок.смета.и.Акт'!GV1114:'1.Лок.смета.и.Акт'!GV1187)</f>
        <v>2401.83</v>
      </c>
      <c r="FI27">
        <f>SUM('1.Лок.смета.и.Акт'!GW1114:'1.Лок.смета.и.Акт'!GW1187)</f>
        <v>0</v>
      </c>
      <c r="FJ27">
        <f>SUM('1.Лок.смета.и.Акт'!GX1114:'1.Лок.смета.и.Акт'!GX1187)</f>
        <v>0</v>
      </c>
      <c r="FK27">
        <f>SUM('1.Лок.смета.и.Акт'!GY1114:'1.Лок.смета.и.Акт'!GY1187)</f>
        <v>393.03</v>
      </c>
      <c r="FL27">
        <f>SUM('1.Лок.смета.и.Акт'!GZ1114:'1.Лок.смета.и.Акт'!GZ1187)</f>
        <v>233.86</v>
      </c>
      <c r="FM27">
        <f>SUM('1.Лок.смета.и.Акт'!HA1114:'1.Лок.смета.и.Акт'!HA1187)</f>
        <v>6394.4699999999993</v>
      </c>
      <c r="FN27">
        <f>SUM('1.Лок.смета.и.Акт'!HB1114:'1.Лок.смета.и.Акт'!HB1187)</f>
        <v>3992.64</v>
      </c>
      <c r="FO27">
        <f>SUM('1.Лок.смета.и.Акт'!HC1114:'1.Лок.смета.и.Акт'!HC1187)</f>
        <v>0</v>
      </c>
      <c r="FP27">
        <f>SUM('1.Лок.смета.и.Акт'!HD1114:'1.Лок.смета.и.Акт'!HD1187)</f>
        <v>2401.83</v>
      </c>
      <c r="FQ27">
        <f>SUM('1.Лок.смета.и.Акт'!HE1114:'1.Лок.смета.и.Акт'!HE1187)</f>
        <v>0</v>
      </c>
      <c r="FR27">
        <f>SUM('1.Лок.смета.и.Акт'!HB1114:'1.Лок.смета.и.Акт'!HB1187)+SUM('1.Лок.смета.и.Акт'!HC1114:'1.Лок.смета.и.Акт'!HC1187)</f>
        <v>3992.64</v>
      </c>
      <c r="FS27">
        <f>SUM('1.Лок.смета.и.Акт'!HG1114:'1.Лок.смета.и.Акт'!HG1187)</f>
        <v>0</v>
      </c>
      <c r="FT27">
        <f>SUM('1.Лок.смета.и.Акт'!HH1114:'1.Лок.смета.и.Акт'!HH1187)</f>
        <v>0</v>
      </c>
      <c r="FU27">
        <f>SUM('1.Лок.смета.и.Акт'!HI1114:'1.Лок.смета.и.Акт'!HI1187)</f>
        <v>0</v>
      </c>
      <c r="FV27">
        <f>SUM('1.Лок.смета.и.Акт'!HJ1114:'1.Лок.смета.и.Акт'!HJ1187)</f>
        <v>0</v>
      </c>
      <c r="FW27">
        <f>SUM('1.Лок.смета.и.Акт'!HK1114:'1.Лок.смета.и.Акт'!HK1187)</f>
        <v>0</v>
      </c>
      <c r="FX27">
        <f>SUMIF('1.Лок.смета.и.Акт'!CV1114:'1.Лок.смета.и.Акт'!CV1187,1,'1.Лок.смета.и.Акт'!GK1114:'1.Лок.смета.и.Акт'!GK1187)</f>
        <v>321.90999999999997</v>
      </c>
      <c r="FY27">
        <f>SUMIF('1.Лок.смета.и.Акт'!CV1114:'1.Лок.смета.и.Акт'!CV1187,2,'1.Лок.смета.и.Акт'!GK1114:'1.Лок.смета.и.Акт'!GK1187)</f>
        <v>0</v>
      </c>
      <c r="FZ27">
        <f>SUMIF('1.Лок.смета.и.Акт'!CV1114:'1.Лок.смета.и.Акт'!CV1187,5,'1.Лок.смета.и.Акт'!GK1114:'1.Лок.смета.и.Акт'!GK1187)</f>
        <v>0</v>
      </c>
      <c r="GA27">
        <f>SUMIF('1.Лок.смета.и.Акт'!CV1114:'1.Лок.смета.и.Акт'!CV1187,4,'1.Лок.смета.и.Акт'!GK1114:'1.Лок.смета.и.Акт'!GK1187)</f>
        <v>0</v>
      </c>
      <c r="GB27">
        <f>SUMIF('1.Лок.смета.и.Акт'!CV1114:'1.Лок.смета.и.Акт'!CV1187,1,'1.Лок.смета.и.Акт'!GL1114:'1.Лок.смета.и.Акт'!GL1187)</f>
        <v>40.61</v>
      </c>
      <c r="GC27">
        <f>SUMIF('1.Лок.смета.и.Акт'!CV1114:'1.Лок.смета.и.Акт'!CV1187,2,'1.Лок.смета.и.Акт'!GL1114:'1.Лок.смета.и.Акт'!GL1187)</f>
        <v>0</v>
      </c>
      <c r="GD27">
        <f>SUMIF('1.Лок.смета.и.Акт'!CV1114:'1.Лок.смета.и.Акт'!CV1187,4,'1.Лок.смета.и.Акт'!GL1114:'1.Лок.смета.и.Акт'!GL1187)</f>
        <v>0</v>
      </c>
      <c r="GE27">
        <f>SUMIF('1.Лок.смета.и.Акт'!CV1114:'1.Лок.смета.и.Акт'!CV1187,1,'1.Лок.смета.и.Акт'!GQ1114:'1.Лок.смета.и.Акт'!GQ1187)</f>
        <v>3003.23</v>
      </c>
      <c r="GF27">
        <f>SUMIF('1.Лок.смета.и.Акт'!CV1114:'1.Лок.смета.и.Акт'!CV1187,2,'1.Лок.смета.и.Акт'!GQ1114:'1.Лок.смета.и.Акт'!GQ1187)</f>
        <v>0</v>
      </c>
      <c r="GG27">
        <f>SUMIF('1.Лок.смета.и.Акт'!CV1114:'1.Лок.смета.и.Акт'!CV1187,4,'1.Лок.смета.и.Акт'!GQ1114:'1.Лок.смета.и.Акт'!GQ1187)</f>
        <v>0</v>
      </c>
      <c r="IB27">
        <f>SUM('1.Лок.смета.и.Акт'!HO1114:'1.Лок.смета.и.Акт'!HO1187)</f>
        <v>0</v>
      </c>
      <c r="IC27">
        <f>SUM('1.Лок.смета.и.Акт'!HQ1114:'1.Лок.смета.и.Акт'!HQ1187)</f>
        <v>0</v>
      </c>
      <c r="ID27">
        <f>SUM('1.Лок.смета.и.Акт'!HS1114:'1.Лок.смета.и.Акт'!HS1187)</f>
        <v>0</v>
      </c>
      <c r="IE27">
        <f>SUM('1.Лок.смета.и.Акт'!HU1114:'1.Лок.смета.и.Акт'!HU1187)</f>
        <v>0</v>
      </c>
      <c r="IF27">
        <f>SUM('1.Лок.смета.и.Акт'!HY1114:'1.Лок.смета.и.Акт'!HY1187)</f>
        <v>2873.14</v>
      </c>
      <c r="IG27">
        <f>SUM('1.Лок.смета.и.Акт'!HZ1114:'1.Лок.смета.и.Акт'!HZ1187)</f>
        <v>2401.83</v>
      </c>
      <c r="IH27">
        <f>SUM('1.Лок.смета.и.Акт'!HL1114:'1.Лок.смета.и.Акт'!HL1187)</f>
        <v>3992.64</v>
      </c>
      <c r="II27">
        <f>SUM('1.Лок.смета.и.Акт'!HN1114:'1.Лок.смета.и.Акт'!HN1187)</f>
        <v>3992.64</v>
      </c>
      <c r="IJ27">
        <f>SUM('1.Лок.смета.и.Акт'!HP1114:'1.Лок.смета.и.Акт'!HP1187)</f>
        <v>0</v>
      </c>
      <c r="IK27">
        <f>SUM('1.Лок.смета.и.Акт'!HR1114:'1.Лок.смета.и.Акт'!HR1187)</f>
        <v>2401.83</v>
      </c>
      <c r="IL27">
        <f>SUM('1.Лок.смета.и.Акт'!HT1114:'1.Лок.смета.и.Акт'!HT1187)</f>
        <v>0</v>
      </c>
      <c r="IM27">
        <f>SUM('1.Лок.смета.и.Акт'!HW1114:'1.Лок.смета.и.Акт'!HW1187)</f>
        <v>0</v>
      </c>
      <c r="IN27">
        <f>SUMIF('1.Лок.смета.и.Акт'!CV1114:'1.Лок.смета.и.Акт'!CV1187,1,'1.Лок.смета.и.Акт'!GY1114:'1.Лок.смета.и.Акт'!GY1187)</f>
        <v>393.03</v>
      </c>
      <c r="IO27">
        <f>SUMIF('1.Лок.смета.и.Акт'!CV1114:'1.Лок.смета.и.Акт'!CV1187,2,'1.Лок.смета.и.Акт'!GY1114:'1.Лок.смета.и.Акт'!GY1187)</f>
        <v>0</v>
      </c>
      <c r="IP27">
        <f>SUMIF('1.Лок.смета.и.Акт'!CV1114:'1.Лок.смета.и.Акт'!CV1187,5,'1.Лок.смета.и.Акт'!GY1114:'1.Лок.смета.и.Акт'!GY1187)</f>
        <v>0</v>
      </c>
      <c r="IQ27">
        <f>SUMIF('1.Лок.смета.и.Акт'!CV1114:'1.Лок.смета.и.Акт'!CV1187,4,'1.Лок.смета.и.Акт'!GY1114:'1.Лок.смета.и.Акт'!GY1187)</f>
        <v>0</v>
      </c>
      <c r="IR27">
        <f>SUMIF('1.Лок.смета.и.Акт'!CV1114:'1.Лок.смета.и.Акт'!CV1187,1,'1.Лок.смета.и.Акт'!GZ1114:'1.Лок.смета.и.Акт'!GZ1187)</f>
        <v>233.86</v>
      </c>
      <c r="IS27">
        <f>SUMIF('1.Лок.смета.и.Акт'!CV1114:'1.Лок.смета.и.Акт'!CV1187,2,'1.Лок.смета.и.Акт'!GZ1114:'1.Лок.смета.и.Акт'!GZ1187)</f>
        <v>0</v>
      </c>
      <c r="IT27">
        <f>SUMIF('1.Лок.смета.и.Акт'!CV1114:'1.Лок.смета.и.Акт'!CV1187,5,'1.Лок.смета.и.Акт'!GZ1114:'1.Лок.смета.и.Акт'!GZ1187)</f>
        <v>0</v>
      </c>
      <c r="IU27">
        <f>SUMIF('1.Лок.смета.и.Акт'!CV1114:'1.Лок.смета.и.Акт'!CV1187,4,'1.Лок.смета.и.Акт'!GZ1114:'1.Лок.смета.и.Акт'!GZ1187)</f>
        <v>0</v>
      </c>
    </row>
    <row r="28" spans="1:255" x14ac:dyDescent="0.2">
      <c r="A28">
        <v>4</v>
      </c>
      <c r="B28" t="s">
        <v>675</v>
      </c>
      <c r="D28" t="s">
        <v>676</v>
      </c>
      <c r="F28" t="s">
        <v>816</v>
      </c>
    </row>
    <row r="29" spans="1:255" x14ac:dyDescent="0.2">
      <c r="A29">
        <v>514</v>
      </c>
      <c r="B29" t="s">
        <v>675</v>
      </c>
      <c r="D29" t="s">
        <v>676</v>
      </c>
      <c r="F29" t="s">
        <v>816</v>
      </c>
      <c r="AY29">
        <f>SUM('1.Лок.смета.и.Акт'!AS1257:'1.Лок.смета.и.Акт'!AS1330)</f>
        <v>0</v>
      </c>
      <c r="AZ29">
        <f>SUM('1.Лок.смета.и.Акт'!AT1257:'1.Лок.смета.и.Акт'!AT1330)</f>
        <v>0</v>
      </c>
      <c r="BA29">
        <f>SUM('1.Лок.смета.и.Акт'!AU1257:'1.Лок.смета.и.Акт'!AU1330)</f>
        <v>0</v>
      </c>
      <c r="BB29">
        <f>SUM('1.Лок.смета.и.Акт'!AV1257:'1.Лок.смета.и.Акт'!AV1330)</f>
        <v>0</v>
      </c>
      <c r="BC29">
        <f>SUM('1.Лок.смета.и.Акт'!AW1257:'1.Лок.смета.и.Акт'!AW1330)</f>
        <v>0</v>
      </c>
      <c r="BD29">
        <f>SUM('1.Лок.смета.и.Акт'!AX1257:'1.Лок.смета.и.Акт'!AX1330)</f>
        <v>0</v>
      </c>
      <c r="CW29" t="e">
        <f>Source!U435</f>
        <v>#REF!</v>
      </c>
      <c r="CX29" t="e">
        <f>Source!V435</f>
        <v>#REF!</v>
      </c>
      <c r="CY29" t="e">
        <f>Source!O435</f>
        <v>#REF!</v>
      </c>
      <c r="CZ29" t="e">
        <f>Source!S435</f>
        <v>#REF!</v>
      </c>
      <c r="DA29" t="e">
        <f>Source!Q435</f>
        <v>#REF!</v>
      </c>
      <c r="DB29" t="e">
        <f>Source!R435</f>
        <v>#REF!</v>
      </c>
      <c r="DC29" t="e">
        <f>Source!P435</f>
        <v>#REF!</v>
      </c>
      <c r="DD29">
        <f>Source!AO435</f>
        <v>0</v>
      </c>
      <c r="DE29" t="e">
        <f>Source!AV435</f>
        <v>#REF!</v>
      </c>
      <c r="DF29" t="e">
        <f>Source!AW435</f>
        <v>#REF!</v>
      </c>
      <c r="DG29">
        <f>Source!AX435</f>
        <v>0</v>
      </c>
      <c r="DH29" t="e">
        <f>Source!AY435</f>
        <v>#REF!</v>
      </c>
      <c r="DI29" t="e">
        <f>Source!AP435</f>
        <v>#REF!</v>
      </c>
      <c r="DJ29">
        <f>Source!AQ435</f>
        <v>0</v>
      </c>
      <c r="DK29" t="e">
        <f>Source!AZ435</f>
        <v>#REF!</v>
      </c>
      <c r="DL29" t="e">
        <f>Source!T435</f>
        <v>#REF!</v>
      </c>
      <c r="DM29" t="e">
        <f>Source!W435</f>
        <v>#REF!</v>
      </c>
      <c r="DN29" t="e">
        <f>Source!X435</f>
        <v>#REF!</v>
      </c>
      <c r="DO29" t="e">
        <f>Source!Y435</f>
        <v>#REF!</v>
      </c>
      <c r="DP29" t="e">
        <f>Source!AR435</f>
        <v>#REF!</v>
      </c>
      <c r="DQ29" t="e">
        <f>Source!AS435</f>
        <v>#REF!</v>
      </c>
      <c r="DR29">
        <f>Source!AT435</f>
        <v>0</v>
      </c>
      <c r="DS29" t="e">
        <f>Source!AP435</f>
        <v>#REF!</v>
      </c>
      <c r="DT29">
        <f>Source!AU435</f>
        <v>0</v>
      </c>
      <c r="DU29" t="e">
        <f>Source!AS435+Source!AT435</f>
        <v>#REF!</v>
      </c>
      <c r="DW29" t="e">
        <f>Source!BA435</f>
        <v>#REF!</v>
      </c>
      <c r="DX29">
        <f>Source!BB435</f>
        <v>0</v>
      </c>
      <c r="DY29">
        <f>Source!BC435</f>
        <v>0</v>
      </c>
      <c r="DZ29">
        <f>Source!BD435</f>
        <v>0</v>
      </c>
      <c r="ET29" t="e">
        <f>Source!U435</f>
        <v>#REF!</v>
      </c>
      <c r="EU29" t="e">
        <f>Source!V435</f>
        <v>#REF!</v>
      </c>
      <c r="EV29">
        <f>SUM('1.Лок.смета.и.Акт'!GJ1257:'1.Лок.смета.и.Акт'!GJ1330)</f>
        <v>3365.7499999999995</v>
      </c>
      <c r="EW29">
        <f>SUM('1.Лок.смета.и.Акт'!GK1257:'1.Лок.смета.и.Акт'!GK1330)</f>
        <v>321.90999999999997</v>
      </c>
      <c r="EX29">
        <f>SUM('1.Лок.смета.и.Акт'!GL1257:'1.Лок.смета.и.Акт'!GL1330)</f>
        <v>40.61</v>
      </c>
      <c r="EY29">
        <f>SUM('1.Лок.смета.и.Акт'!GM1257:'1.Лок.смета.и.Акт'!GM1330)</f>
        <v>2.9</v>
      </c>
      <c r="EZ29">
        <f>SUM('1.Лок.смета.и.Акт'!GN1257:'1.Лок.смета.и.Акт'!GN1330)</f>
        <v>5405.0599999999995</v>
      </c>
      <c r="FA29">
        <f>SUM('1.Лок.смета.и.Акт'!GO1257:'1.Лок.смета.и.Акт'!GO1330)</f>
        <v>0</v>
      </c>
      <c r="FB29">
        <f>SUM('1.Лок.смета.и.Акт'!GP1257:'1.Лок.смета.и.Акт'!GP1330)</f>
        <v>5405.0599999999995</v>
      </c>
      <c r="FC29">
        <f>SUM('1.Лок.смета.и.Акт'!GQ1257:'1.Лок.смета.и.Акт'!GQ1330)</f>
        <v>3003.23</v>
      </c>
      <c r="FD29">
        <f>SUM('1.Лок.смета.и.Акт'!GR1257:'1.Лок.смета.и.Акт'!GR1330)</f>
        <v>0</v>
      </c>
      <c r="FE29">
        <f>SUM('1.Лок.смета.и.Акт'!GS1257:'1.Лок.смета.и.Акт'!GS1330)</f>
        <v>3003.23</v>
      </c>
      <c r="FF29">
        <f>SUM('1.Лок.смета.и.Акт'!GT1257:'1.Лок.смета.и.Акт'!GT1330)</f>
        <v>2401.83</v>
      </c>
      <c r="FG29">
        <f>SUM('1.Лок.смета.и.Акт'!GU1257:'1.Лок.смета.и.Акт'!GU1330)</f>
        <v>0</v>
      </c>
      <c r="FH29">
        <f>SUM('1.Лок.смета.и.Акт'!GV1257:'1.Лок.смета.и.Акт'!GV1330)</f>
        <v>2401.83</v>
      </c>
      <c r="FI29">
        <f>SUM('1.Лок.смета.и.Акт'!GW1257:'1.Лок.смета.и.Акт'!GW1330)</f>
        <v>0</v>
      </c>
      <c r="FJ29">
        <f>SUM('1.Лок.смета.и.Акт'!GX1257:'1.Лок.смета.и.Акт'!GX1330)</f>
        <v>0</v>
      </c>
      <c r="FK29">
        <f>SUM('1.Лок.смета.и.Акт'!GY1257:'1.Лок.смета.и.Акт'!GY1330)</f>
        <v>393.03</v>
      </c>
      <c r="FL29">
        <f>SUM('1.Лок.смета.и.Акт'!GZ1257:'1.Лок.смета.и.Акт'!GZ1330)</f>
        <v>233.86</v>
      </c>
      <c r="FM29">
        <f>SUM('1.Лок.смета.и.Акт'!HA1257:'1.Лок.смета.и.Акт'!HA1330)</f>
        <v>6394.4699999999993</v>
      </c>
      <c r="FN29">
        <f>SUM('1.Лок.смета.и.Акт'!HB1257:'1.Лок.смета.и.Акт'!HB1330)</f>
        <v>3992.64</v>
      </c>
      <c r="FO29">
        <f>SUM('1.Лок.смета.и.Акт'!HC1257:'1.Лок.смета.и.Акт'!HC1330)</f>
        <v>0</v>
      </c>
      <c r="FP29">
        <f>SUM('1.Лок.смета.и.Акт'!HD1257:'1.Лок.смета.и.Акт'!HD1330)</f>
        <v>2401.83</v>
      </c>
      <c r="FQ29">
        <f>SUM('1.Лок.смета.и.Акт'!HE1257:'1.Лок.смета.и.Акт'!HE1330)</f>
        <v>0</v>
      </c>
      <c r="FR29">
        <f>SUM('1.Лок.смета.и.Акт'!HB1257:'1.Лок.смета.и.Акт'!HB1330)+SUM('1.Лок.смета.и.Акт'!HC1257:'1.Лок.смета.и.Акт'!HC1330)</f>
        <v>3992.64</v>
      </c>
      <c r="FS29">
        <f>SUM('1.Лок.смета.и.Акт'!HG1257:'1.Лок.смета.и.Акт'!HG1330)</f>
        <v>0</v>
      </c>
      <c r="FT29">
        <f>SUM('1.Лок.смета.и.Акт'!HH1257:'1.Лок.смета.и.Акт'!HH1330)</f>
        <v>0</v>
      </c>
      <c r="FU29">
        <f>SUM('1.Лок.смета.и.Акт'!HI1257:'1.Лок.смета.и.Акт'!HI1330)</f>
        <v>0</v>
      </c>
      <c r="FV29">
        <f>SUM('1.Лок.смета.и.Акт'!HJ1257:'1.Лок.смета.и.Акт'!HJ1330)</f>
        <v>0</v>
      </c>
      <c r="FW29">
        <f>SUM('1.Лок.смета.и.Акт'!HK1257:'1.Лок.смета.и.Акт'!HK1330)</f>
        <v>0</v>
      </c>
      <c r="FX29">
        <f>SUMIF('1.Лок.смета.и.Акт'!CV1257:'1.Лок.смета.и.Акт'!CV1330,1,'1.Лок.смета.и.Акт'!GK1257:'1.Лок.смета.и.Акт'!GK1330)</f>
        <v>321.90999999999997</v>
      </c>
      <c r="FY29">
        <f>SUMIF('1.Лок.смета.и.Акт'!CV1257:'1.Лок.смета.и.Акт'!CV1330,2,'1.Лок.смета.и.Акт'!GK1257:'1.Лок.смета.и.Акт'!GK1330)</f>
        <v>0</v>
      </c>
      <c r="FZ29">
        <f>SUMIF('1.Лок.смета.и.Акт'!CV1257:'1.Лок.смета.и.Акт'!CV1330,5,'1.Лок.смета.и.Акт'!GK1257:'1.Лок.смета.и.Акт'!GK1330)</f>
        <v>0</v>
      </c>
      <c r="GA29">
        <f>SUMIF('1.Лок.смета.и.Акт'!CV1257:'1.Лок.смета.и.Акт'!CV1330,4,'1.Лок.смета.и.Акт'!GK1257:'1.Лок.смета.и.Акт'!GK1330)</f>
        <v>0</v>
      </c>
      <c r="GB29">
        <f>SUMIF('1.Лок.смета.и.Акт'!CV1257:'1.Лок.смета.и.Акт'!CV1330,1,'1.Лок.смета.и.Акт'!GL1257:'1.Лок.смета.и.Акт'!GL1330)</f>
        <v>40.61</v>
      </c>
      <c r="GC29">
        <f>SUMIF('1.Лок.смета.и.Акт'!CV1257:'1.Лок.смета.и.Акт'!CV1330,2,'1.Лок.смета.и.Акт'!GL1257:'1.Лок.смета.и.Акт'!GL1330)</f>
        <v>0</v>
      </c>
      <c r="GD29">
        <f>SUMIF('1.Лок.смета.и.Акт'!CV1257:'1.Лок.смета.и.Акт'!CV1330,4,'1.Лок.смета.и.Акт'!GL1257:'1.Лок.смета.и.Акт'!GL1330)</f>
        <v>0</v>
      </c>
      <c r="GE29">
        <f>SUMIF('1.Лок.смета.и.Акт'!CV1257:'1.Лок.смета.и.Акт'!CV1330,1,'1.Лок.смета.и.Акт'!GQ1257:'1.Лок.смета.и.Акт'!GQ1330)</f>
        <v>3003.23</v>
      </c>
      <c r="GF29">
        <f>SUMIF('1.Лок.смета.и.Акт'!CV1257:'1.Лок.смета.и.Акт'!CV1330,2,'1.Лок.смета.и.Акт'!GQ1257:'1.Лок.смета.и.Акт'!GQ1330)</f>
        <v>0</v>
      </c>
      <c r="GG29">
        <f>SUMIF('1.Лок.смета.и.Акт'!CV1257:'1.Лок.смета.и.Акт'!CV1330,4,'1.Лок.смета.и.Акт'!GQ1257:'1.Лок.смета.и.Акт'!GQ1330)</f>
        <v>0</v>
      </c>
      <c r="IB29">
        <f>SUM('1.Лок.смета.и.Акт'!HO1257:'1.Лок.смета.и.Акт'!HO1330)</f>
        <v>0</v>
      </c>
      <c r="IC29">
        <f>SUM('1.Лок.смета.и.Акт'!HQ1257:'1.Лок.смета.и.Акт'!HQ1330)</f>
        <v>0</v>
      </c>
      <c r="ID29">
        <f>SUM('1.Лок.смета.и.Акт'!HS1257:'1.Лок.смета.и.Акт'!HS1330)</f>
        <v>0</v>
      </c>
      <c r="IE29">
        <f>SUM('1.Лок.смета.и.Акт'!HU1257:'1.Лок.смета.и.Акт'!HU1330)</f>
        <v>0</v>
      </c>
      <c r="IF29">
        <f>SUM('1.Лок.смета.и.Акт'!HY1257:'1.Лок.смета.и.Акт'!HY1330)</f>
        <v>2873.14</v>
      </c>
      <c r="IG29">
        <f>SUM('1.Лок.смета.и.Акт'!HZ1257:'1.Лок.смета.и.Акт'!HZ1330)</f>
        <v>2401.83</v>
      </c>
      <c r="IH29">
        <f>SUM('1.Лок.смета.и.Акт'!HL1257:'1.Лок.смета.и.Акт'!HL1330)</f>
        <v>3992.64</v>
      </c>
      <c r="II29">
        <f>SUM('1.Лок.смета.и.Акт'!HN1257:'1.Лок.смета.и.Акт'!HN1330)</f>
        <v>3992.64</v>
      </c>
      <c r="IJ29">
        <f>SUM('1.Лок.смета.и.Акт'!HP1257:'1.Лок.смета.и.Акт'!HP1330)</f>
        <v>0</v>
      </c>
      <c r="IK29">
        <f>SUM('1.Лок.смета.и.Акт'!HR1257:'1.Лок.смета.и.Акт'!HR1330)</f>
        <v>2401.83</v>
      </c>
      <c r="IL29">
        <f>SUM('1.Лок.смета.и.Акт'!HT1257:'1.Лок.смета.и.Акт'!HT1330)</f>
        <v>0</v>
      </c>
      <c r="IM29">
        <f>SUM('1.Лок.смета.и.Акт'!HW1257:'1.Лок.смета.и.Акт'!HW1330)</f>
        <v>0</v>
      </c>
      <c r="IN29">
        <f>SUMIF('1.Лок.смета.и.Акт'!CV1257:'1.Лок.смета.и.Акт'!CV1330,1,'1.Лок.смета.и.Акт'!GY1257:'1.Лок.смета.и.Акт'!GY1330)</f>
        <v>393.03</v>
      </c>
      <c r="IO29">
        <f>SUMIF('1.Лок.смета.и.Акт'!CV1257:'1.Лок.смета.и.Акт'!CV1330,2,'1.Лок.смета.и.Акт'!GY1257:'1.Лок.смета.и.Акт'!GY1330)</f>
        <v>0</v>
      </c>
      <c r="IP29">
        <f>SUMIF('1.Лок.смета.и.Акт'!CV1257:'1.Лок.смета.и.Акт'!CV1330,5,'1.Лок.смета.и.Акт'!GY1257:'1.Лок.смета.и.Акт'!GY1330)</f>
        <v>0</v>
      </c>
      <c r="IQ29">
        <f>SUMIF('1.Лок.смета.и.Акт'!CV1257:'1.Лок.смета.и.Акт'!CV1330,4,'1.Лок.смета.и.Акт'!GY1257:'1.Лок.смета.и.Акт'!GY1330)</f>
        <v>0</v>
      </c>
      <c r="IR29">
        <f>SUMIF('1.Лок.смета.и.Акт'!CV1257:'1.Лок.смета.и.Акт'!CV1330,1,'1.Лок.смета.и.Акт'!GZ1257:'1.Лок.смета.и.Акт'!GZ1330)</f>
        <v>233.86</v>
      </c>
      <c r="IS29">
        <f>SUMIF('1.Лок.смета.и.Акт'!CV1257:'1.Лок.смета.и.Акт'!CV1330,2,'1.Лок.смета.и.Акт'!GZ1257:'1.Лок.смета.и.Акт'!GZ1330)</f>
        <v>0</v>
      </c>
      <c r="IT29">
        <f>SUMIF('1.Лок.смета.и.Акт'!CV1257:'1.Лок.смета.и.Акт'!CV1330,5,'1.Лок.смета.и.Акт'!GZ1257:'1.Лок.смета.и.Акт'!GZ1330)</f>
        <v>0</v>
      </c>
      <c r="IU29">
        <f>SUMIF('1.Лок.смета.и.Акт'!CV1257:'1.Лок.смета.и.Акт'!CV1330,4,'1.Лок.смета.и.Акт'!GZ1257:'1.Лок.смета.и.Акт'!GZ1330)</f>
        <v>0</v>
      </c>
    </row>
    <row r="30" spans="1:255" x14ac:dyDescent="0.2">
      <c r="A30">
        <v>4</v>
      </c>
      <c r="B30" t="s">
        <v>675</v>
      </c>
      <c r="D30" t="s">
        <v>676</v>
      </c>
      <c r="F30" t="s">
        <v>818</v>
      </c>
    </row>
    <row r="31" spans="1:255" x14ac:dyDescent="0.2">
      <c r="A31">
        <v>514</v>
      </c>
      <c r="B31" t="s">
        <v>675</v>
      </c>
      <c r="D31" t="s">
        <v>676</v>
      </c>
      <c r="F31" t="s">
        <v>818</v>
      </c>
      <c r="AY31">
        <f>SUM('1.Лок.смета.и.Акт'!AS1400:'1.Лок.смета.и.Акт'!AS1490)</f>
        <v>0</v>
      </c>
      <c r="AZ31">
        <f>SUM('1.Лок.смета.и.Акт'!AT1400:'1.Лок.смета.и.Акт'!AT1490)</f>
        <v>0</v>
      </c>
      <c r="BA31">
        <f>SUM('1.Лок.смета.и.Акт'!AU1400:'1.Лок.смета.и.Акт'!AU1490)</f>
        <v>0</v>
      </c>
      <c r="BB31">
        <f>SUM('1.Лок.смета.и.Акт'!AV1400:'1.Лок.смета.и.Акт'!AV1490)</f>
        <v>0</v>
      </c>
      <c r="BC31">
        <f>SUM('1.Лок.смета.и.Акт'!AW1400:'1.Лок.смета.и.Акт'!AW1490)</f>
        <v>0</v>
      </c>
      <c r="BD31">
        <f>SUM('1.Лок.смета.и.Акт'!AX1400:'1.Лок.смета.и.Акт'!AX1490)</f>
        <v>0</v>
      </c>
      <c r="CW31" t="e">
        <f>Source!U488</f>
        <v>#REF!</v>
      </c>
      <c r="CX31" t="e">
        <f>Source!V488</f>
        <v>#REF!</v>
      </c>
      <c r="CY31" t="e">
        <f>Source!O488</f>
        <v>#REF!</v>
      </c>
      <c r="CZ31" t="e">
        <f>Source!S488</f>
        <v>#REF!</v>
      </c>
      <c r="DA31" t="e">
        <f>Source!Q488</f>
        <v>#REF!</v>
      </c>
      <c r="DB31" t="e">
        <f>Source!R488</f>
        <v>#REF!</v>
      </c>
      <c r="DC31" t="e">
        <f>Source!P488</f>
        <v>#REF!</v>
      </c>
      <c r="DD31">
        <f>Source!AO488</f>
        <v>0</v>
      </c>
      <c r="DE31" t="e">
        <f>Source!AV488</f>
        <v>#REF!</v>
      </c>
      <c r="DF31" t="e">
        <f>Source!AW488</f>
        <v>#REF!</v>
      </c>
      <c r="DG31">
        <f>Source!AX488</f>
        <v>0</v>
      </c>
      <c r="DH31" t="e">
        <f>Source!AY488</f>
        <v>#REF!</v>
      </c>
      <c r="DI31" t="e">
        <f>Source!AP488</f>
        <v>#REF!</v>
      </c>
      <c r="DJ31">
        <f>Source!AQ488</f>
        <v>0</v>
      </c>
      <c r="DK31" t="e">
        <f>Source!AZ488</f>
        <v>#REF!</v>
      </c>
      <c r="DL31" t="e">
        <f>Source!T488</f>
        <v>#REF!</v>
      </c>
      <c r="DM31" t="e">
        <f>Source!W488</f>
        <v>#REF!</v>
      </c>
      <c r="DN31" t="e">
        <f>Source!X488</f>
        <v>#REF!</v>
      </c>
      <c r="DO31" t="e">
        <f>Source!Y488</f>
        <v>#REF!</v>
      </c>
      <c r="DP31" t="e">
        <f>Source!AR488</f>
        <v>#REF!</v>
      </c>
      <c r="DQ31" t="e">
        <f>Source!AS488</f>
        <v>#REF!</v>
      </c>
      <c r="DR31">
        <f>Source!AT488</f>
        <v>0</v>
      </c>
      <c r="DS31" t="e">
        <f>Source!AP488</f>
        <v>#REF!</v>
      </c>
      <c r="DT31">
        <f>Source!AU488</f>
        <v>0</v>
      </c>
      <c r="DU31" t="e">
        <f>Source!AS488+Source!AT488</f>
        <v>#REF!</v>
      </c>
      <c r="DW31" t="e">
        <f>Source!BA488</f>
        <v>#REF!</v>
      </c>
      <c r="DX31">
        <f>Source!BB488</f>
        <v>0</v>
      </c>
      <c r="DY31">
        <f>Source!BC488</f>
        <v>0</v>
      </c>
      <c r="DZ31">
        <f>Source!BD488</f>
        <v>0</v>
      </c>
      <c r="ET31" t="e">
        <f>Source!U488</f>
        <v>#REF!</v>
      </c>
      <c r="EU31" t="e">
        <f>Source!V488</f>
        <v>#REF!</v>
      </c>
      <c r="EV31">
        <f>SUM('1.Лок.смета.и.Акт'!GJ1400:'1.Лок.смета.и.Акт'!GJ1490)</f>
        <v>99482.569999999992</v>
      </c>
      <c r="EW31">
        <f>SUM('1.Лок.смета.и.Акт'!GK1400:'1.Лок.смета.и.Акт'!GK1490)</f>
        <v>7362.17</v>
      </c>
      <c r="EX31">
        <f>SUM('1.Лок.смета.и.Акт'!GL1400:'1.Лок.смета.и.Акт'!GL1490)</f>
        <v>643.03</v>
      </c>
      <c r="EY31">
        <f>SUM('1.Лок.смета.и.Акт'!GM1400:'1.Лок.смета.и.Акт'!GM1490)</f>
        <v>73.740000000000009</v>
      </c>
      <c r="EZ31">
        <f>SUM('1.Лок.смета.и.Акт'!GN1400:'1.Лок.смета.и.Акт'!GN1490)</f>
        <v>102010.83</v>
      </c>
      <c r="FA31">
        <f>SUM('1.Лок.смета.и.Акт'!GO1400:'1.Лок.смета.и.Акт'!GO1490)</f>
        <v>0</v>
      </c>
      <c r="FB31">
        <f>SUM('1.Лок.смета.и.Акт'!GP1400:'1.Лок.смета.и.Акт'!GP1490)</f>
        <v>102010.83</v>
      </c>
      <c r="FC31">
        <f>SUM('1.Лок.смета.и.Акт'!GQ1400:'1.Лок.смета.и.Акт'!GQ1490)</f>
        <v>91477.37</v>
      </c>
      <c r="FD31">
        <f>SUM('1.Лок.смета.и.Акт'!GR1400:'1.Лок.смета.и.Акт'!GR1490)</f>
        <v>0</v>
      </c>
      <c r="FE31">
        <f>SUM('1.Лок.смета.и.Акт'!GS1400:'1.Лок.смета.и.Акт'!GS1490)</f>
        <v>91477.37</v>
      </c>
      <c r="FF31">
        <f>SUM('1.Лок.смета.и.Акт'!GT1400:'1.Лок.смета.и.Акт'!GT1490)</f>
        <v>10533.46</v>
      </c>
      <c r="FG31">
        <f>SUM('1.Лок.смета.и.Акт'!GU1400:'1.Лок.смета.и.Акт'!GU1490)</f>
        <v>0</v>
      </c>
      <c r="FH31">
        <f>SUM('1.Лок.смета.и.Акт'!GV1400:'1.Лок.смета.и.Акт'!GV1490)</f>
        <v>10533.46</v>
      </c>
      <c r="FI31">
        <f>SUM('1.Лок.смета.и.Акт'!GW1400:'1.Лок.смета.и.Акт'!GW1490)</f>
        <v>0</v>
      </c>
      <c r="FJ31">
        <f>SUM('1.Лок.смета.и.Акт'!GX1400:'1.Лок.смета.и.Акт'!GX1490)</f>
        <v>0</v>
      </c>
      <c r="FK31">
        <f>SUM('1.Лок.смета.и.Акт'!GY1400:'1.Лок.смета.и.Акт'!GY1490)</f>
        <v>8997.4599999999991</v>
      </c>
      <c r="FL31">
        <f>SUM('1.Лок.смета.и.Акт'!GZ1400:'1.Лок.смета.и.Акт'!GZ1490)</f>
        <v>5353.86</v>
      </c>
      <c r="FM31">
        <f>SUM('1.Лок.смета.и.Акт'!HA1400:'1.Лок.смета.и.Акт'!HA1490)</f>
        <v>124367.35</v>
      </c>
      <c r="FN31">
        <f>SUM('1.Лок.смета.и.Акт'!HB1400:'1.Лок.смета.и.Акт'!HB1490)</f>
        <v>113833.88999999998</v>
      </c>
      <c r="FO31">
        <f>SUM('1.Лок.смета.и.Акт'!HC1400:'1.Лок.смета.и.Акт'!HC1490)</f>
        <v>0</v>
      </c>
      <c r="FP31">
        <f>SUM('1.Лок.смета.и.Акт'!HD1400:'1.Лок.смета.и.Акт'!HD1490)</f>
        <v>10533.46</v>
      </c>
      <c r="FQ31">
        <f>SUM('1.Лок.смета.и.Акт'!HE1400:'1.Лок.смета.и.Акт'!HE1490)</f>
        <v>0</v>
      </c>
      <c r="FR31">
        <f>SUM('1.Лок.смета.и.Акт'!HB1400:'1.Лок.смета.и.Акт'!HB1490)+SUM('1.Лок.смета.и.Акт'!HC1400:'1.Лок.смета.и.Акт'!HC1490)</f>
        <v>113833.88999999998</v>
      </c>
      <c r="FS31">
        <f>SUM('1.Лок.смета.и.Акт'!HG1400:'1.Лок.смета.и.Акт'!HG1490)</f>
        <v>0</v>
      </c>
      <c r="FT31">
        <f>SUM('1.Лок.смета.и.Акт'!HH1400:'1.Лок.смета.и.Акт'!HH1490)</f>
        <v>0</v>
      </c>
      <c r="FU31">
        <f>SUM('1.Лок.смета.и.Акт'!HI1400:'1.Лок.смета.и.Акт'!HI1490)</f>
        <v>0</v>
      </c>
      <c r="FV31">
        <f>SUM('1.Лок.смета.и.Акт'!HJ1400:'1.Лок.смета.и.Акт'!HJ1490)</f>
        <v>0</v>
      </c>
      <c r="FW31">
        <f>SUM('1.Лок.смета.и.Акт'!HK1400:'1.Лок.смета.и.Акт'!HK1490)</f>
        <v>0</v>
      </c>
      <c r="FX31">
        <f>SUMIF('1.Лок.смета.и.Акт'!CV1400:'1.Лок.смета.и.Акт'!CV1490,1,'1.Лок.смета.и.Акт'!GK1400:'1.Лок.смета.и.Акт'!GK1490)</f>
        <v>7362.17</v>
      </c>
      <c r="FY31">
        <f>SUMIF('1.Лок.смета.и.Акт'!CV1400:'1.Лок.смета.и.Акт'!CV1490,2,'1.Лок.смета.и.Акт'!GK1400:'1.Лок.смета.и.Акт'!GK1490)</f>
        <v>0</v>
      </c>
      <c r="FZ31">
        <f>SUMIF('1.Лок.смета.и.Акт'!CV1400:'1.Лок.смета.и.Акт'!CV1490,5,'1.Лок.смета.и.Акт'!GK1400:'1.Лок.смета.и.Акт'!GK1490)</f>
        <v>0</v>
      </c>
      <c r="GA31">
        <f>SUMIF('1.Лок.смета.и.Акт'!CV1400:'1.Лок.смета.и.Акт'!CV1490,4,'1.Лок.смета.и.Акт'!GK1400:'1.Лок.смета.и.Акт'!GK1490)</f>
        <v>0</v>
      </c>
      <c r="GB31">
        <f>SUMIF('1.Лок.смета.и.Акт'!CV1400:'1.Лок.смета.и.Акт'!CV1490,1,'1.Лок.смета.и.Акт'!GL1400:'1.Лок.смета.и.Акт'!GL1490)</f>
        <v>643.03</v>
      </c>
      <c r="GC31">
        <f>SUMIF('1.Лок.смета.и.Акт'!CV1400:'1.Лок.смета.и.Акт'!CV1490,2,'1.Лок.смета.и.Акт'!GL1400:'1.Лок.смета.и.Акт'!GL1490)</f>
        <v>0</v>
      </c>
      <c r="GD31">
        <f>SUMIF('1.Лок.смета.и.Акт'!CV1400:'1.Лок.смета.и.Акт'!CV1490,4,'1.Лок.смета.и.Акт'!GL1400:'1.Лок.смета.и.Акт'!GL1490)</f>
        <v>0</v>
      </c>
      <c r="GE31">
        <f>SUMIF('1.Лок.смета.и.Акт'!CV1400:'1.Лок.смета.и.Акт'!CV1490,1,'1.Лок.смета.и.Акт'!GQ1400:'1.Лок.смета.и.Акт'!GQ1490)</f>
        <v>91477.37</v>
      </c>
      <c r="GF31">
        <f>SUMIF('1.Лок.смета.и.Акт'!CV1400:'1.Лок.смета.и.Акт'!CV1490,2,'1.Лок.смета.и.Акт'!GQ1400:'1.Лок.смета.и.Акт'!GQ1490)</f>
        <v>0</v>
      </c>
      <c r="GG31">
        <f>SUMIF('1.Лок.смета.и.Акт'!CV1400:'1.Лок.смета.и.Акт'!CV1490,4,'1.Лок.смета.и.Акт'!GQ1400:'1.Лок.смета.и.Акт'!GQ1490)</f>
        <v>0</v>
      </c>
      <c r="IB31">
        <f>SUM('1.Лок.смета.и.Акт'!HO1400:'1.Лок.смета.и.Акт'!HO1490)</f>
        <v>0</v>
      </c>
      <c r="IC31">
        <f>SUM('1.Лок.смета.и.Акт'!HQ1400:'1.Лок.смета.и.Акт'!HQ1490)</f>
        <v>0</v>
      </c>
      <c r="ID31">
        <f>SUM('1.Лок.смета.и.Акт'!HS1400:'1.Лок.смета.и.Акт'!HS1490)</f>
        <v>0</v>
      </c>
      <c r="IE31">
        <f>SUM('1.Лок.смета.и.Акт'!HU1400:'1.Лок.смета.и.Акт'!HU1490)</f>
        <v>0</v>
      </c>
      <c r="IF31">
        <f>SUM('1.Лок.смета.и.Акт'!HY1400:'1.Лок.смета.и.Акт'!HY1490)</f>
        <v>88721.08</v>
      </c>
      <c r="IG31">
        <f>SUM('1.Лок.смета.и.Акт'!HZ1400:'1.Лок.смета.и.Акт'!HZ1490)</f>
        <v>10533.46</v>
      </c>
      <c r="IH31">
        <f>SUM('1.Лок.смета.и.Акт'!HL1400:'1.Лок.смета.и.Акт'!HL1490)</f>
        <v>113833.88999999998</v>
      </c>
      <c r="II31">
        <f>SUM('1.Лок.смета.и.Акт'!HN1400:'1.Лок.смета.и.Акт'!HN1490)</f>
        <v>113833.88999999998</v>
      </c>
      <c r="IJ31">
        <f>SUM('1.Лок.смета.и.Акт'!HP1400:'1.Лок.смета.и.Акт'!HP1490)</f>
        <v>0</v>
      </c>
      <c r="IK31">
        <f>SUM('1.Лок.смета.и.Акт'!HR1400:'1.Лок.смета.и.Акт'!HR1490)</f>
        <v>10533.46</v>
      </c>
      <c r="IL31">
        <f>SUM('1.Лок.смета.и.Акт'!HT1400:'1.Лок.смета.и.Акт'!HT1490)</f>
        <v>0</v>
      </c>
      <c r="IM31">
        <f>SUM('1.Лок.смета.и.Акт'!HW1400:'1.Лок.смета.и.Акт'!HW1490)</f>
        <v>0</v>
      </c>
      <c r="IN31">
        <f>SUMIF('1.Лок.смета.и.Акт'!CV1400:'1.Лок.смета.и.Акт'!CV1490,1,'1.Лок.смета.и.Акт'!GY1400:'1.Лок.смета.и.Акт'!GY1490)</f>
        <v>8997.4599999999991</v>
      </c>
      <c r="IO31">
        <f>SUMIF('1.Лок.смета.и.Акт'!CV1400:'1.Лок.смета.и.Акт'!CV1490,2,'1.Лок.смета.и.Акт'!GY1400:'1.Лок.смета.и.Акт'!GY1490)</f>
        <v>0</v>
      </c>
      <c r="IP31">
        <f>SUMIF('1.Лок.смета.и.Акт'!CV1400:'1.Лок.смета.и.Акт'!CV1490,5,'1.Лок.смета.и.Акт'!GY1400:'1.Лок.смета.и.Акт'!GY1490)</f>
        <v>0</v>
      </c>
      <c r="IQ31">
        <f>SUMIF('1.Лок.смета.и.Акт'!CV1400:'1.Лок.смета.и.Акт'!CV1490,4,'1.Лок.смета.и.Акт'!GY1400:'1.Лок.смета.и.Акт'!GY1490)</f>
        <v>0</v>
      </c>
      <c r="IR31">
        <f>SUMIF('1.Лок.смета.и.Акт'!CV1400:'1.Лок.смета.и.Акт'!CV1490,1,'1.Лок.смета.и.Акт'!GZ1400:'1.Лок.смета.и.Акт'!GZ1490)</f>
        <v>5353.86</v>
      </c>
      <c r="IS31">
        <f>SUMIF('1.Лок.смета.и.Акт'!CV1400:'1.Лок.смета.и.Акт'!CV1490,2,'1.Лок.смета.и.Акт'!GZ1400:'1.Лок.смета.и.Акт'!GZ1490)</f>
        <v>0</v>
      </c>
      <c r="IT31">
        <f>SUMIF('1.Лок.смета.и.Акт'!CV1400:'1.Лок.смета.и.Акт'!CV1490,5,'1.Лок.смета.и.Акт'!GZ1400:'1.Лок.смета.и.Акт'!GZ1490)</f>
        <v>0</v>
      </c>
      <c r="IU31">
        <f>SUMIF('1.Лок.смета.и.Акт'!CV1400:'1.Лок.смета.и.Акт'!CV1490,4,'1.Лок.смета.и.Акт'!GZ1400:'1.Лок.смета.и.Акт'!GZ1490)</f>
        <v>0</v>
      </c>
    </row>
    <row r="32" spans="1:255" x14ac:dyDescent="0.2">
      <c r="A32">
        <v>513</v>
      </c>
      <c r="B32" t="s">
        <v>842</v>
      </c>
      <c r="D32" t="s">
        <v>673</v>
      </c>
      <c r="F32" t="s">
        <v>674</v>
      </c>
      <c r="AY32">
        <f>SUM('1.Лок.смета.и.Акт'!AS47:'1.Лок.смета.и.Акт'!AS1557)</f>
        <v>0</v>
      </c>
      <c r="AZ32">
        <f>SUM('1.Лок.смета.и.Акт'!AT47:'1.Лок.смета.и.Акт'!AT1557)</f>
        <v>0</v>
      </c>
      <c r="BA32">
        <f>SUM('1.Лок.смета.и.Акт'!AU47:'1.Лок.смета.и.Акт'!AU1557)</f>
        <v>0</v>
      </c>
      <c r="BB32">
        <f>SUM('1.Лок.смета.и.Акт'!AV47:'1.Лок.смета.и.Акт'!AV1557)</f>
        <v>0</v>
      </c>
      <c r="BC32">
        <f>SUM('1.Лок.смета.и.Акт'!AW47:'1.Лок.смета.и.Акт'!AW1557)</f>
        <v>0</v>
      </c>
      <c r="BD32">
        <f>SUM('1.Лок.смета.и.Акт'!AX47:'1.Лок.смета.и.Акт'!AX1557)</f>
        <v>0</v>
      </c>
      <c r="CW32" t="e">
        <f>Source!U518</f>
        <v>#REF!</v>
      </c>
      <c r="CX32" t="e">
        <f>Source!V518</f>
        <v>#REF!</v>
      </c>
      <c r="CY32" t="e">
        <f>Source!O518</f>
        <v>#REF!</v>
      </c>
      <c r="CZ32" t="e">
        <f>Source!S518</f>
        <v>#REF!</v>
      </c>
      <c r="DA32" t="e">
        <f>Source!Q518</f>
        <v>#REF!</v>
      </c>
      <c r="DB32" t="e">
        <f>Source!R518</f>
        <v>#REF!</v>
      </c>
      <c r="DC32" t="e">
        <f>Source!P518</f>
        <v>#REF!</v>
      </c>
      <c r="DD32">
        <f>Source!AO518</f>
        <v>0</v>
      </c>
      <c r="DE32" t="e">
        <f>Source!AV518</f>
        <v>#REF!</v>
      </c>
      <c r="DF32" t="e">
        <f>Source!AW518</f>
        <v>#REF!</v>
      </c>
      <c r="DG32">
        <f>Source!AX518</f>
        <v>0</v>
      </c>
      <c r="DH32" t="e">
        <f>Source!AY518</f>
        <v>#REF!</v>
      </c>
      <c r="DI32" t="e">
        <f>Source!AP518</f>
        <v>#REF!</v>
      </c>
      <c r="DJ32">
        <f>Source!AQ518</f>
        <v>0</v>
      </c>
      <c r="DK32" t="e">
        <f>Source!AZ518</f>
        <v>#REF!</v>
      </c>
      <c r="DL32" t="e">
        <f>Source!T518</f>
        <v>#REF!</v>
      </c>
      <c r="DM32" t="e">
        <f>Source!W518</f>
        <v>#REF!</v>
      </c>
      <c r="DN32" t="e">
        <f>Source!X518</f>
        <v>#REF!</v>
      </c>
      <c r="DO32" t="e">
        <f>Source!Y518</f>
        <v>#REF!</v>
      </c>
      <c r="DP32" t="e">
        <f>Source!AR518</f>
        <v>#REF!</v>
      </c>
      <c r="DQ32" t="e">
        <f>Source!AS518</f>
        <v>#REF!</v>
      </c>
      <c r="DR32">
        <f>Source!AT518</f>
        <v>0</v>
      </c>
      <c r="DS32" t="e">
        <f>Source!AP518</f>
        <v>#REF!</v>
      </c>
      <c r="DT32">
        <f>Source!AU518</f>
        <v>0</v>
      </c>
      <c r="DU32" t="e">
        <f>Source!AS518+Source!AT518</f>
        <v>#REF!</v>
      </c>
      <c r="DW32" t="e">
        <f>Source!BA518</f>
        <v>#REF!</v>
      </c>
      <c r="DX32">
        <f>Source!BB518</f>
        <v>0</v>
      </c>
      <c r="DY32">
        <f>Source!BC518</f>
        <v>0</v>
      </c>
      <c r="DZ32">
        <f>Source!BD518</f>
        <v>0</v>
      </c>
      <c r="ET32" t="e">
        <f>Source!U518</f>
        <v>#REF!</v>
      </c>
      <c r="EU32" t="e">
        <f>Source!V518</f>
        <v>#REF!</v>
      </c>
      <c r="EV32">
        <f>SUM('1.Лок.смета.и.Акт'!GJ47:'1.Лок.смета.и.Акт'!GJ1557)</f>
        <v>241978.49</v>
      </c>
      <c r="EW32">
        <f>SUM('1.Лок.смета.и.Акт'!GK47:'1.Лок.смета.и.Акт'!GK1557)</f>
        <v>20456.84</v>
      </c>
      <c r="EX32">
        <f>SUM('1.Лок.смета.и.Акт'!GL47:'1.Лок.смета.и.Акт'!GL1557)</f>
        <v>2078.2900000000009</v>
      </c>
      <c r="EY32">
        <f>SUM('1.Лок.смета.и.Акт'!GM47:'1.Лок.смета.и.Акт'!GM1557)</f>
        <v>203.9</v>
      </c>
      <c r="EZ32">
        <f>SUM('1.Лок.смета.и.Акт'!GN47:'1.Лок.смета.и.Акт'!GN1557)</f>
        <v>349704.06</v>
      </c>
      <c r="FA32">
        <f>SUM('1.Лок.смета.и.Акт'!GO47:'1.Лок.смета.и.Акт'!GO1557)</f>
        <v>0</v>
      </c>
      <c r="FB32">
        <f>SUM('1.Лок.смета.и.Акт'!GP47:'1.Лок.смета.и.Акт'!GP1557)</f>
        <v>349704.06</v>
      </c>
      <c r="FC32">
        <f>SUM('1.Лок.смета.и.Акт'!GQ47:'1.Лок.смета.и.Акт'!GQ1557)</f>
        <v>219443.35999999993</v>
      </c>
      <c r="FD32">
        <f>SUM('1.Лок.смета.и.Акт'!GR47:'1.Лок.смета.и.Акт'!GR1557)</f>
        <v>0</v>
      </c>
      <c r="FE32">
        <f>SUM('1.Лок.смета.и.Акт'!GS47:'1.Лок.смета.и.Акт'!GS1557)</f>
        <v>219443.35999999993</v>
      </c>
      <c r="FF32">
        <f>SUM('1.Лок.смета.и.Акт'!GT47:'1.Лок.смета.и.Акт'!GT1557)</f>
        <v>130260.70000000004</v>
      </c>
      <c r="FG32">
        <f>SUM('1.Лок.смета.и.Акт'!GU47:'1.Лок.смета.и.Акт'!GU1557)</f>
        <v>0</v>
      </c>
      <c r="FH32">
        <f>SUM('1.Лок.смета.и.Акт'!GV47:'1.Лок.смета.и.Акт'!GV1557)</f>
        <v>130260.70000000004</v>
      </c>
      <c r="FI32">
        <f>SUM('1.Лок.смета.и.Акт'!GW47:'1.Лок.смета.и.Акт'!GW1557)</f>
        <v>0</v>
      </c>
      <c r="FJ32">
        <f>SUM('1.Лок.смета.и.Акт'!GX47:'1.Лок.смета.и.Акт'!GX1557)</f>
        <v>0</v>
      </c>
      <c r="FK32">
        <f>SUM('1.Лок.смета.и.Акт'!GY47:'1.Лок.смета.и.Акт'!GY1557)</f>
        <v>24999.549999999996</v>
      </c>
      <c r="FL32">
        <f>SUM('1.Лок.смета.и.Акт'!GZ47:'1.Лок.смета.и.Акт'!GZ1557)</f>
        <v>14875.77</v>
      </c>
      <c r="FM32">
        <f>SUM('1.Лок.смета.и.Акт'!HA47:'1.Лок.смета.и.Акт'!HA1557)</f>
        <v>412114.51000000013</v>
      </c>
      <c r="FN32">
        <f>SUM('1.Лок.смета.и.Акт'!HB47:'1.Лок.смета.и.Акт'!HB1557)</f>
        <v>281853.81</v>
      </c>
      <c r="FO32">
        <f>SUM('1.Лок.смета.и.Акт'!HC47:'1.Лок.смета.и.Акт'!HC1557)</f>
        <v>0</v>
      </c>
      <c r="FP32">
        <f>SUM('1.Лок.смета.и.Акт'!HD47:'1.Лок.смета.и.Акт'!HD1557)</f>
        <v>130260.70000000004</v>
      </c>
      <c r="FQ32">
        <f>SUM('1.Лок.смета.и.Акт'!HE47:'1.Лок.смета.и.Акт'!HE1557)</f>
        <v>0</v>
      </c>
      <c r="FR32">
        <f>SUM('1.Лок.смета.и.Акт'!HB47:'1.Лок.смета.и.Акт'!HB1557)+SUM('1.Лок.смета.и.Акт'!HC47:'1.Лок.смета.и.Акт'!HC1557)</f>
        <v>281853.81</v>
      </c>
      <c r="FS32">
        <f>SUM('1.Лок.смета.и.Акт'!HG47:'1.Лок.смета.и.Акт'!HG1557)</f>
        <v>0</v>
      </c>
      <c r="FT32">
        <f>SUM('1.Лок.смета.и.Акт'!HH47:'1.Лок.смета.и.Акт'!HH1557)</f>
        <v>0</v>
      </c>
      <c r="FU32">
        <f>SUM('1.Лок.смета.и.Акт'!HI47:'1.Лок.смета.и.Акт'!HI1557)</f>
        <v>0</v>
      </c>
      <c r="FV32">
        <f>SUM('1.Лок.смета.и.Акт'!HJ47:'1.Лок.смета.и.Акт'!HJ1557)</f>
        <v>0</v>
      </c>
      <c r="FW32">
        <f>SUM('1.Лок.смета.и.Акт'!HK47:'1.Лок.смета.и.Акт'!HK1557)</f>
        <v>0</v>
      </c>
      <c r="FX32">
        <f>SUMIF('1.Лок.смета.и.Акт'!CV47:'1.Лок.смета.и.Акт'!CV1557,1,'1.Лок.смета.и.Акт'!GK47:'1.Лок.смета.и.Акт'!GK1557)</f>
        <v>20456.84</v>
      </c>
      <c r="FY32">
        <f>SUMIF('1.Лок.смета.и.Акт'!CV47:'1.Лок.смета.и.Акт'!CV1557,2,'1.Лок.смета.и.Акт'!GK47:'1.Лок.смета.и.Акт'!GK1557)</f>
        <v>0</v>
      </c>
      <c r="FZ32">
        <f>SUMIF('1.Лок.смета.и.Акт'!CV47:'1.Лок.смета.и.Акт'!CV1557,5,'1.Лок.смета.и.Акт'!GK47:'1.Лок.смета.и.Акт'!GK1557)</f>
        <v>0</v>
      </c>
      <c r="GA32">
        <f>SUMIF('1.Лок.смета.и.Акт'!CV47:'1.Лок.смета.и.Акт'!CV1557,4,'1.Лок.смета.и.Акт'!GK47:'1.Лок.смета.и.Акт'!GK1557)</f>
        <v>0</v>
      </c>
      <c r="GB32">
        <f>SUMIF('1.Лок.смета.и.Акт'!CV47:'1.Лок.смета.и.Акт'!CV1557,1,'1.Лок.смета.и.Акт'!GL47:'1.Лок.смета.и.Акт'!GL1557)</f>
        <v>2078.2900000000009</v>
      </c>
      <c r="GC32">
        <f>SUMIF('1.Лок.смета.и.Акт'!CV47:'1.Лок.смета.и.Акт'!CV1557,2,'1.Лок.смета.и.Акт'!GL47:'1.Лок.смета.и.Акт'!GL1557)</f>
        <v>0</v>
      </c>
      <c r="GD32">
        <f>SUMIF('1.Лок.смета.и.Акт'!CV47:'1.Лок.смета.и.Акт'!CV1557,4,'1.Лок.смета.и.Акт'!GL47:'1.Лок.смета.и.Акт'!GL1557)</f>
        <v>0</v>
      </c>
      <c r="GE32">
        <f>SUMIF('1.Лок.смета.и.Акт'!CV47:'1.Лок.смета.и.Акт'!CV1557,1,'1.Лок.смета.и.Акт'!GQ47:'1.Лок.смета.и.Акт'!GQ1557)</f>
        <v>219443.35999999993</v>
      </c>
      <c r="GF32">
        <f>SUMIF('1.Лок.смета.и.Акт'!CV47:'1.Лок.смета.и.Акт'!CV1557,2,'1.Лок.смета.и.Акт'!GQ47:'1.Лок.смета.и.Акт'!GQ1557)</f>
        <v>0</v>
      </c>
      <c r="GG32">
        <f>SUMIF('1.Лок.смета.и.Акт'!CV47:'1.Лок.смета.и.Акт'!CV1557,4,'1.Лок.смета.и.Акт'!GQ47:'1.Лок.смета.и.Акт'!GQ1557)</f>
        <v>0</v>
      </c>
      <c r="IB32">
        <f>SUM('1.Лок.смета.и.Акт'!HO47:'1.Лок.смета.и.Акт'!HO1557)</f>
        <v>0</v>
      </c>
      <c r="IC32">
        <f>SUM('1.Лок.смета.и.Акт'!HQ47:'1.Лок.смета.и.Акт'!HQ1557)</f>
        <v>0</v>
      </c>
      <c r="ID32">
        <f>SUM('1.Лок.смета.и.Акт'!HS47:'1.Лок.смета.и.Акт'!HS1557)</f>
        <v>0</v>
      </c>
      <c r="IE32">
        <f>SUM('1.Лок.смета.и.Акт'!HU47:'1.Лок.смета.и.Акт'!HU1557)</f>
        <v>0</v>
      </c>
      <c r="IF32">
        <f>SUM('1.Лок.смета.и.Акт'!HY47:'1.Лок.смета.и.Акт'!HY1557)</f>
        <v>210440.84999999998</v>
      </c>
      <c r="IG32">
        <f>SUM('1.Лок.смета.и.Акт'!HZ47:'1.Лок.смета.и.Акт'!HZ1557)</f>
        <v>130260.70000000004</v>
      </c>
      <c r="IH32">
        <f>SUM('1.Лок.смета.и.Акт'!HL47:'1.Лок.смета.и.Акт'!HL1557)</f>
        <v>281853.81</v>
      </c>
      <c r="II32">
        <f>SUM('1.Лок.смета.и.Акт'!HN47:'1.Лок.смета.и.Акт'!HN1557)</f>
        <v>281853.81</v>
      </c>
      <c r="IJ32">
        <f>SUM('1.Лок.смета.и.Акт'!HP47:'1.Лок.смета.и.Акт'!HP1557)</f>
        <v>0</v>
      </c>
      <c r="IK32">
        <f>SUM('1.Лок.смета.и.Акт'!HR47:'1.Лок.смета.и.Акт'!HR1557)</f>
        <v>130260.70000000004</v>
      </c>
      <c r="IL32">
        <f>SUM('1.Лок.смета.и.Акт'!HT47:'1.Лок.смета.и.Акт'!HT1557)</f>
        <v>0</v>
      </c>
      <c r="IM32">
        <f>SUM('1.Лок.смета.и.Акт'!HW47:'1.Лок.смета.и.Акт'!HW1557)</f>
        <v>0</v>
      </c>
      <c r="IN32">
        <f>SUMIF('1.Лок.смета.и.Акт'!CV47:'1.Лок.смета.и.Акт'!CV1557,1,'1.Лок.смета.и.Акт'!GY47:'1.Лок.смета.и.Акт'!GY1557)</f>
        <v>24999.549999999996</v>
      </c>
      <c r="IO32">
        <f>SUMIF('1.Лок.смета.и.Акт'!CV47:'1.Лок.смета.и.Акт'!CV1557,2,'1.Лок.смета.и.Акт'!GY47:'1.Лок.смета.и.Акт'!GY1557)</f>
        <v>0</v>
      </c>
      <c r="IP32">
        <f>SUMIF('1.Лок.смета.и.Акт'!CV47:'1.Лок.смета.и.Акт'!CV1557,5,'1.Лок.смета.и.Акт'!GY47:'1.Лок.смета.и.Акт'!GY1557)</f>
        <v>0</v>
      </c>
      <c r="IQ32">
        <f>SUMIF('1.Лок.смета.и.Акт'!CV47:'1.Лок.смета.и.Акт'!CV1557,4,'1.Лок.смета.и.Акт'!GY47:'1.Лок.смета.и.Акт'!GY1557)</f>
        <v>0</v>
      </c>
      <c r="IR32">
        <f>SUMIF('1.Лок.смета.и.Акт'!CV47:'1.Лок.смета.и.Акт'!CV1557,1,'1.Лок.смета.и.Акт'!GZ47:'1.Лок.смета.и.Акт'!GZ1557)</f>
        <v>14875.77</v>
      </c>
      <c r="IS32">
        <f>SUMIF('1.Лок.смета.и.Акт'!CV47:'1.Лок.смета.и.Акт'!CV1557,2,'1.Лок.смета.и.Акт'!GZ47:'1.Лок.смета.и.Акт'!GZ1557)</f>
        <v>0</v>
      </c>
      <c r="IT32">
        <f>SUMIF('1.Лок.смета.и.Акт'!CV47:'1.Лок.смета.и.Акт'!CV1557,5,'1.Лок.смета.и.Акт'!GZ47:'1.Лок.смета.и.Акт'!GZ1557)</f>
        <v>0</v>
      </c>
      <c r="IU32">
        <f>SUMIF('1.Лок.смета.и.Акт'!CV47:'1.Лок.смета.и.Акт'!CV1557,4,'1.Лок.смета.и.Акт'!GZ47:'1.Лок.смета.и.Акт'!GZ1557)</f>
        <v>0</v>
      </c>
    </row>
    <row r="33" spans="1:2" x14ac:dyDescent="0.2">
      <c r="A33">
        <v>999</v>
      </c>
      <c r="B33" t="s">
        <v>857</v>
      </c>
    </row>
    <row r="194" spans="57:68" x14ac:dyDescent="0.2">
      <c r="BE194">
        <f>SUMIF('1.Лок.смета.и.Акт'!CV49:'1.Лок.смета.и.Акт'!CV193,1,'1.Лок.смета.и.Акт'!AV49:'1.Лок.смета.и.Акт'!AV193)</f>
        <v>0</v>
      </c>
      <c r="BF194">
        <f>SUMIF('1.Лок.смета.и.Акт'!CV49:'1.Лок.смета.и.Акт'!CV193,2,'1.Лок.смета.и.Акт'!AV49:'1.Лок.смета.и.Акт'!AV193)</f>
        <v>0</v>
      </c>
      <c r="BG194">
        <f>SUMIF('1.Лок.смета.и.Акт'!CV49:'1.Лок.смета.и.Акт'!CV193,5,'1.Лок.смета.и.Акт'!AV49:'1.Лок.смета.и.Акт'!AV193)</f>
        <v>0</v>
      </c>
      <c r="BH194">
        <f>SUMIF('1.Лок.смета.и.Акт'!CV49:'1.Лок.смета.и.Акт'!CV193,4,'1.Лок.смета.и.Акт'!AV49:'1.Лок.смета.и.Акт'!AV193)</f>
        <v>0</v>
      </c>
      <c r="BI194">
        <f>SUMIF('1.Лок.смета.и.Акт'!CV49:'1.Лок.смета.и.Акт'!CV193,1,'1.Лок.смета.и.Акт'!AW49:'1.Лок.смета.и.Акт'!AW193)</f>
        <v>0</v>
      </c>
      <c r="BJ194">
        <f>SUMIF('1.Лок.смета.и.Акт'!CV49:'1.Лок.смета.и.Акт'!CV193,2,'1.Лок.смета.и.Акт'!AW49:'1.Лок.смета.и.Акт'!AW193)</f>
        <v>0</v>
      </c>
      <c r="BK194">
        <f>SUMIF('1.Лок.смета.и.Акт'!CV49:'1.Лок.смета.и.Акт'!CV193,5,'1.Лок.смета.и.Акт'!AW49:'1.Лок.смета.и.Акт'!AW193)</f>
        <v>0</v>
      </c>
      <c r="BL194">
        <f>SUMIF('1.Лок.смета.и.Акт'!CV49:'1.Лок.смета.и.Акт'!CV193,4,'1.Лок.смета.и.Акт'!AW49:'1.Лок.смета.и.Акт'!AW193)</f>
        <v>0</v>
      </c>
      <c r="BM194">
        <f>SUMIF('1.Лок.смета.и.Акт'!CV49:'1.Лок.смета.и.Акт'!CV193,1,'1.Лок.смета.и.Акт'!AX49:'1.Лок.смета.и.Акт'!AX193)</f>
        <v>0</v>
      </c>
      <c r="BN194">
        <f>SUMIF('1.Лок.смета.и.Акт'!CV49:'1.Лок.смета.и.Акт'!CV193,2,'1.Лок.смета.и.Акт'!AX49:'1.Лок.смета.и.Акт'!AX193)</f>
        <v>0</v>
      </c>
      <c r="BO194">
        <f>SUMIF('1.Лок.смета.и.Акт'!CV49:'1.Лок.смета.и.Акт'!CV193,5,'1.Лок.смета.и.Акт'!AX49:'1.Лок.смета.и.Акт'!AX193)</f>
        <v>0</v>
      </c>
      <c r="BP194">
        <f>SUMIF('1.Лок.смета.и.Акт'!CV49:'1.Лок.смета.и.Акт'!CV193,4,'1.Лок.смета.и.Акт'!AX49:'1.Лок.смета.и.Акт'!AX193)</f>
        <v>0</v>
      </c>
    </row>
    <row r="343" spans="57:68" x14ac:dyDescent="0.2">
      <c r="BE343">
        <f>SUMIF('1.Лок.смета.и.Акт'!CV263:'1.Лок.смета.и.Акт'!CV342,1,'1.Лок.смета.и.Акт'!AV263:'1.Лок.смета.и.Акт'!AV342)</f>
        <v>0</v>
      </c>
      <c r="BF343">
        <f>SUMIF('1.Лок.смета.и.Акт'!CV263:'1.Лок.смета.и.Акт'!CV342,2,'1.Лок.смета.и.Акт'!AV263:'1.Лок.смета.и.Акт'!AV342)</f>
        <v>0</v>
      </c>
      <c r="BG343">
        <f>SUMIF('1.Лок.смета.и.Акт'!CV263:'1.Лок.смета.и.Акт'!CV342,5,'1.Лок.смета.и.Акт'!AV263:'1.Лок.смета.и.Акт'!AV342)</f>
        <v>0</v>
      </c>
      <c r="BH343">
        <f>SUMIF('1.Лок.смета.и.Акт'!CV263:'1.Лок.смета.и.Акт'!CV342,4,'1.Лок.смета.и.Акт'!AV263:'1.Лок.смета.и.Акт'!AV342)</f>
        <v>0</v>
      </c>
      <c r="BI343">
        <f>SUMIF('1.Лок.смета.и.Акт'!CV263:'1.Лок.смета.и.Акт'!CV342,1,'1.Лок.смета.и.Акт'!AW263:'1.Лок.смета.и.Акт'!AW342)</f>
        <v>0</v>
      </c>
      <c r="BJ343">
        <f>SUMIF('1.Лок.смета.и.Акт'!CV263:'1.Лок.смета.и.Акт'!CV342,2,'1.Лок.смета.и.Акт'!AW263:'1.Лок.смета.и.Акт'!AW342)</f>
        <v>0</v>
      </c>
      <c r="BK343">
        <f>SUMIF('1.Лок.смета.и.Акт'!CV263:'1.Лок.смета.и.Акт'!CV342,5,'1.Лок.смета.и.Акт'!AW263:'1.Лок.смета.и.Акт'!AW342)</f>
        <v>0</v>
      </c>
      <c r="BL343">
        <f>SUMIF('1.Лок.смета.и.Акт'!CV263:'1.Лок.смета.и.Акт'!CV342,4,'1.Лок.смета.и.Акт'!AW263:'1.Лок.смета.и.Акт'!AW342)</f>
        <v>0</v>
      </c>
      <c r="BM343">
        <f>SUMIF('1.Лок.смета.и.Акт'!CV263:'1.Лок.смета.и.Акт'!CV342,1,'1.Лок.смета.и.Акт'!AX263:'1.Лок.смета.и.Акт'!AX342)</f>
        <v>0</v>
      </c>
      <c r="BN343">
        <f>SUMIF('1.Лок.смета.и.Акт'!CV263:'1.Лок.смета.и.Акт'!CV342,2,'1.Лок.смета.и.Акт'!AX263:'1.Лок.смета.и.Акт'!AX342)</f>
        <v>0</v>
      </c>
      <c r="BO343">
        <f>SUMIF('1.Лок.смета.и.Акт'!CV263:'1.Лок.смета.и.Акт'!CV342,5,'1.Лок.смета.и.Акт'!AX263:'1.Лок.смета.и.Акт'!AX342)</f>
        <v>0</v>
      </c>
      <c r="BP343">
        <f>SUMIF('1.Лок.смета.и.Акт'!CV263:'1.Лок.смета.и.Акт'!CV342,4,'1.Лок.смета.и.Акт'!AX263:'1.Лок.смета.и.Акт'!AX342)</f>
        <v>0</v>
      </c>
    </row>
    <row r="523" spans="57:68" x14ac:dyDescent="0.2">
      <c r="BE523">
        <f>SUMIF('1.Лок.смета.и.Акт'!CV412:'1.Лок.смета.и.Акт'!CV522,1,'1.Лок.смета.и.Акт'!AV412:'1.Лок.смета.и.Акт'!AV522)</f>
        <v>0</v>
      </c>
      <c r="BF523">
        <f>SUMIF('1.Лок.смета.и.Акт'!CV412:'1.Лок.смета.и.Акт'!CV522,2,'1.Лок.смета.и.Акт'!AV412:'1.Лок.смета.и.Акт'!AV522)</f>
        <v>0</v>
      </c>
      <c r="BG523">
        <f>SUMIF('1.Лок.смета.и.Акт'!CV412:'1.Лок.смета.и.Акт'!CV522,5,'1.Лок.смета.и.Акт'!AV412:'1.Лок.смета.и.Акт'!AV522)</f>
        <v>0</v>
      </c>
      <c r="BH523">
        <f>SUMIF('1.Лок.смета.и.Акт'!CV412:'1.Лок.смета.и.Акт'!CV522,4,'1.Лок.смета.и.Акт'!AV412:'1.Лок.смета.и.Акт'!AV522)</f>
        <v>0</v>
      </c>
      <c r="BI523">
        <f>SUMIF('1.Лок.смета.и.Акт'!CV412:'1.Лок.смета.и.Акт'!CV522,1,'1.Лок.смета.и.Акт'!AW412:'1.Лок.смета.и.Акт'!AW522)</f>
        <v>0</v>
      </c>
      <c r="BJ523">
        <f>SUMIF('1.Лок.смета.и.Акт'!CV412:'1.Лок.смета.и.Акт'!CV522,2,'1.Лок.смета.и.Акт'!AW412:'1.Лок.смета.и.Акт'!AW522)</f>
        <v>0</v>
      </c>
      <c r="BK523">
        <f>SUMIF('1.Лок.смета.и.Акт'!CV412:'1.Лок.смета.и.Акт'!CV522,5,'1.Лок.смета.и.Акт'!AW412:'1.Лок.смета.и.Акт'!AW522)</f>
        <v>0</v>
      </c>
      <c r="BL523">
        <f>SUMIF('1.Лок.смета.и.Акт'!CV412:'1.Лок.смета.и.Акт'!CV522,4,'1.Лок.смета.и.Акт'!AW412:'1.Лок.смета.и.Акт'!AW522)</f>
        <v>0</v>
      </c>
      <c r="BM523">
        <f>SUMIF('1.Лок.смета.и.Акт'!CV412:'1.Лок.смета.и.Акт'!CV522,1,'1.Лок.смета.и.Акт'!AX412:'1.Лок.смета.и.Акт'!AX522)</f>
        <v>0</v>
      </c>
      <c r="BN523">
        <f>SUMIF('1.Лок.смета.и.Акт'!CV412:'1.Лок.смета.и.Акт'!CV522,2,'1.Лок.смета.и.Акт'!AX412:'1.Лок.смета.и.Акт'!AX522)</f>
        <v>0</v>
      </c>
      <c r="BO523">
        <f>SUMIF('1.Лок.смета.и.Акт'!CV412:'1.Лок.смета.и.Акт'!CV522,5,'1.Лок.смета.и.Акт'!AX412:'1.Лок.смета.и.Акт'!AX522)</f>
        <v>0</v>
      </c>
      <c r="BP523">
        <f>SUMIF('1.Лок.смета.и.Акт'!CV412:'1.Лок.смета.и.Акт'!CV522,4,'1.Лок.смета.и.Акт'!AX412:'1.Лок.смета.и.Акт'!AX522)</f>
        <v>0</v>
      </c>
    </row>
    <row r="683" spans="57:68" x14ac:dyDescent="0.2">
      <c r="BE683">
        <f>SUMIF('1.Лок.смета.и.Акт'!CV592:'1.Лок.смета.и.Акт'!CV682,1,'1.Лок.смета.и.Акт'!AV592:'1.Лок.смета.и.Акт'!AV682)</f>
        <v>0</v>
      </c>
      <c r="BF683">
        <f>SUMIF('1.Лок.смета.и.Акт'!CV592:'1.Лок.смета.и.Акт'!CV682,2,'1.Лок.смета.и.Акт'!AV592:'1.Лок.смета.и.Акт'!AV682)</f>
        <v>0</v>
      </c>
      <c r="BG683">
        <f>SUMIF('1.Лок.смета.и.Акт'!CV592:'1.Лок.смета.и.Акт'!CV682,5,'1.Лок.смета.и.Акт'!AV592:'1.Лок.смета.и.Акт'!AV682)</f>
        <v>0</v>
      </c>
      <c r="BH683">
        <f>SUMIF('1.Лок.смета.и.Акт'!CV592:'1.Лок.смета.и.Акт'!CV682,4,'1.Лок.смета.и.Акт'!AV592:'1.Лок.смета.и.Акт'!AV682)</f>
        <v>0</v>
      </c>
      <c r="BI683">
        <f>SUMIF('1.Лок.смета.и.Акт'!CV592:'1.Лок.смета.и.Акт'!CV682,1,'1.Лок.смета.и.Акт'!AW592:'1.Лок.смета.и.Акт'!AW682)</f>
        <v>0</v>
      </c>
      <c r="BJ683">
        <f>SUMIF('1.Лок.смета.и.Акт'!CV592:'1.Лок.смета.и.Акт'!CV682,2,'1.Лок.смета.и.Акт'!AW592:'1.Лок.смета.и.Акт'!AW682)</f>
        <v>0</v>
      </c>
      <c r="BK683">
        <f>SUMIF('1.Лок.смета.и.Акт'!CV592:'1.Лок.смета.и.Акт'!CV682,5,'1.Лок.смета.и.Акт'!AW592:'1.Лок.смета.и.Акт'!AW682)</f>
        <v>0</v>
      </c>
      <c r="BL683">
        <f>SUMIF('1.Лок.смета.и.Акт'!CV592:'1.Лок.смета.и.Акт'!CV682,4,'1.Лок.смета.и.Акт'!AW592:'1.Лок.смета.и.Акт'!AW682)</f>
        <v>0</v>
      </c>
      <c r="BM683">
        <f>SUMIF('1.Лок.смета.и.Акт'!CV592:'1.Лок.смета.и.Акт'!CV682,1,'1.Лок.смета.и.Акт'!AX592:'1.Лок.смета.и.Акт'!AX682)</f>
        <v>0</v>
      </c>
      <c r="BN683">
        <f>SUMIF('1.Лок.смета.и.Акт'!CV592:'1.Лок.смета.и.Акт'!CV682,2,'1.Лок.смета.и.Акт'!AX592:'1.Лок.смета.и.Акт'!AX682)</f>
        <v>0</v>
      </c>
      <c r="BO683">
        <f>SUMIF('1.Лок.смета.и.Акт'!CV592:'1.Лок.смета.и.Акт'!CV682,5,'1.Лок.смета.и.Акт'!AX592:'1.Лок.смета.и.Акт'!AX682)</f>
        <v>0</v>
      </c>
      <c r="BP683">
        <f>SUMIF('1.Лок.смета.и.Акт'!CV592:'1.Лок.смета.и.Акт'!CV682,4,'1.Лок.смета.и.Акт'!AX592:'1.Лок.смета.и.Акт'!AX682)</f>
        <v>0</v>
      </c>
    </row>
    <row r="842" spans="57:68" x14ac:dyDescent="0.2">
      <c r="BE842">
        <f>SUMIF('1.Лок.смета.и.Акт'!CV752:'1.Лок.смета.и.Акт'!CV841,1,'1.Лок.смета.и.Акт'!AV752:'1.Лок.смета.и.Акт'!AV841)</f>
        <v>0</v>
      </c>
      <c r="BF842">
        <f>SUMIF('1.Лок.смета.и.Акт'!CV752:'1.Лок.смета.и.Акт'!CV841,2,'1.Лок.смета.и.Акт'!AV752:'1.Лок.смета.и.Акт'!AV841)</f>
        <v>0</v>
      </c>
      <c r="BG842">
        <f>SUMIF('1.Лок.смета.и.Акт'!CV752:'1.Лок.смета.и.Акт'!CV841,5,'1.Лок.смета.и.Акт'!AV752:'1.Лок.смета.и.Акт'!AV841)</f>
        <v>0</v>
      </c>
      <c r="BH842">
        <f>SUMIF('1.Лок.смета.и.Акт'!CV752:'1.Лок.смета.и.Акт'!CV841,4,'1.Лок.смета.и.Акт'!AV752:'1.Лок.смета.и.Акт'!AV841)</f>
        <v>0</v>
      </c>
      <c r="BI842">
        <f>SUMIF('1.Лок.смета.и.Акт'!CV752:'1.Лок.смета.и.Акт'!CV841,1,'1.Лок.смета.и.Акт'!AW752:'1.Лок.смета.и.Акт'!AW841)</f>
        <v>0</v>
      </c>
      <c r="BJ842">
        <f>SUMIF('1.Лок.смета.и.Акт'!CV752:'1.Лок.смета.и.Акт'!CV841,2,'1.Лок.смета.и.Акт'!AW752:'1.Лок.смета.и.Акт'!AW841)</f>
        <v>0</v>
      </c>
      <c r="BK842">
        <f>SUMIF('1.Лок.смета.и.Акт'!CV752:'1.Лок.смета.и.Акт'!CV841,5,'1.Лок.смета.и.Акт'!AW752:'1.Лок.смета.и.Акт'!AW841)</f>
        <v>0</v>
      </c>
      <c r="BL842">
        <f>SUMIF('1.Лок.смета.и.Акт'!CV752:'1.Лок.смета.и.Акт'!CV841,4,'1.Лок.смета.и.Акт'!AW752:'1.Лок.смета.и.Акт'!AW841)</f>
        <v>0</v>
      </c>
      <c r="BM842">
        <f>SUMIF('1.Лок.смета.и.Акт'!CV752:'1.Лок.смета.и.Акт'!CV841,1,'1.Лок.смета.и.Акт'!AX752:'1.Лок.смета.и.Акт'!AX841)</f>
        <v>0</v>
      </c>
      <c r="BN842">
        <f>SUMIF('1.Лок.смета.и.Акт'!CV752:'1.Лок.смета.и.Акт'!CV841,2,'1.Лок.смета.и.Акт'!AX752:'1.Лок.смета.и.Акт'!AX841)</f>
        <v>0</v>
      </c>
      <c r="BO842">
        <f>SUMIF('1.Лок.смета.и.Акт'!CV752:'1.Лок.смета.и.Акт'!CV841,5,'1.Лок.смета.и.Акт'!AX752:'1.Лок.смета.и.Акт'!AX841)</f>
        <v>0</v>
      </c>
      <c r="BP842">
        <f>SUMIF('1.Лок.смета.и.Акт'!CV752:'1.Лок.смета.и.Акт'!CV841,4,'1.Лок.смета.и.Акт'!AX752:'1.Лок.смета.и.Акт'!AX841)</f>
        <v>0</v>
      </c>
    </row>
    <row r="1045" spans="57:68" x14ac:dyDescent="0.2">
      <c r="BE1045">
        <f>SUMIF('1.Лок.смета.и.Акт'!CV911:'1.Лок.смета.и.Акт'!CV1044,1,'1.Лок.смета.и.Акт'!AV911:'1.Лок.смета.и.Акт'!AV1044)</f>
        <v>0</v>
      </c>
      <c r="BF1045">
        <f>SUMIF('1.Лок.смета.и.Акт'!CV911:'1.Лок.смета.и.Акт'!CV1044,2,'1.Лок.смета.и.Акт'!AV911:'1.Лок.смета.и.Акт'!AV1044)</f>
        <v>0</v>
      </c>
      <c r="BG1045">
        <f>SUMIF('1.Лок.смета.и.Акт'!CV911:'1.Лок.смета.и.Акт'!CV1044,5,'1.Лок.смета.и.Акт'!AV911:'1.Лок.смета.и.Акт'!AV1044)</f>
        <v>0</v>
      </c>
      <c r="BH1045">
        <f>SUMIF('1.Лок.смета.и.Акт'!CV911:'1.Лок.смета.и.Акт'!CV1044,4,'1.Лок.смета.и.Акт'!AV911:'1.Лок.смета.и.Акт'!AV1044)</f>
        <v>0</v>
      </c>
      <c r="BI1045">
        <f>SUMIF('1.Лок.смета.и.Акт'!CV911:'1.Лок.смета.и.Акт'!CV1044,1,'1.Лок.смета.и.Акт'!AW911:'1.Лок.смета.и.Акт'!AW1044)</f>
        <v>0</v>
      </c>
      <c r="BJ1045">
        <f>SUMIF('1.Лок.смета.и.Акт'!CV911:'1.Лок.смета.и.Акт'!CV1044,2,'1.Лок.смета.и.Акт'!AW911:'1.Лок.смета.и.Акт'!AW1044)</f>
        <v>0</v>
      </c>
      <c r="BK1045">
        <f>SUMIF('1.Лок.смета.и.Акт'!CV911:'1.Лок.смета.и.Акт'!CV1044,5,'1.Лок.смета.и.Акт'!AW911:'1.Лок.смета.и.Акт'!AW1044)</f>
        <v>0</v>
      </c>
      <c r="BL1045">
        <f>SUMIF('1.Лок.смета.и.Акт'!CV911:'1.Лок.смета.и.Акт'!CV1044,4,'1.Лок.смета.и.Акт'!AW911:'1.Лок.смета.и.Акт'!AW1044)</f>
        <v>0</v>
      </c>
      <c r="BM1045">
        <f>SUMIF('1.Лок.смета.и.Акт'!CV911:'1.Лок.смета.и.Акт'!CV1044,1,'1.Лок.смета.и.Акт'!AX911:'1.Лок.смета.и.Акт'!AX1044)</f>
        <v>0</v>
      </c>
      <c r="BN1045">
        <f>SUMIF('1.Лок.смета.и.Акт'!CV911:'1.Лок.смета.и.Акт'!CV1044,2,'1.Лок.смета.и.Акт'!AX911:'1.Лок.смета.и.Акт'!AX1044)</f>
        <v>0</v>
      </c>
      <c r="BO1045">
        <f>SUMIF('1.Лок.смета.и.Акт'!CV911:'1.Лок.смета.и.Акт'!CV1044,5,'1.Лок.смета.и.Акт'!AX911:'1.Лок.смета.и.Акт'!AX1044)</f>
        <v>0</v>
      </c>
      <c r="BP1045">
        <f>SUMIF('1.Лок.смета.и.Акт'!CV911:'1.Лок.смета.и.Акт'!CV1044,4,'1.Лок.смета.и.Акт'!AX911:'1.Лок.смета.и.Акт'!AX1044)</f>
        <v>0</v>
      </c>
    </row>
    <row r="1188" spans="57:68" x14ac:dyDescent="0.2">
      <c r="BE1188">
        <f>SUMIF('1.Лок.смета.и.Акт'!CV1114:'1.Лок.смета.и.Акт'!CV1187,1,'1.Лок.смета.и.Акт'!AV1114:'1.Лок.смета.и.Акт'!AV1187)</f>
        <v>0</v>
      </c>
      <c r="BF1188">
        <f>SUMIF('1.Лок.смета.и.Акт'!CV1114:'1.Лок.смета.и.Акт'!CV1187,2,'1.Лок.смета.и.Акт'!AV1114:'1.Лок.смета.и.Акт'!AV1187)</f>
        <v>0</v>
      </c>
      <c r="BG1188">
        <f>SUMIF('1.Лок.смета.и.Акт'!CV1114:'1.Лок.смета.и.Акт'!CV1187,5,'1.Лок.смета.и.Акт'!AV1114:'1.Лок.смета.и.Акт'!AV1187)</f>
        <v>0</v>
      </c>
      <c r="BH1188">
        <f>SUMIF('1.Лок.смета.и.Акт'!CV1114:'1.Лок.смета.и.Акт'!CV1187,4,'1.Лок.смета.и.Акт'!AV1114:'1.Лок.смета.и.Акт'!AV1187)</f>
        <v>0</v>
      </c>
      <c r="BI1188">
        <f>SUMIF('1.Лок.смета.и.Акт'!CV1114:'1.Лок.смета.и.Акт'!CV1187,1,'1.Лок.смета.и.Акт'!AW1114:'1.Лок.смета.и.Акт'!AW1187)</f>
        <v>0</v>
      </c>
      <c r="BJ1188">
        <f>SUMIF('1.Лок.смета.и.Акт'!CV1114:'1.Лок.смета.и.Акт'!CV1187,2,'1.Лок.смета.и.Акт'!AW1114:'1.Лок.смета.и.Акт'!AW1187)</f>
        <v>0</v>
      </c>
      <c r="BK1188">
        <f>SUMIF('1.Лок.смета.и.Акт'!CV1114:'1.Лок.смета.и.Акт'!CV1187,5,'1.Лок.смета.и.Акт'!AW1114:'1.Лок.смета.и.Акт'!AW1187)</f>
        <v>0</v>
      </c>
      <c r="BL1188">
        <f>SUMIF('1.Лок.смета.и.Акт'!CV1114:'1.Лок.смета.и.Акт'!CV1187,4,'1.Лок.смета.и.Акт'!AW1114:'1.Лок.смета.и.Акт'!AW1187)</f>
        <v>0</v>
      </c>
      <c r="BM1188">
        <f>SUMIF('1.Лок.смета.и.Акт'!CV1114:'1.Лок.смета.и.Акт'!CV1187,1,'1.Лок.смета.и.Акт'!AX1114:'1.Лок.смета.и.Акт'!AX1187)</f>
        <v>0</v>
      </c>
      <c r="BN1188">
        <f>SUMIF('1.Лок.смета.и.Акт'!CV1114:'1.Лок.смета.и.Акт'!CV1187,2,'1.Лок.смета.и.Акт'!AX1114:'1.Лок.смета.и.Акт'!AX1187)</f>
        <v>0</v>
      </c>
      <c r="BO1188">
        <f>SUMIF('1.Лок.смета.и.Акт'!CV1114:'1.Лок.смета.и.Акт'!CV1187,5,'1.Лок.смета.и.Акт'!AX1114:'1.Лок.смета.и.Акт'!AX1187)</f>
        <v>0</v>
      </c>
      <c r="BP1188">
        <f>SUMIF('1.Лок.смета.и.Акт'!CV1114:'1.Лок.смета.и.Акт'!CV1187,4,'1.Лок.смета.и.Акт'!AX1114:'1.Лок.смета.и.Акт'!AX1187)</f>
        <v>0</v>
      </c>
    </row>
    <row r="1331" spans="57:68" x14ac:dyDescent="0.2">
      <c r="BE1331">
        <f>SUMIF('1.Лок.смета.и.Акт'!CV1257:'1.Лок.смета.и.Акт'!CV1330,1,'1.Лок.смета.и.Акт'!AV1257:'1.Лок.смета.и.Акт'!AV1330)</f>
        <v>0</v>
      </c>
      <c r="BF1331">
        <f>SUMIF('1.Лок.смета.и.Акт'!CV1257:'1.Лок.смета.и.Акт'!CV1330,2,'1.Лок.смета.и.Акт'!AV1257:'1.Лок.смета.и.Акт'!AV1330)</f>
        <v>0</v>
      </c>
      <c r="BG1331">
        <f>SUMIF('1.Лок.смета.и.Акт'!CV1257:'1.Лок.смета.и.Акт'!CV1330,5,'1.Лок.смета.и.Акт'!AV1257:'1.Лок.смета.и.Акт'!AV1330)</f>
        <v>0</v>
      </c>
      <c r="BH1331">
        <f>SUMIF('1.Лок.смета.и.Акт'!CV1257:'1.Лок.смета.и.Акт'!CV1330,4,'1.Лок.смета.и.Акт'!AV1257:'1.Лок.смета.и.Акт'!AV1330)</f>
        <v>0</v>
      </c>
      <c r="BI1331">
        <f>SUMIF('1.Лок.смета.и.Акт'!CV1257:'1.Лок.смета.и.Акт'!CV1330,1,'1.Лок.смета.и.Акт'!AW1257:'1.Лок.смета.и.Акт'!AW1330)</f>
        <v>0</v>
      </c>
      <c r="BJ1331">
        <f>SUMIF('1.Лок.смета.и.Акт'!CV1257:'1.Лок.смета.и.Акт'!CV1330,2,'1.Лок.смета.и.Акт'!AW1257:'1.Лок.смета.и.Акт'!AW1330)</f>
        <v>0</v>
      </c>
      <c r="BK1331">
        <f>SUMIF('1.Лок.смета.и.Акт'!CV1257:'1.Лок.смета.и.Акт'!CV1330,5,'1.Лок.смета.и.Акт'!AW1257:'1.Лок.смета.и.Акт'!AW1330)</f>
        <v>0</v>
      </c>
      <c r="BL1331">
        <f>SUMIF('1.Лок.смета.и.Акт'!CV1257:'1.Лок.смета.и.Акт'!CV1330,4,'1.Лок.смета.и.Акт'!AW1257:'1.Лок.смета.и.Акт'!AW1330)</f>
        <v>0</v>
      </c>
      <c r="BM1331">
        <f>SUMIF('1.Лок.смета.и.Акт'!CV1257:'1.Лок.смета.и.Акт'!CV1330,1,'1.Лок.смета.и.Акт'!AX1257:'1.Лок.смета.и.Акт'!AX1330)</f>
        <v>0</v>
      </c>
      <c r="BN1331">
        <f>SUMIF('1.Лок.смета.и.Акт'!CV1257:'1.Лок.смета.и.Акт'!CV1330,2,'1.Лок.смета.и.Акт'!AX1257:'1.Лок.смета.и.Акт'!AX1330)</f>
        <v>0</v>
      </c>
      <c r="BO1331">
        <f>SUMIF('1.Лок.смета.и.Акт'!CV1257:'1.Лок.смета.и.Акт'!CV1330,5,'1.Лок.смета.и.Акт'!AX1257:'1.Лок.смета.и.Акт'!AX1330)</f>
        <v>0</v>
      </c>
      <c r="BP1331">
        <f>SUMIF('1.Лок.смета.и.Акт'!CV1257:'1.Лок.смета.и.Акт'!CV1330,4,'1.Лок.смета.и.Акт'!AX1257:'1.Лок.смета.и.Акт'!AX1330)</f>
        <v>0</v>
      </c>
    </row>
    <row r="1491" spans="57:68" x14ac:dyDescent="0.2">
      <c r="BE1491">
        <f>SUMIF('1.Лок.смета.и.Акт'!CV1400:'1.Лок.смета.и.Акт'!CV1490,1,'1.Лок.смета.и.Акт'!AV1400:'1.Лок.смета.и.Акт'!AV1490)</f>
        <v>0</v>
      </c>
      <c r="BF1491">
        <f>SUMIF('1.Лок.смета.и.Акт'!CV1400:'1.Лок.смета.и.Акт'!CV1490,2,'1.Лок.смета.и.Акт'!AV1400:'1.Лок.смета.и.Акт'!AV1490)</f>
        <v>0</v>
      </c>
      <c r="BG1491">
        <f>SUMIF('1.Лок.смета.и.Акт'!CV1400:'1.Лок.смета.и.Акт'!CV1490,5,'1.Лок.смета.и.Акт'!AV1400:'1.Лок.смета.и.Акт'!AV1490)</f>
        <v>0</v>
      </c>
      <c r="BH1491">
        <f>SUMIF('1.Лок.смета.и.Акт'!CV1400:'1.Лок.смета.и.Акт'!CV1490,4,'1.Лок.смета.и.Акт'!AV1400:'1.Лок.смета.и.Акт'!AV1490)</f>
        <v>0</v>
      </c>
      <c r="BI1491">
        <f>SUMIF('1.Лок.смета.и.Акт'!CV1400:'1.Лок.смета.и.Акт'!CV1490,1,'1.Лок.смета.и.Акт'!AW1400:'1.Лок.смета.и.Акт'!AW1490)</f>
        <v>0</v>
      </c>
      <c r="BJ1491">
        <f>SUMIF('1.Лок.смета.и.Акт'!CV1400:'1.Лок.смета.и.Акт'!CV1490,2,'1.Лок.смета.и.Акт'!AW1400:'1.Лок.смета.и.Акт'!AW1490)</f>
        <v>0</v>
      </c>
      <c r="BK1491">
        <f>SUMIF('1.Лок.смета.и.Акт'!CV1400:'1.Лок.смета.и.Акт'!CV1490,5,'1.Лок.смета.и.Акт'!AW1400:'1.Лок.смета.и.Акт'!AW1490)</f>
        <v>0</v>
      </c>
      <c r="BL1491">
        <f>SUMIF('1.Лок.смета.и.Акт'!CV1400:'1.Лок.смета.и.Акт'!CV1490,4,'1.Лок.смета.и.Акт'!AW1400:'1.Лок.смета.и.Акт'!AW1490)</f>
        <v>0</v>
      </c>
      <c r="BM1491">
        <f>SUMIF('1.Лок.смета.и.Акт'!CV1400:'1.Лок.смета.и.Акт'!CV1490,1,'1.Лок.смета.и.Акт'!AX1400:'1.Лок.смета.и.Акт'!AX1490)</f>
        <v>0</v>
      </c>
      <c r="BN1491">
        <f>SUMIF('1.Лок.смета.и.Акт'!CV1400:'1.Лок.смета.и.Акт'!CV1490,2,'1.Лок.смета.и.Акт'!AX1400:'1.Лок.смета.и.Акт'!AX1490)</f>
        <v>0</v>
      </c>
      <c r="BO1491">
        <f>SUMIF('1.Лок.смета.и.Акт'!CV1400:'1.Лок.смета.и.Акт'!CV1490,5,'1.Лок.смета.и.Акт'!AX1400:'1.Лок.смета.и.Акт'!AX1490)</f>
        <v>0</v>
      </c>
      <c r="BP1491">
        <f>SUMIF('1.Лок.смета.и.Акт'!CV1400:'1.Лок.смета.и.Акт'!CV1490,4,'1.Лок.смета.и.Акт'!AX1400:'1.Лок.смета.и.Акт'!AX1490)</f>
        <v>0</v>
      </c>
    </row>
    <row r="1558" spans="57:68" x14ac:dyDescent="0.2">
      <c r="BE1558">
        <f>SUMIF('1.Лок.смета.и.Акт'!CV47:'1.Лок.смета.и.Акт'!CV1557,1,'1.Лок.смета.и.Акт'!AV47:'1.Лок.смета.и.Акт'!AV1557)</f>
        <v>0</v>
      </c>
      <c r="BF1558">
        <f>SUMIF('1.Лок.смета.и.Акт'!CV47:'1.Лок.смета.и.Акт'!CV1557,2,'1.Лок.смета.и.Акт'!AV47:'1.Лок.смета.и.Акт'!AV1557)</f>
        <v>0</v>
      </c>
      <c r="BG1558">
        <f>SUMIF('1.Лок.смета.и.Акт'!CV47:'1.Лок.смета.и.Акт'!CV1557,5,'1.Лок.смета.и.Акт'!AV47:'1.Лок.смета.и.Акт'!AV1557)</f>
        <v>0</v>
      </c>
      <c r="BH1558">
        <f>SUMIF('1.Лок.смета.и.Акт'!CV47:'1.Лок.смета.и.Акт'!CV1557,4,'1.Лок.смета.и.Акт'!AV47:'1.Лок.смета.и.Акт'!AV1557)</f>
        <v>0</v>
      </c>
      <c r="BI1558">
        <f>SUMIF('1.Лок.смета.и.Акт'!CV47:'1.Лок.смета.и.Акт'!CV1557,1,'1.Лок.смета.и.Акт'!AW47:'1.Лок.смета.и.Акт'!AW1557)</f>
        <v>0</v>
      </c>
      <c r="BJ1558">
        <f>SUMIF('1.Лок.смета.и.Акт'!CV47:'1.Лок.смета.и.Акт'!CV1557,2,'1.Лок.смета.и.Акт'!AW47:'1.Лок.смета.и.Акт'!AW1557)</f>
        <v>0</v>
      </c>
      <c r="BK1558">
        <f>SUMIF('1.Лок.смета.и.Акт'!CV47:'1.Лок.смета.и.Акт'!CV1557,5,'1.Лок.смета.и.Акт'!AW47:'1.Лок.смета.и.Акт'!AW1557)</f>
        <v>0</v>
      </c>
      <c r="BL1558">
        <f>SUMIF('1.Лок.смета.и.Акт'!CV47:'1.Лок.смета.и.Акт'!CV1557,4,'1.Лок.смета.и.Акт'!AW47:'1.Лок.смета.и.Акт'!AW1557)</f>
        <v>0</v>
      </c>
      <c r="BM1558">
        <f>SUMIF('1.Лок.смета.и.Акт'!CV47:'1.Лок.смета.и.Акт'!CV1557,1,'1.Лок.смета.и.Акт'!AX47:'1.Лок.смета.и.Акт'!AX1557)</f>
        <v>0</v>
      </c>
      <c r="BN1558">
        <f>SUMIF('1.Лок.смета.и.Акт'!CV47:'1.Лок.смета.и.Акт'!CV1557,2,'1.Лок.смета.и.Акт'!AX47:'1.Лок.смета.и.Акт'!AX1557)</f>
        <v>0</v>
      </c>
      <c r="BO1558">
        <f>SUMIF('1.Лок.смета.и.Акт'!CV47:'1.Лок.смета.и.Акт'!CV1557,5,'1.Лок.смета.и.Акт'!AX47:'1.Лок.смета.и.Акт'!AX1557)</f>
        <v>0</v>
      </c>
      <c r="BP1558">
        <f>SUMIF('1.Лок.смета.и.Акт'!CV47:'1.Лок.смета.и.Акт'!CV1557,4,'1.Лок.смета.и.Акт'!AX47:'1.Лок.смета.и.Акт'!AX1557)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607"/>
  <sheetViews>
    <sheetView workbookViewId="0">
      <selection activeCell="A603" sqref="A603:AN603"/>
    </sheetView>
  </sheetViews>
  <sheetFormatPr defaultColWidth="9.140625" defaultRowHeight="12.75" x14ac:dyDescent="0.2"/>
  <cols>
    <col min="1" max="256" width="9.140625" customWidth="1"/>
  </cols>
  <sheetData>
    <row r="1" spans="1:246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26349</v>
      </c>
      <c r="M1">
        <v>59015436</v>
      </c>
      <c r="N1">
        <v>11</v>
      </c>
      <c r="O1">
        <v>11</v>
      </c>
      <c r="P1">
        <v>0</v>
      </c>
      <c r="Q1">
        <v>3</v>
      </c>
      <c r="IF1">
        <v>-1</v>
      </c>
    </row>
    <row r="2" spans="1:246" x14ac:dyDescent="0.2">
      <c r="IF2">
        <v>-1</v>
      </c>
      <c r="IK2" s="68" t="e">
        <f>#REF!</f>
        <v>#REF!</v>
      </c>
      <c r="IL2" t="s">
        <v>859</v>
      </c>
    </row>
    <row r="3" spans="1:246" x14ac:dyDescent="0.2">
      <c r="IF3">
        <v>-1</v>
      </c>
      <c r="IK3" s="68" t="e">
        <f>#REF!</f>
        <v>#REF!</v>
      </c>
      <c r="IL3" t="s">
        <v>860</v>
      </c>
    </row>
    <row r="4" spans="1:246" x14ac:dyDescent="0.2">
      <c r="A4" s="1">
        <v>1</v>
      </c>
      <c r="B4" s="1">
        <v>1</v>
      </c>
      <c r="C4" s="1">
        <v>-1</v>
      </c>
      <c r="D4" s="1"/>
      <c r="E4" s="1"/>
      <c r="F4" s="1" t="s">
        <v>4</v>
      </c>
      <c r="G4" s="1" t="s">
        <v>5</v>
      </c>
      <c r="H4" s="1" t="s">
        <v>6</v>
      </c>
      <c r="I4" s="1" t="s">
        <v>6</v>
      </c>
      <c r="J4" s="1" t="s">
        <v>6</v>
      </c>
      <c r="K4" s="1" t="s">
        <v>6</v>
      </c>
      <c r="L4" s="1" t="s">
        <v>6</v>
      </c>
      <c r="M4" s="1" t="s">
        <v>6</v>
      </c>
      <c r="N4" s="1" t="s">
        <v>6</v>
      </c>
      <c r="O4" s="1" t="s">
        <v>6</v>
      </c>
      <c r="P4" s="1">
        <v>1984</v>
      </c>
      <c r="Q4" s="1" t="s">
        <v>6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BH4" t="s">
        <v>6</v>
      </c>
      <c r="BI4" t="s">
        <v>6</v>
      </c>
      <c r="BJ4" t="s">
        <v>6</v>
      </c>
      <c r="BK4" t="s">
        <v>6</v>
      </c>
      <c r="BL4" t="s">
        <v>6</v>
      </c>
      <c r="IF4">
        <v>-1</v>
      </c>
    </row>
    <row r="5" spans="1:246" x14ac:dyDescent="0.2">
      <c r="IF5">
        <v>-1</v>
      </c>
      <c r="IK5">
        <v>5</v>
      </c>
      <c r="IL5" t="s">
        <v>616</v>
      </c>
    </row>
    <row r="6" spans="1:246" x14ac:dyDescent="0.2">
      <c r="IF6">
        <v>-1</v>
      </c>
      <c r="IK6">
        <v>50</v>
      </c>
      <c r="IL6" t="s">
        <v>605</v>
      </c>
    </row>
    <row r="7" spans="1:246" x14ac:dyDescent="0.2">
      <c r="IF7">
        <v>-1</v>
      </c>
      <c r="IK7">
        <v>1</v>
      </c>
      <c r="IL7" t="s">
        <v>858</v>
      </c>
    </row>
    <row r="8" spans="1:246" x14ac:dyDescent="0.2">
      <c r="IF8">
        <v>-1</v>
      </c>
      <c r="IK8" t="e">
        <f>IF((Source!AR518&lt;&gt;'1.Лок.смета.и.Акт'!P1558),0,1)</f>
        <v>#REF!</v>
      </c>
      <c r="IL8" t="s">
        <v>727</v>
      </c>
    </row>
    <row r="9" spans="1:246" x14ac:dyDescent="0.2">
      <c r="A9" s="1">
        <v>1</v>
      </c>
      <c r="B9" s="1">
        <v>1</v>
      </c>
      <c r="C9" s="1">
        <v>-1</v>
      </c>
      <c r="D9" s="1"/>
      <c r="E9" s="1"/>
      <c r="F9" s="1" t="s">
        <v>4</v>
      </c>
      <c r="G9" s="1" t="s">
        <v>7</v>
      </c>
      <c r="H9" s="1" t="s">
        <v>6</v>
      </c>
      <c r="I9" s="1" t="s">
        <v>6</v>
      </c>
      <c r="J9" s="1" t="s">
        <v>6</v>
      </c>
      <c r="K9" s="1" t="s">
        <v>6</v>
      </c>
      <c r="L9" s="1" t="s">
        <v>6</v>
      </c>
      <c r="M9" s="1" t="s">
        <v>6</v>
      </c>
      <c r="N9" s="1" t="s">
        <v>6</v>
      </c>
      <c r="O9" s="1" t="s">
        <v>6</v>
      </c>
      <c r="P9" s="1">
        <v>1984</v>
      </c>
      <c r="Q9" s="1" t="s">
        <v>6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BH9" t="s">
        <v>6</v>
      </c>
      <c r="BI9" t="s">
        <v>6</v>
      </c>
      <c r="BJ9" t="s">
        <v>6</v>
      </c>
      <c r="BK9" t="s">
        <v>6</v>
      </c>
      <c r="BL9" t="s">
        <v>6</v>
      </c>
      <c r="IF9">
        <v>-1</v>
      </c>
      <c r="IK9" s="10" t="s">
        <v>606</v>
      </c>
      <c r="IL9" t="s">
        <v>607</v>
      </c>
    </row>
    <row r="10" spans="1:246" x14ac:dyDescent="0.2">
      <c r="IF10">
        <v>-1</v>
      </c>
      <c r="IK10">
        <v>1</v>
      </c>
      <c r="IL10" t="s">
        <v>602</v>
      </c>
    </row>
    <row r="11" spans="1:246" x14ac:dyDescent="0.2">
      <c r="IF11">
        <v>-1</v>
      </c>
      <c r="IK11" t="s">
        <v>603</v>
      </c>
      <c r="IL11" t="s">
        <v>604</v>
      </c>
    </row>
    <row r="12" spans="1:246" x14ac:dyDescent="0.2">
      <c r="A12" s="1">
        <v>1</v>
      </c>
      <c r="B12" s="1">
        <v>602</v>
      </c>
      <c r="C12" s="1">
        <v>1</v>
      </c>
      <c r="D12" s="1">
        <f>ROW(A548)</f>
        <v>548</v>
      </c>
      <c r="E12" s="1">
        <v>0</v>
      </c>
      <c r="F12" s="1" t="s">
        <v>8</v>
      </c>
      <c r="G12" s="1" t="s">
        <v>5</v>
      </c>
      <c r="H12" s="1" t="s">
        <v>6</v>
      </c>
      <c r="I12" s="1">
        <v>0</v>
      </c>
      <c r="J12" s="1" t="s">
        <v>9</v>
      </c>
      <c r="K12" s="1">
        <v>0</v>
      </c>
      <c r="L12" s="1">
        <v>0</v>
      </c>
      <c r="M12" s="1">
        <v>131083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4</v>
      </c>
      <c r="U12" s="1" t="s">
        <v>6</v>
      </c>
      <c r="V12" s="1">
        <v>0</v>
      </c>
      <c r="W12" s="1" t="s">
        <v>6</v>
      </c>
      <c r="X12" s="1" t="s">
        <v>6</v>
      </c>
      <c r="Y12" s="1" t="s">
        <v>6</v>
      </c>
      <c r="Z12" s="1" t="s">
        <v>6</v>
      </c>
      <c r="AA12" s="1" t="s">
        <v>6</v>
      </c>
      <c r="AB12" s="1" t="s">
        <v>6</v>
      </c>
      <c r="AC12" s="1" t="s">
        <v>6</v>
      </c>
      <c r="AD12" s="1" t="s">
        <v>6</v>
      </c>
      <c r="AE12" s="1" t="s">
        <v>6</v>
      </c>
      <c r="AF12" s="1" t="s">
        <v>6</v>
      </c>
      <c r="AG12" s="1" t="s">
        <v>6</v>
      </c>
      <c r="AH12" s="1" t="s">
        <v>6</v>
      </c>
      <c r="AI12" s="1" t="s">
        <v>6</v>
      </c>
      <c r="AJ12" s="1" t="s">
        <v>6</v>
      </c>
      <c r="AK12" s="1"/>
      <c r="AL12" s="1" t="s">
        <v>6</v>
      </c>
      <c r="AM12" s="1" t="s">
        <v>6</v>
      </c>
      <c r="AN12" s="1" t="s">
        <v>6</v>
      </c>
      <c r="AO12" s="1"/>
      <c r="AP12" s="1" t="s">
        <v>6</v>
      </c>
      <c r="AQ12" s="1" t="s">
        <v>6</v>
      </c>
      <c r="AR12" s="1" t="s">
        <v>6</v>
      </c>
      <c r="AS12" s="1"/>
      <c r="AT12" s="1"/>
      <c r="AU12" s="1"/>
      <c r="AV12" s="1"/>
      <c r="AW12" s="1"/>
      <c r="AX12" s="1" t="s">
        <v>6</v>
      </c>
      <c r="AY12" s="1" t="s">
        <v>6</v>
      </c>
      <c r="AZ12" s="1" t="s">
        <v>6</v>
      </c>
      <c r="BA12" s="1"/>
      <c r="BB12" s="1">
        <v>2</v>
      </c>
      <c r="BC12" s="1"/>
      <c r="BD12" s="1"/>
      <c r="BE12" s="1"/>
      <c r="BF12" s="1"/>
      <c r="BG12" s="1"/>
      <c r="BH12" s="1" t="s">
        <v>10</v>
      </c>
      <c r="BI12" s="1" t="s">
        <v>11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12</v>
      </c>
      <c r="BZ12" s="1" t="s">
        <v>13</v>
      </c>
      <c r="CA12" s="1" t="s">
        <v>14</v>
      </c>
      <c r="CB12" s="1" t="s">
        <v>14</v>
      </c>
      <c r="CC12" s="1" t="s">
        <v>14</v>
      </c>
      <c r="CD12" s="1" t="s">
        <v>14</v>
      </c>
      <c r="CE12" s="1" t="s">
        <v>15</v>
      </c>
      <c r="CF12" s="1">
        <v>0</v>
      </c>
      <c r="CG12" s="1">
        <v>0</v>
      </c>
      <c r="CH12" s="1">
        <v>489201672</v>
      </c>
      <c r="CI12" s="1" t="s">
        <v>6</v>
      </c>
      <c r="CJ12" s="1" t="s">
        <v>6</v>
      </c>
      <c r="CK12" s="1">
        <v>9</v>
      </c>
      <c r="CL12" s="1"/>
      <c r="CM12" s="1"/>
      <c r="CN12" s="1"/>
      <c r="CO12" s="1"/>
      <c r="CP12" s="1"/>
      <c r="CQ12" s="1" t="s">
        <v>601</v>
      </c>
      <c r="CR12" s="1" t="s">
        <v>16</v>
      </c>
      <c r="CS12" s="1">
        <v>44551</v>
      </c>
      <c r="CT12" s="1">
        <v>395</v>
      </c>
      <c r="CU12" s="1"/>
      <c r="CV12" s="1"/>
      <c r="CW12" s="1"/>
      <c r="CX12" s="1"/>
      <c r="CY12" s="1">
        <v>0</v>
      </c>
      <c r="CZ12" s="1" t="s">
        <v>6</v>
      </c>
      <c r="DA12" s="1" t="s">
        <v>6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  <c r="IF12">
        <v>-1</v>
      </c>
    </row>
    <row r="13" spans="1:246" x14ac:dyDescent="0.2">
      <c r="IF13">
        <v>-1</v>
      </c>
    </row>
    <row r="14" spans="1:246" x14ac:dyDescent="0.2">
      <c r="IF14">
        <v>-1</v>
      </c>
    </row>
    <row r="15" spans="1:246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IF15">
        <v>-1</v>
      </c>
    </row>
    <row r="16" spans="1:246" x14ac:dyDescent="0.2">
      <c r="IF16">
        <v>-1</v>
      </c>
    </row>
    <row r="17" spans="1:245" x14ac:dyDescent="0.2">
      <c r="IF17">
        <v>-1</v>
      </c>
    </row>
    <row r="18" spans="1:245" x14ac:dyDescent="0.2">
      <c r="A18" s="2">
        <v>52</v>
      </c>
      <c r="B18" s="2">
        <f t="shared" ref="B18:G18" si="0">B548</f>
        <v>602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5.12.4.3 Система приточно-вытяжной вентиляции (Лип. 12) Р</v>
      </c>
      <c r="G18" s="2" t="str">
        <f t="shared" si="0"/>
        <v>Многоквартирный дом поз. 12 со встроенными нежилыми помещениями, расположенный в 32,33 микрорайонах в г. Липецк на земельном участке с кадастровым номером 48:20:0043601:295</v>
      </c>
      <c r="H18" s="2"/>
      <c r="I18" s="2"/>
      <c r="J18" s="2"/>
      <c r="K18" s="2"/>
      <c r="L18" s="2"/>
      <c r="M18" s="2"/>
      <c r="N18" s="2"/>
      <c r="O18" s="2" t="e">
        <f t="shared" ref="O18:AT18" si="1">O548</f>
        <v>#REF!</v>
      </c>
      <c r="P18" s="2" t="e">
        <f t="shared" si="1"/>
        <v>#REF!</v>
      </c>
      <c r="Q18" s="2" t="e">
        <f t="shared" si="1"/>
        <v>#REF!</v>
      </c>
      <c r="R18" s="2" t="e">
        <f t="shared" si="1"/>
        <v>#REF!</v>
      </c>
      <c r="S18" s="2" t="e">
        <f t="shared" si="1"/>
        <v>#REF!</v>
      </c>
      <c r="T18" s="2" t="e">
        <f t="shared" si="1"/>
        <v>#REF!</v>
      </c>
      <c r="U18" s="2" t="e">
        <f t="shared" si="1"/>
        <v>#REF!</v>
      </c>
      <c r="V18" s="2" t="e">
        <f t="shared" si="1"/>
        <v>#REF!</v>
      </c>
      <c r="W18" s="2" t="e">
        <f t="shared" si="1"/>
        <v>#REF!</v>
      </c>
      <c r="X18" s="2" t="e">
        <f t="shared" si="1"/>
        <v>#REF!</v>
      </c>
      <c r="Y18" s="2" t="e">
        <f t="shared" si="1"/>
        <v>#REF!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 t="e">
        <f t="shared" si="1"/>
        <v>#REF!</v>
      </c>
      <c r="AQ18" s="2">
        <f t="shared" si="1"/>
        <v>0</v>
      </c>
      <c r="AR18" s="2" t="e">
        <f t="shared" si="1"/>
        <v>#REF!</v>
      </c>
      <c r="AS18" s="2" t="e">
        <f t="shared" si="1"/>
        <v>#REF!</v>
      </c>
      <c r="AT18" s="2">
        <f t="shared" si="1"/>
        <v>0</v>
      </c>
      <c r="AU18" s="2">
        <f t="shared" ref="AU18:BZ18" si="2">AU548</f>
        <v>0</v>
      </c>
      <c r="AV18" s="2" t="e">
        <f t="shared" si="2"/>
        <v>#REF!</v>
      </c>
      <c r="AW18" s="2" t="e">
        <f t="shared" si="2"/>
        <v>#REF!</v>
      </c>
      <c r="AX18" s="2">
        <f t="shared" si="2"/>
        <v>0</v>
      </c>
      <c r="AY18" s="2" t="e">
        <f t="shared" si="2"/>
        <v>#REF!</v>
      </c>
      <c r="AZ18" s="2" t="e">
        <f t="shared" si="2"/>
        <v>#REF!</v>
      </c>
      <c r="BA18" s="2" t="e">
        <f t="shared" si="2"/>
        <v>#REF!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CA548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DG548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EM548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FS548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  <c r="IF18">
        <v>-1</v>
      </c>
    </row>
    <row r="19" spans="1:245" x14ac:dyDescent="0.2">
      <c r="IF19">
        <v>-1</v>
      </c>
    </row>
    <row r="20" spans="1:245" x14ac:dyDescent="0.2">
      <c r="A20" s="1">
        <v>3</v>
      </c>
      <c r="B20" s="1">
        <v>1</v>
      </c>
      <c r="C20" s="1"/>
      <c r="D20" s="1">
        <f>ROW(A518)</f>
        <v>518</v>
      </c>
      <c r="E20" s="1"/>
      <c r="F20" s="1" t="s">
        <v>17</v>
      </c>
      <c r="G20" s="1" t="s">
        <v>18</v>
      </c>
      <c r="H20" s="1" t="s">
        <v>6</v>
      </c>
      <c r="I20" s="1">
        <v>0</v>
      </c>
      <c r="J20" s="1" t="s">
        <v>6</v>
      </c>
      <c r="K20" s="1">
        <v>-1</v>
      </c>
      <c r="L20" s="1" t="s">
        <v>17</v>
      </c>
      <c r="M20" s="1" t="s">
        <v>6</v>
      </c>
      <c r="N20" s="1"/>
      <c r="O20" s="1"/>
      <c r="P20" s="1"/>
      <c r="Q20" s="1"/>
      <c r="R20" s="1"/>
      <c r="S20" s="1">
        <v>0</v>
      </c>
      <c r="T20" s="1"/>
      <c r="U20" s="1" t="s">
        <v>6</v>
      </c>
      <c r="V20" s="1">
        <v>0</v>
      </c>
      <c r="W20" s="1"/>
      <c r="X20" s="1"/>
      <c r="Y20" s="1"/>
      <c r="Z20" s="1"/>
      <c r="AA20" s="1"/>
      <c r="AB20" s="1" t="s">
        <v>6</v>
      </c>
      <c r="AC20" s="1" t="s">
        <v>6</v>
      </c>
      <c r="AD20" s="1" t="s">
        <v>6</v>
      </c>
      <c r="AE20" s="1" t="s">
        <v>6</v>
      </c>
      <c r="AF20" s="1" t="s">
        <v>6</v>
      </c>
      <c r="AG20" s="1" t="s">
        <v>6</v>
      </c>
      <c r="AH20" s="1"/>
      <c r="AI20" s="1"/>
      <c r="AJ20" s="1"/>
      <c r="AK20" s="1"/>
      <c r="AL20" s="1"/>
      <c r="AM20" s="1"/>
      <c r="AN20" s="1"/>
      <c r="AO20" s="1"/>
      <c r="AP20" s="1" t="s">
        <v>6</v>
      </c>
      <c r="AQ20" s="1" t="s">
        <v>6</v>
      </c>
      <c r="AR20" s="1" t="s">
        <v>6</v>
      </c>
      <c r="AS20" s="1"/>
      <c r="AT20" s="1"/>
      <c r="AU20" s="1"/>
      <c r="AV20" s="1"/>
      <c r="AW20" s="1"/>
      <c r="AX20" s="1"/>
      <c r="AY20" s="1"/>
      <c r="AZ20" s="1" t="s">
        <v>6</v>
      </c>
      <c r="BA20" s="1"/>
      <c r="BB20" s="1" t="s">
        <v>6</v>
      </c>
      <c r="BC20" s="1" t="s">
        <v>6</v>
      </c>
      <c r="BD20" s="1" t="s">
        <v>6</v>
      </c>
      <c r="BE20" s="1" t="s">
        <v>6</v>
      </c>
      <c r="BF20" s="1" t="s">
        <v>6</v>
      </c>
      <c r="BG20" s="1" t="s">
        <v>6</v>
      </c>
      <c r="BH20" s="1" t="s">
        <v>6</v>
      </c>
      <c r="BI20" s="1" t="s">
        <v>6</v>
      </c>
      <c r="BJ20" s="1" t="s">
        <v>6</v>
      </c>
      <c r="BK20" s="1" t="s">
        <v>6</v>
      </c>
      <c r="BL20" s="1" t="s">
        <v>6</v>
      </c>
      <c r="BM20" s="1" t="s">
        <v>6</v>
      </c>
      <c r="BN20" s="1" t="s">
        <v>6</v>
      </c>
      <c r="BO20" s="1" t="s">
        <v>6</v>
      </c>
      <c r="BP20" s="1" t="s">
        <v>6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6</v>
      </c>
      <c r="CJ20" s="1" t="s">
        <v>6</v>
      </c>
      <c r="CK20" t="s">
        <v>6</v>
      </c>
      <c r="CL20" t="s">
        <v>6</v>
      </c>
      <c r="CM20" t="s">
        <v>6</v>
      </c>
      <c r="CN20" t="s">
        <v>6</v>
      </c>
      <c r="CO20" t="s">
        <v>6</v>
      </c>
      <c r="CP20" t="s">
        <v>6</v>
      </c>
      <c r="CQ20" t="s">
        <v>6</v>
      </c>
      <c r="IF20">
        <v>-1</v>
      </c>
    </row>
    <row r="21" spans="1:245" x14ac:dyDescent="0.2">
      <c r="IF21">
        <v>-1</v>
      </c>
    </row>
    <row r="22" spans="1:245" x14ac:dyDescent="0.2">
      <c r="A22" s="2">
        <v>52</v>
      </c>
      <c r="B22" s="2">
        <f t="shared" ref="B22:G22" si="7">B518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5.12.4.3</v>
      </c>
      <c r="G22" s="2" t="str">
        <f t="shared" si="7"/>
        <v>Система приточно-вытяжной вентиляции</v>
      </c>
      <c r="H22" s="2"/>
      <c r="I22" s="2"/>
      <c r="J22" s="2"/>
      <c r="K22" s="2"/>
      <c r="L22" s="2"/>
      <c r="M22" s="2"/>
      <c r="N22" s="2"/>
      <c r="O22" s="2" t="e">
        <f t="shared" ref="O22:AT22" si="8">O518</f>
        <v>#REF!</v>
      </c>
      <c r="P22" s="2" t="e">
        <f t="shared" si="8"/>
        <v>#REF!</v>
      </c>
      <c r="Q22" s="2" t="e">
        <f t="shared" si="8"/>
        <v>#REF!</v>
      </c>
      <c r="R22" s="2" t="e">
        <f t="shared" si="8"/>
        <v>#REF!</v>
      </c>
      <c r="S22" s="2" t="e">
        <f t="shared" si="8"/>
        <v>#REF!</v>
      </c>
      <c r="T22" s="2" t="e">
        <f t="shared" si="8"/>
        <v>#REF!</v>
      </c>
      <c r="U22" s="2" t="e">
        <f t="shared" si="8"/>
        <v>#REF!</v>
      </c>
      <c r="V22" s="2" t="e">
        <f t="shared" si="8"/>
        <v>#REF!</v>
      </c>
      <c r="W22" s="2" t="e">
        <f t="shared" si="8"/>
        <v>#REF!</v>
      </c>
      <c r="X22" s="2" t="e">
        <f t="shared" si="8"/>
        <v>#REF!</v>
      </c>
      <c r="Y22" s="2" t="e">
        <f t="shared" si="8"/>
        <v>#REF!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 t="e">
        <f t="shared" si="8"/>
        <v>#REF!</v>
      </c>
      <c r="AQ22" s="2">
        <f t="shared" si="8"/>
        <v>0</v>
      </c>
      <c r="AR22" s="2" t="e">
        <f t="shared" si="8"/>
        <v>#REF!</v>
      </c>
      <c r="AS22" s="2" t="e">
        <f t="shared" si="8"/>
        <v>#REF!</v>
      </c>
      <c r="AT22" s="2">
        <f t="shared" si="8"/>
        <v>0</v>
      </c>
      <c r="AU22" s="2">
        <f t="shared" ref="AU22:BZ22" si="9">AU518</f>
        <v>0</v>
      </c>
      <c r="AV22" s="2" t="e">
        <f t="shared" si="9"/>
        <v>#REF!</v>
      </c>
      <c r="AW22" s="2" t="e">
        <f t="shared" si="9"/>
        <v>#REF!</v>
      </c>
      <c r="AX22" s="2">
        <f t="shared" si="9"/>
        <v>0</v>
      </c>
      <c r="AY22" s="2" t="e">
        <f t="shared" si="9"/>
        <v>#REF!</v>
      </c>
      <c r="AZ22" s="2" t="e">
        <f t="shared" si="9"/>
        <v>#REF!</v>
      </c>
      <c r="BA22" s="2" t="e">
        <f t="shared" si="9"/>
        <v>#REF!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CA518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DG518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EM518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FS518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  <c r="IF22">
        <v>-1</v>
      </c>
    </row>
    <row r="23" spans="1:245" x14ac:dyDescent="0.2">
      <c r="IF23">
        <v>-1</v>
      </c>
    </row>
    <row r="24" spans="1:245" x14ac:dyDescent="0.2">
      <c r="A24" s="1">
        <v>4</v>
      </c>
      <c r="B24" s="1">
        <v>1</v>
      </c>
      <c r="C24" s="1"/>
      <c r="D24" s="1">
        <f>ROW(A60)</f>
        <v>60</v>
      </c>
      <c r="E24" s="1"/>
      <c r="F24" s="1" t="s">
        <v>6</v>
      </c>
      <c r="G24" s="1" t="s">
        <v>19</v>
      </c>
      <c r="H24" s="1" t="s">
        <v>6</v>
      </c>
      <c r="I24" s="1">
        <v>0</v>
      </c>
      <c r="J24" s="1"/>
      <c r="K24" s="1">
        <v>-1</v>
      </c>
      <c r="L24" s="1"/>
      <c r="M24" s="1" t="s">
        <v>6</v>
      </c>
      <c r="N24" s="1"/>
      <c r="O24" s="1"/>
      <c r="P24" s="1"/>
      <c r="Q24" s="1"/>
      <c r="R24" s="1"/>
      <c r="S24" s="1">
        <v>0</v>
      </c>
      <c r="T24" s="1"/>
      <c r="U24" s="1" t="s">
        <v>6</v>
      </c>
      <c r="V24" s="1">
        <v>0</v>
      </c>
      <c r="W24" s="1"/>
      <c r="X24" s="1"/>
      <c r="Y24" s="1"/>
      <c r="Z24" s="1"/>
      <c r="AA24" s="1"/>
      <c r="AB24" s="1" t="s">
        <v>6</v>
      </c>
      <c r="AC24" s="1" t="s">
        <v>6</v>
      </c>
      <c r="AD24" s="1" t="s">
        <v>6</v>
      </c>
      <c r="AE24" s="1" t="s">
        <v>6</v>
      </c>
      <c r="AF24" s="1" t="s">
        <v>6</v>
      </c>
      <c r="AG24" s="1" t="s">
        <v>6</v>
      </c>
      <c r="AH24" s="1"/>
      <c r="AI24" s="1"/>
      <c r="AJ24" s="1"/>
      <c r="AK24" s="1"/>
      <c r="AL24" s="1"/>
      <c r="AM24" s="1"/>
      <c r="AN24" s="1"/>
      <c r="AO24" s="1"/>
      <c r="AP24" s="1" t="s">
        <v>6</v>
      </c>
      <c r="AQ24" s="1" t="s">
        <v>6</v>
      </c>
      <c r="AR24" s="1" t="s">
        <v>6</v>
      </c>
      <c r="AS24" s="1"/>
      <c r="AT24" s="1"/>
      <c r="AU24" s="1"/>
      <c r="AV24" s="1"/>
      <c r="AW24" s="1"/>
      <c r="AX24" s="1"/>
      <c r="AY24" s="1"/>
      <c r="AZ24" s="1" t="s">
        <v>6</v>
      </c>
      <c r="BA24" s="1"/>
      <c r="BB24" s="1" t="s">
        <v>6</v>
      </c>
      <c r="BC24" s="1" t="s">
        <v>6</v>
      </c>
      <c r="BD24" s="1" t="s">
        <v>6</v>
      </c>
      <c r="BE24" s="1" t="s">
        <v>6</v>
      </c>
      <c r="BF24" s="1" t="s">
        <v>6</v>
      </c>
      <c r="BG24" s="1" t="s">
        <v>6</v>
      </c>
      <c r="BH24" s="1" t="s">
        <v>6</v>
      </c>
      <c r="BI24" s="1" t="s">
        <v>6</v>
      </c>
      <c r="BJ24" s="1" t="s">
        <v>6</v>
      </c>
      <c r="BK24" s="1" t="s">
        <v>6</v>
      </c>
      <c r="BL24" s="1" t="s">
        <v>6</v>
      </c>
      <c r="BM24" s="1" t="s">
        <v>6</v>
      </c>
      <c r="BN24" s="1" t="s">
        <v>6</v>
      </c>
      <c r="BO24" s="1" t="s">
        <v>6</v>
      </c>
      <c r="BP24" s="1" t="s">
        <v>6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  <c r="IF24">
        <v>-1</v>
      </c>
    </row>
    <row r="25" spans="1:245" x14ac:dyDescent="0.2">
      <c r="IF25">
        <v>-1</v>
      </c>
    </row>
    <row r="26" spans="1:245" x14ac:dyDescent="0.2">
      <c r="A26" s="2">
        <v>52</v>
      </c>
      <c r="B26" s="2">
        <f t="shared" ref="B26:G26" si="14">B60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/>
      </c>
      <c r="G26" s="2" t="str">
        <f t="shared" si="14"/>
        <v>Система В1.1, В1.2, В1.3</v>
      </c>
      <c r="H26" s="2"/>
      <c r="I26" s="2"/>
      <c r="J26" s="2"/>
      <c r="K26" s="2"/>
      <c r="L26" s="2"/>
      <c r="M26" s="2"/>
      <c r="N26" s="2"/>
      <c r="O26" s="2" t="e">
        <f t="shared" ref="O26:AT26" si="15">O60</f>
        <v>#REF!</v>
      </c>
      <c r="P26" s="2" t="e">
        <f t="shared" si="15"/>
        <v>#REF!</v>
      </c>
      <c r="Q26" s="2" t="e">
        <f t="shared" si="15"/>
        <v>#REF!</v>
      </c>
      <c r="R26" s="2" t="e">
        <f t="shared" si="15"/>
        <v>#REF!</v>
      </c>
      <c r="S26" s="2" t="e">
        <f t="shared" si="15"/>
        <v>#REF!</v>
      </c>
      <c r="T26" s="2" t="e">
        <f t="shared" si="15"/>
        <v>#REF!</v>
      </c>
      <c r="U26" s="2" t="e">
        <f t="shared" si="15"/>
        <v>#REF!</v>
      </c>
      <c r="V26" s="2" t="e">
        <f t="shared" si="15"/>
        <v>#REF!</v>
      </c>
      <c r="W26" s="2" t="e">
        <f t="shared" si="15"/>
        <v>#REF!</v>
      </c>
      <c r="X26" s="2" t="e">
        <f t="shared" si="15"/>
        <v>#REF!</v>
      </c>
      <c r="Y26" s="2" t="e">
        <f t="shared" si="15"/>
        <v>#REF!</v>
      </c>
      <c r="Z26" s="2">
        <f t="shared" si="15"/>
        <v>0</v>
      </c>
      <c r="AA26" s="2">
        <f t="shared" si="15"/>
        <v>0</v>
      </c>
      <c r="AB26" s="2" t="e">
        <f t="shared" si="15"/>
        <v>#REF!</v>
      </c>
      <c r="AC26" s="2" t="e">
        <f t="shared" si="15"/>
        <v>#REF!</v>
      </c>
      <c r="AD26" s="2" t="e">
        <f t="shared" si="15"/>
        <v>#REF!</v>
      </c>
      <c r="AE26" s="2" t="e">
        <f t="shared" si="15"/>
        <v>#REF!</v>
      </c>
      <c r="AF26" s="2" t="e">
        <f t="shared" si="15"/>
        <v>#REF!</v>
      </c>
      <c r="AG26" s="2" t="e">
        <f t="shared" si="15"/>
        <v>#REF!</v>
      </c>
      <c r="AH26" s="2" t="e">
        <f t="shared" si="15"/>
        <v>#REF!</v>
      </c>
      <c r="AI26" s="2" t="e">
        <f t="shared" si="15"/>
        <v>#REF!</v>
      </c>
      <c r="AJ26" s="2" t="e">
        <f t="shared" si="15"/>
        <v>#REF!</v>
      </c>
      <c r="AK26" s="2" t="e">
        <f t="shared" si="15"/>
        <v>#REF!</v>
      </c>
      <c r="AL26" s="2" t="e">
        <f t="shared" si="15"/>
        <v>#REF!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 t="e">
        <f t="shared" si="15"/>
        <v>#REF!</v>
      </c>
      <c r="AQ26" s="2">
        <f t="shared" si="15"/>
        <v>0</v>
      </c>
      <c r="AR26" s="2" t="e">
        <f t="shared" si="15"/>
        <v>#REF!</v>
      </c>
      <c r="AS26" s="2" t="e">
        <f t="shared" si="15"/>
        <v>#REF!</v>
      </c>
      <c r="AT26" s="2">
        <f t="shared" si="15"/>
        <v>0</v>
      </c>
      <c r="AU26" s="2">
        <f t="shared" ref="AU26:BZ26" si="16">AU60</f>
        <v>0</v>
      </c>
      <c r="AV26" s="2" t="e">
        <f t="shared" si="16"/>
        <v>#REF!</v>
      </c>
      <c r="AW26" s="2" t="e">
        <f t="shared" si="16"/>
        <v>#REF!</v>
      </c>
      <c r="AX26" s="2">
        <f t="shared" si="16"/>
        <v>0</v>
      </c>
      <c r="AY26" s="2" t="e">
        <f t="shared" si="16"/>
        <v>#REF!</v>
      </c>
      <c r="AZ26" s="2" t="e">
        <f t="shared" si="16"/>
        <v>#REF!</v>
      </c>
      <c r="BA26" s="2" t="e">
        <f t="shared" si="16"/>
        <v>#REF!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 t="e">
        <f t="shared" si="16"/>
        <v>#REF!</v>
      </c>
      <c r="BZ26" s="2">
        <f t="shared" si="16"/>
        <v>0</v>
      </c>
      <c r="CA26" s="2" t="e">
        <f t="shared" ref="CA26:DF26" si="17">CA60</f>
        <v>#REF!</v>
      </c>
      <c r="CB26" s="2" t="e">
        <f t="shared" si="17"/>
        <v>#REF!</v>
      </c>
      <c r="CC26" s="2">
        <f t="shared" si="17"/>
        <v>0</v>
      </c>
      <c r="CD26" s="2">
        <f t="shared" si="17"/>
        <v>0</v>
      </c>
      <c r="CE26" s="2" t="e">
        <f t="shared" si="17"/>
        <v>#REF!</v>
      </c>
      <c r="CF26" s="2" t="e">
        <f t="shared" si="17"/>
        <v>#REF!</v>
      </c>
      <c r="CG26" s="2">
        <f t="shared" si="17"/>
        <v>0</v>
      </c>
      <c r="CH26" s="2" t="e">
        <f t="shared" si="17"/>
        <v>#REF!</v>
      </c>
      <c r="CI26" s="2" t="e">
        <f t="shared" si="17"/>
        <v>#REF!</v>
      </c>
      <c r="CJ26" s="2" t="e">
        <f t="shared" si="17"/>
        <v>#REF!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DG60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EM60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FS60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  <c r="IF26">
        <v>-1</v>
      </c>
    </row>
    <row r="27" spans="1:245" x14ac:dyDescent="0.2">
      <c r="IF27">
        <v>-1</v>
      </c>
    </row>
    <row r="28" spans="1:245" x14ac:dyDescent="0.2">
      <c r="A28">
        <v>17</v>
      </c>
      <c r="B28">
        <v>1</v>
      </c>
      <c r="C28">
        <f>ROW(SmtRes!A11)</f>
        <v>11</v>
      </c>
      <c r="D28">
        <f>ROW(EtalonRes!A7)</f>
        <v>7</v>
      </c>
      <c r="E28" t="s">
        <v>20</v>
      </c>
      <c r="F28" t="s">
        <v>21</v>
      </c>
      <c r="G28" t="s">
        <v>22</v>
      </c>
      <c r="H28" t="s">
        <v>23</v>
      </c>
      <c r="I28">
        <f>'1.Лок.смета.и.Акт'!E50</f>
        <v>3</v>
      </c>
      <c r="J28">
        <v>0</v>
      </c>
      <c r="K28">
        <v>3</v>
      </c>
      <c r="O28">
        <f t="shared" ref="O28:O58" si="21">ROUND(CP28,2)</f>
        <v>4025.22</v>
      </c>
      <c r="P28">
        <f t="shared" ref="P28:P58" si="22">ROUND(CQ28*I28,2)</f>
        <v>55.48</v>
      </c>
      <c r="Q28">
        <f t="shared" ref="Q28:Q58" si="23">ROUND(CR28*I28,2)</f>
        <v>276.47000000000003</v>
      </c>
      <c r="R28">
        <f t="shared" ref="R28:R58" si="24">ROUND(CS28*I28,2)</f>
        <v>63.11</v>
      </c>
      <c r="S28">
        <f t="shared" ref="S28:S58" si="25">ROUND(CT28*I28,2)</f>
        <v>3693.27</v>
      </c>
      <c r="T28">
        <f t="shared" ref="T28:T58" si="26">ROUND(CU28*I28,2)</f>
        <v>0</v>
      </c>
      <c r="U28">
        <f t="shared" ref="U28:U58" si="27">ROUND(CV28*I28,7)</f>
        <v>11.4975</v>
      </c>
      <c r="V28">
        <f t="shared" ref="V28:V58" si="28">ROUND(CW28*I28,7)</f>
        <v>0.1575</v>
      </c>
      <c r="W28">
        <f t="shared" ref="W28:W58" si="29">ROUND(CX28*I28,2)</f>
        <v>0</v>
      </c>
      <c r="X28">
        <f t="shared" ref="X28:X58" si="30">ROUND(CY28,2)</f>
        <v>4545.22</v>
      </c>
      <c r="Y28">
        <f t="shared" ref="Y28:Y58" si="31">ROUND(CZ28,2)</f>
        <v>2704.59</v>
      </c>
      <c r="AA28">
        <v>74715642</v>
      </c>
      <c r="AB28">
        <f t="shared" ref="AB28:AB58" si="32">ROUND((AC28+AD28+AF28),2)</f>
        <v>45.85</v>
      </c>
      <c r="AC28">
        <f t="shared" ref="AC28:AC58" si="33">ROUND((ES28),2)</f>
        <v>2.0299999999999998</v>
      </c>
      <c r="AD28">
        <f>ROUND(((((ET28*ROUND(1.05,7)))-((EU28*ROUND(1.05,7))))+AE28),2)</f>
        <v>6.95</v>
      </c>
      <c r="AE28">
        <f>ROUND(((EU28*ROUND(1.05,7))),2)</f>
        <v>0.63</v>
      </c>
      <c r="AF28">
        <f>ROUND(((EV28*ROUND(1.05,7))),2)</f>
        <v>36.869999999999997</v>
      </c>
      <c r="AG28">
        <f t="shared" ref="AG28:AG58" si="34">ROUND((AP28),2)</f>
        <v>0</v>
      </c>
      <c r="AH28">
        <f>((EW28*ROUND(1.05,7)))</f>
        <v>3.8325</v>
      </c>
      <c r="AI28">
        <f>((EX28*ROUND(1.05,7)))</f>
        <v>5.2500000000000005E-2</v>
      </c>
      <c r="AJ28">
        <f t="shared" ref="AJ28:AJ58" si="35">(AS28)</f>
        <v>0</v>
      </c>
      <c r="AK28">
        <f>AL28+AM28+AO28</f>
        <v>43.76</v>
      </c>
      <c r="AL28" s="68">
        <f>'1.Лок.смета.и.Акт'!F54</f>
        <v>2.0299999999999998</v>
      </c>
      <c r="AM28" s="68">
        <f>'1.Лок.смета.и.Акт'!F52</f>
        <v>6.62</v>
      </c>
      <c r="AN28" s="68">
        <f>'1.Лок.смета.и.Акт'!F53</f>
        <v>0.6</v>
      </c>
      <c r="AO28" s="68">
        <f>'1.Лок.смета.и.Акт'!F51</f>
        <v>35.11</v>
      </c>
      <c r="AP28">
        <v>0</v>
      </c>
      <c r="AQ28">
        <f>'1.Лок.смета.и.Акт'!E57</f>
        <v>3.65</v>
      </c>
      <c r="AR28">
        <v>0.05</v>
      </c>
      <c r="AS28">
        <v>0</v>
      </c>
      <c r="AT28">
        <v>121</v>
      </c>
      <c r="AU28">
        <v>72</v>
      </c>
      <c r="AV28">
        <v>1</v>
      </c>
      <c r="AW28">
        <v>1</v>
      </c>
      <c r="AZ28">
        <v>1</v>
      </c>
      <c r="BA28">
        <f>'1.Лок.смета.и.Акт'!J51</f>
        <v>33.39</v>
      </c>
      <c r="BB28">
        <f>'1.Лок.смета.и.Акт'!J52</f>
        <v>13.26</v>
      </c>
      <c r="BC28">
        <f>'1.Лок.смета.и.Акт'!J54</f>
        <v>9.11</v>
      </c>
      <c r="BD28" t="s">
        <v>6</v>
      </c>
      <c r="BE28" t="s">
        <v>6</v>
      </c>
      <c r="BF28" t="s">
        <v>6</v>
      </c>
      <c r="BG28" t="s">
        <v>6</v>
      </c>
      <c r="BH28">
        <v>0</v>
      </c>
      <c r="BI28">
        <v>1</v>
      </c>
      <c r="BJ28" t="s">
        <v>24</v>
      </c>
      <c r="BM28">
        <v>20001</v>
      </c>
      <c r="BN28">
        <v>0</v>
      </c>
      <c r="BO28" t="s">
        <v>6</v>
      </c>
      <c r="BP28">
        <v>0</v>
      </c>
      <c r="BQ28">
        <v>22</v>
      </c>
      <c r="BR28">
        <v>0</v>
      </c>
      <c r="BS28">
        <f>'1.Лок.смета.и.Акт'!J53</f>
        <v>33.39</v>
      </c>
      <c r="BT28">
        <v>1</v>
      </c>
      <c r="BU28">
        <v>1</v>
      </c>
      <c r="BV28">
        <v>1</v>
      </c>
      <c r="BW28">
        <v>1</v>
      </c>
      <c r="BX28">
        <v>1</v>
      </c>
      <c r="BY28" t="s">
        <v>6</v>
      </c>
      <c r="BZ28">
        <v>121</v>
      </c>
      <c r="CA28">
        <v>72</v>
      </c>
      <c r="CB28" t="s">
        <v>6</v>
      </c>
      <c r="CE28">
        <v>0</v>
      </c>
      <c r="CF28">
        <v>0</v>
      </c>
      <c r="CG28">
        <v>0</v>
      </c>
      <c r="CM28">
        <v>0</v>
      </c>
      <c r="CN28" t="s">
        <v>25</v>
      </c>
      <c r="CO28">
        <v>0</v>
      </c>
      <c r="CP28">
        <f t="shared" ref="CP28:CP58" si="36">(P28+Q28+S28)</f>
        <v>4025.2200000000003</v>
      </c>
      <c r="CQ28">
        <f>AC28*BC28</f>
        <v>18.493299999999998</v>
      </c>
      <c r="CR28">
        <f>AD28*BB28</f>
        <v>92.156999999999996</v>
      </c>
      <c r="CS28">
        <f t="shared" ref="CS28:CS58" si="37">AE28*BS28</f>
        <v>21.035700000000002</v>
      </c>
      <c r="CT28">
        <f t="shared" ref="CT28:CT58" si="38">AF28*BA28</f>
        <v>1231.0892999999999</v>
      </c>
      <c r="CU28">
        <f t="shared" ref="CU28:CU58" si="39">AG28</f>
        <v>0</v>
      </c>
      <c r="CV28">
        <f t="shared" ref="CV28:CV58" si="40">AH28</f>
        <v>3.8325</v>
      </c>
      <c r="CW28">
        <f t="shared" ref="CW28:CW58" si="41">AI28</f>
        <v>5.2500000000000005E-2</v>
      </c>
      <c r="CX28">
        <f t="shared" ref="CX28:CX58" si="42">AJ28</f>
        <v>0</v>
      </c>
      <c r="CY28">
        <f t="shared" ref="CY28:CY58" si="43">(((S28+R28)*AT28)/100)</f>
        <v>4545.2198000000008</v>
      </c>
      <c r="CZ28">
        <f t="shared" ref="CZ28:CZ58" si="44">(((S28+R28)*AU28)/100)</f>
        <v>2704.5935999999997</v>
      </c>
      <c r="DB28">
        <v>1</v>
      </c>
      <c r="DC28" t="s">
        <v>6</v>
      </c>
      <c r="DD28" t="s">
        <v>6</v>
      </c>
      <c r="DE28" t="s">
        <v>26</v>
      </c>
      <c r="DF28" t="s">
        <v>26</v>
      </c>
      <c r="DG28" t="s">
        <v>26</v>
      </c>
      <c r="DH28" t="s">
        <v>6</v>
      </c>
      <c r="DI28" t="s">
        <v>26</v>
      </c>
      <c r="DJ28" t="s">
        <v>26</v>
      </c>
      <c r="DK28" t="s">
        <v>6</v>
      </c>
      <c r="DL28" t="s">
        <v>6</v>
      </c>
      <c r="DM28" t="s">
        <v>6</v>
      </c>
      <c r="DN28">
        <v>0</v>
      </c>
      <c r="DO28">
        <v>0</v>
      </c>
      <c r="DP28">
        <v>1</v>
      </c>
      <c r="DQ28">
        <v>1</v>
      </c>
      <c r="DU28">
        <v>1013</v>
      </c>
      <c r="DV28" t="s">
        <v>23</v>
      </c>
      <c r="DW28" t="str">
        <f>'1.Лок.смета.и.Акт'!D50</f>
        <v>ШТ</v>
      </c>
      <c r="DX28">
        <v>1</v>
      </c>
      <c r="DZ28" t="s">
        <v>6</v>
      </c>
      <c r="EA28" t="s">
        <v>6</v>
      </c>
      <c r="EB28" t="s">
        <v>6</v>
      </c>
      <c r="EC28" t="s">
        <v>6</v>
      </c>
      <c r="EE28">
        <v>61529847</v>
      </c>
      <c r="EF28">
        <v>22</v>
      </c>
      <c r="EG28" t="s">
        <v>27</v>
      </c>
      <c r="EH28">
        <v>16</v>
      </c>
      <c r="EI28" t="s">
        <v>28</v>
      </c>
      <c r="EJ28">
        <v>1</v>
      </c>
      <c r="EK28">
        <v>20001</v>
      </c>
      <c r="EL28" t="s">
        <v>29</v>
      </c>
      <c r="EM28" t="s">
        <v>30</v>
      </c>
      <c r="EO28" t="s">
        <v>31</v>
      </c>
      <c r="EQ28">
        <v>0</v>
      </c>
      <c r="ER28">
        <f>ES28+ET28+EV28</f>
        <v>43.76</v>
      </c>
      <c r="ES28" s="68">
        <f>'1.Лок.смета.и.Акт'!F54</f>
        <v>2.0299999999999998</v>
      </c>
      <c r="ET28" s="68">
        <f>'1.Лок.смета.и.Акт'!F52</f>
        <v>6.62</v>
      </c>
      <c r="EU28" s="68">
        <f>'1.Лок.смета.и.Акт'!F53</f>
        <v>0.6</v>
      </c>
      <c r="EV28" s="68">
        <f>'1.Лок.смета.и.Акт'!F51</f>
        <v>35.11</v>
      </c>
      <c r="EW28">
        <f>'1.Лок.смета.и.Акт'!E57</f>
        <v>3.65</v>
      </c>
      <c r="EX28">
        <v>0.05</v>
      </c>
      <c r="EY28">
        <v>0</v>
      </c>
      <c r="FQ28">
        <v>0</v>
      </c>
      <c r="FR28">
        <f t="shared" ref="FR28:FR58" si="45">ROUND(IF(BI28=3,GM28,0),2)</f>
        <v>0</v>
      </c>
      <c r="FS28">
        <v>0</v>
      </c>
      <c r="FX28">
        <v>121</v>
      </c>
      <c r="FY28">
        <v>72</v>
      </c>
      <c r="GA28" t="s">
        <v>6</v>
      </c>
      <c r="GD28">
        <v>1</v>
      </c>
      <c r="GF28">
        <v>-2090890730</v>
      </c>
      <c r="GG28">
        <v>2</v>
      </c>
      <c r="GH28">
        <v>1</v>
      </c>
      <c r="GI28">
        <v>4</v>
      </c>
      <c r="GJ28">
        <v>0</v>
      </c>
      <c r="GK28">
        <v>0</v>
      </c>
      <c r="GL28">
        <f t="shared" ref="GL28:GL58" si="46">ROUND(IF(AND(BH28=3,BI28=3,FS28&lt;&gt;0),P28,0),2)</f>
        <v>0</v>
      </c>
      <c r="GM28">
        <f t="shared" ref="GM28:GM58" si="47">ROUND(O28+X28+Y28,2)+GX28</f>
        <v>11275.03</v>
      </c>
      <c r="GN28">
        <f t="shared" ref="GN28:GN58" si="48">IF(OR(BI28=0,BI28=1),GM28-GX28,0)</f>
        <v>11275.03</v>
      </c>
      <c r="GO28">
        <f t="shared" ref="GO28:GO58" si="49">IF(BI28=2,GM28-GX28,0)</f>
        <v>0</v>
      </c>
      <c r="GP28">
        <f t="shared" ref="GP28:GP58" si="50">IF(BI28=4,GM28-GX28,0)</f>
        <v>0</v>
      </c>
      <c r="GR28">
        <v>0</v>
      </c>
      <c r="GS28">
        <v>3</v>
      </c>
      <c r="GT28">
        <v>0</v>
      </c>
      <c r="GU28" t="s">
        <v>6</v>
      </c>
      <c r="GV28">
        <f t="shared" ref="GV28:GV58" si="51">ROUND((GT28),2)</f>
        <v>0</v>
      </c>
      <c r="GW28">
        <v>1</v>
      </c>
      <c r="GX28">
        <f t="shared" ref="GX28:GX58" si="52">ROUND(HC28*I28,2)</f>
        <v>0</v>
      </c>
      <c r="HA28">
        <v>0</v>
      </c>
      <c r="HB28">
        <v>0</v>
      </c>
      <c r="HC28">
        <f t="shared" ref="HC28:HC58" si="53">GV28*GW28</f>
        <v>0</v>
      </c>
      <c r="HE28" t="s">
        <v>6</v>
      </c>
      <c r="HF28" t="s">
        <v>6</v>
      </c>
      <c r="HM28" t="s">
        <v>6</v>
      </c>
      <c r="HN28" t="s">
        <v>32</v>
      </c>
      <c r="HO28" t="s">
        <v>33</v>
      </c>
      <c r="HP28" t="s">
        <v>28</v>
      </c>
      <c r="HQ28" t="s">
        <v>28</v>
      </c>
      <c r="IF28">
        <v>-1</v>
      </c>
      <c r="IK28">
        <v>0</v>
      </c>
    </row>
    <row r="29" spans="1:245" x14ac:dyDescent="0.2">
      <c r="A29">
        <v>18</v>
      </c>
      <c r="B29">
        <v>1</v>
      </c>
      <c r="C29">
        <v>8</v>
      </c>
      <c r="E29" t="s">
        <v>34</v>
      </c>
      <c r="F29" t="str">
        <f>'1.Лок.смета.и.Акт'!B58</f>
        <v>Прайс</v>
      </c>
      <c r="G29" t="s">
        <v>36</v>
      </c>
      <c r="H29" t="s">
        <v>37</v>
      </c>
      <c r="I29" t="e">
        <f>I28*J29</f>
        <v>#REF!</v>
      </c>
      <c r="J29" s="183" t="e">
        <f>#REF!</f>
        <v>#REF!</v>
      </c>
      <c r="K29">
        <v>0.66666667000000002</v>
      </c>
      <c r="O29" t="e">
        <f t="shared" si="21"/>
        <v>#REF!</v>
      </c>
      <c r="P29" t="e">
        <f t="shared" si="22"/>
        <v>#REF!</v>
      </c>
      <c r="Q29" t="e">
        <f t="shared" si="23"/>
        <v>#REF!</v>
      </c>
      <c r="R29" t="e">
        <f t="shared" si="24"/>
        <v>#REF!</v>
      </c>
      <c r="S29" t="e">
        <f t="shared" si="25"/>
        <v>#REF!</v>
      </c>
      <c r="T29" t="e">
        <f t="shared" si="26"/>
        <v>#REF!</v>
      </c>
      <c r="U29" t="e">
        <f t="shared" si="27"/>
        <v>#REF!</v>
      </c>
      <c r="V29" t="e">
        <f t="shared" si="28"/>
        <v>#REF!</v>
      </c>
      <c r="W29" t="e">
        <f t="shared" si="29"/>
        <v>#REF!</v>
      </c>
      <c r="X29" t="e">
        <f t="shared" si="30"/>
        <v>#REF!</v>
      </c>
      <c r="Y29" t="e">
        <f t="shared" si="31"/>
        <v>#REF!</v>
      </c>
      <c r="AA29">
        <v>74715642</v>
      </c>
      <c r="AB29">
        <f t="shared" si="32"/>
        <v>12702.53</v>
      </c>
      <c r="AC29">
        <f t="shared" si="33"/>
        <v>12702.53</v>
      </c>
      <c r="AD29">
        <f>ROUND((((ET29)-(EU29))+AE29),2)</f>
        <v>0</v>
      </c>
      <c r="AE29">
        <f t="shared" ref="AE29:AF32" si="54">ROUND((EU29),2)</f>
        <v>0</v>
      </c>
      <c r="AF29">
        <f t="shared" si="54"/>
        <v>0</v>
      </c>
      <c r="AG29">
        <f t="shared" si="34"/>
        <v>0</v>
      </c>
      <c r="AH29">
        <f t="shared" ref="AH29:AI32" si="55">(EW29)</f>
        <v>0</v>
      </c>
      <c r="AI29">
        <f t="shared" si="55"/>
        <v>0</v>
      </c>
      <c r="AJ29">
        <f t="shared" si="35"/>
        <v>0</v>
      </c>
      <c r="AK29">
        <v>12702.53</v>
      </c>
      <c r="AL29" s="68">
        <f>'1.Лок.смета.и.Акт'!F58</f>
        <v>12702.53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</v>
      </c>
      <c r="AW29">
        <v>1</v>
      </c>
      <c r="AZ29">
        <v>1</v>
      </c>
      <c r="BA29">
        <v>1</v>
      </c>
      <c r="BB29">
        <v>1</v>
      </c>
      <c r="BC29">
        <f>'1.Лок.смета.и.Акт'!J58</f>
        <v>6.13</v>
      </c>
      <c r="BD29" t="s">
        <v>6</v>
      </c>
      <c r="BE29" t="s">
        <v>6</v>
      </c>
      <c r="BF29" t="s">
        <v>6</v>
      </c>
      <c r="BG29" t="s">
        <v>6</v>
      </c>
      <c r="BH29">
        <v>3</v>
      </c>
      <c r="BI29">
        <v>3</v>
      </c>
      <c r="BJ29" t="s">
        <v>38</v>
      </c>
      <c r="BM29">
        <v>600001</v>
      </c>
      <c r="BN29">
        <v>0</v>
      </c>
      <c r="BO29" t="s">
        <v>6</v>
      </c>
      <c r="BP29">
        <v>0</v>
      </c>
      <c r="BQ29">
        <v>5</v>
      </c>
      <c r="BR29">
        <v>0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6</v>
      </c>
      <c r="BZ29">
        <v>0</v>
      </c>
      <c r="CA29">
        <v>0</v>
      </c>
      <c r="CB29" t="s">
        <v>6</v>
      </c>
      <c r="CE29">
        <v>0</v>
      </c>
      <c r="CF29">
        <v>0</v>
      </c>
      <c r="CG29">
        <v>0</v>
      </c>
      <c r="CM29">
        <v>0</v>
      </c>
      <c r="CN29" t="s">
        <v>6</v>
      </c>
      <c r="CO29">
        <v>0</v>
      </c>
      <c r="CP29" t="e">
        <f t="shared" si="36"/>
        <v>#REF!</v>
      </c>
      <c r="CQ29">
        <f t="shared" ref="CQ29:CR32" si="56">AC29</f>
        <v>12702.53</v>
      </c>
      <c r="CR29">
        <f t="shared" si="56"/>
        <v>0</v>
      </c>
      <c r="CS29">
        <f t="shared" si="37"/>
        <v>0</v>
      </c>
      <c r="CT29">
        <f t="shared" si="38"/>
        <v>0</v>
      </c>
      <c r="CU29">
        <f t="shared" si="39"/>
        <v>0</v>
      </c>
      <c r="CV29">
        <f t="shared" si="40"/>
        <v>0</v>
      </c>
      <c r="CW29">
        <f t="shared" si="41"/>
        <v>0</v>
      </c>
      <c r="CX29">
        <f t="shared" si="42"/>
        <v>0</v>
      </c>
      <c r="CY29" t="e">
        <f t="shared" si="43"/>
        <v>#REF!</v>
      </c>
      <c r="CZ29" t="e">
        <f t="shared" si="44"/>
        <v>#REF!</v>
      </c>
      <c r="DC29" t="s">
        <v>6</v>
      </c>
      <c r="DD29" t="s">
        <v>6</v>
      </c>
      <c r="DE29" t="s">
        <v>6</v>
      </c>
      <c r="DF29" t="s">
        <v>6</v>
      </c>
      <c r="DG29" t="s">
        <v>6</v>
      </c>
      <c r="DH29" t="s">
        <v>6</v>
      </c>
      <c r="DI29" t="s">
        <v>6</v>
      </c>
      <c r="DJ29" t="s">
        <v>6</v>
      </c>
      <c r="DK29" t="s">
        <v>6</v>
      </c>
      <c r="DL29" t="s">
        <v>6</v>
      </c>
      <c r="DM29" t="s">
        <v>6</v>
      </c>
      <c r="DN29">
        <v>0</v>
      </c>
      <c r="DO29">
        <v>0</v>
      </c>
      <c r="DP29">
        <v>1</v>
      </c>
      <c r="DQ29">
        <v>1</v>
      </c>
      <c r="DU29">
        <v>1013</v>
      </c>
      <c r="DV29" t="s">
        <v>37</v>
      </c>
      <c r="DW29" t="str">
        <f>'1.Лок.смета.и.Акт'!D58</f>
        <v>КОМПЛ</v>
      </c>
      <c r="DX29">
        <v>1</v>
      </c>
      <c r="DZ29" t="s">
        <v>6</v>
      </c>
      <c r="EA29" t="s">
        <v>6</v>
      </c>
      <c r="EB29" t="s">
        <v>6</v>
      </c>
      <c r="EC29" t="s">
        <v>6</v>
      </c>
      <c r="EE29">
        <v>61530071</v>
      </c>
      <c r="EF29">
        <v>5</v>
      </c>
      <c r="EG29" t="s">
        <v>39</v>
      </c>
      <c r="EH29">
        <v>0</v>
      </c>
      <c r="EI29" t="s">
        <v>6</v>
      </c>
      <c r="EJ29">
        <v>3</v>
      </c>
      <c r="EK29">
        <v>600001</v>
      </c>
      <c r="EL29" t="s">
        <v>40</v>
      </c>
      <c r="EM29" t="s">
        <v>41</v>
      </c>
      <c r="EO29" t="s">
        <v>6</v>
      </c>
      <c r="EQ29">
        <v>0</v>
      </c>
      <c r="ER29">
        <v>12702.53</v>
      </c>
      <c r="ES29" s="68">
        <f>'1.Лок.смета.и.Акт'!F58</f>
        <v>12702.53</v>
      </c>
      <c r="ET29">
        <v>0</v>
      </c>
      <c r="EU29">
        <v>0</v>
      </c>
      <c r="EV29">
        <v>0</v>
      </c>
      <c r="EW29">
        <v>0</v>
      </c>
      <c r="EX29">
        <v>0</v>
      </c>
      <c r="EZ29">
        <v>5</v>
      </c>
      <c r="FC29">
        <v>0</v>
      </c>
      <c r="FD29">
        <v>18</v>
      </c>
      <c r="FF29">
        <v>12174.5</v>
      </c>
      <c r="FQ29">
        <v>0</v>
      </c>
      <c r="FR29" t="e">
        <f t="shared" si="45"/>
        <v>#REF!</v>
      </c>
      <c r="FS29">
        <v>0</v>
      </c>
      <c r="FX29">
        <v>0</v>
      </c>
      <c r="FY29">
        <v>0</v>
      </c>
      <c r="GA29" t="s">
        <v>42</v>
      </c>
      <c r="GD29">
        <v>1</v>
      </c>
      <c r="GF29">
        <v>-534906782</v>
      </c>
      <c r="GG29">
        <v>2</v>
      </c>
      <c r="GH29">
        <v>3</v>
      </c>
      <c r="GI29">
        <v>4</v>
      </c>
      <c r="GJ29">
        <v>0</v>
      </c>
      <c r="GK29">
        <v>0</v>
      </c>
      <c r="GL29">
        <f t="shared" si="46"/>
        <v>0</v>
      </c>
      <c r="GM29" t="e">
        <f t="shared" si="47"/>
        <v>#REF!</v>
      </c>
      <c r="GN29">
        <f t="shared" si="48"/>
        <v>0</v>
      </c>
      <c r="GO29">
        <f t="shared" si="49"/>
        <v>0</v>
      </c>
      <c r="GP29">
        <f t="shared" si="50"/>
        <v>0</v>
      </c>
      <c r="GR29">
        <v>1</v>
      </c>
      <c r="GS29">
        <v>1</v>
      </c>
      <c r="GT29">
        <v>0</v>
      </c>
      <c r="GU29" t="s">
        <v>6</v>
      </c>
      <c r="GV29">
        <f t="shared" si="51"/>
        <v>0</v>
      </c>
      <c r="GW29">
        <v>1</v>
      </c>
      <c r="GX29" t="e">
        <f t="shared" si="52"/>
        <v>#REF!</v>
      </c>
      <c r="HA29">
        <v>0</v>
      </c>
      <c r="HB29">
        <v>0</v>
      </c>
      <c r="HC29">
        <f t="shared" si="53"/>
        <v>0</v>
      </c>
      <c r="HE29" t="s">
        <v>43</v>
      </c>
      <c r="HF29" t="s">
        <v>44</v>
      </c>
      <c r="HH29" t="e">
        <f>ROUND(AC29*I29,2)</f>
        <v>#REF!</v>
      </c>
      <c r="HM29" t="s">
        <v>6</v>
      </c>
      <c r="HN29" t="s">
        <v>6</v>
      </c>
      <c r="HO29" t="s">
        <v>6</v>
      </c>
      <c r="HP29" t="s">
        <v>6</v>
      </c>
      <c r="HQ29" t="s">
        <v>6</v>
      </c>
      <c r="IF29">
        <v>-1</v>
      </c>
      <c r="IK29">
        <v>0</v>
      </c>
    </row>
    <row r="30" spans="1:245" x14ac:dyDescent="0.2">
      <c r="A30">
        <v>18</v>
      </c>
      <c r="B30">
        <v>1</v>
      </c>
      <c r="C30">
        <v>9</v>
      </c>
      <c r="E30" t="s">
        <v>44</v>
      </c>
      <c r="F30" t="str">
        <f>'1.Лок.смета.и.Акт'!B60</f>
        <v>Прайс</v>
      </c>
      <c r="G30" t="s">
        <v>45</v>
      </c>
      <c r="H30" t="s">
        <v>37</v>
      </c>
      <c r="I30" t="e">
        <f>I28*J30</f>
        <v>#REF!</v>
      </c>
      <c r="J30" s="183" t="e">
        <f>#REF!</f>
        <v>#REF!</v>
      </c>
      <c r="K30">
        <v>0.33333332999999998</v>
      </c>
      <c r="O30" t="e">
        <f t="shared" si="21"/>
        <v>#REF!</v>
      </c>
      <c r="P30" t="e">
        <f t="shared" si="22"/>
        <v>#REF!</v>
      </c>
      <c r="Q30" t="e">
        <f t="shared" si="23"/>
        <v>#REF!</v>
      </c>
      <c r="R30" t="e">
        <f t="shared" si="24"/>
        <v>#REF!</v>
      </c>
      <c r="S30" t="e">
        <f t="shared" si="25"/>
        <v>#REF!</v>
      </c>
      <c r="T30" t="e">
        <f t="shared" si="26"/>
        <v>#REF!</v>
      </c>
      <c r="U30" t="e">
        <f t="shared" si="27"/>
        <v>#REF!</v>
      </c>
      <c r="V30" t="e">
        <f t="shared" si="28"/>
        <v>#REF!</v>
      </c>
      <c r="W30" t="e">
        <f t="shared" si="29"/>
        <v>#REF!</v>
      </c>
      <c r="X30" t="e">
        <f t="shared" si="30"/>
        <v>#REF!</v>
      </c>
      <c r="Y30" t="e">
        <f t="shared" si="31"/>
        <v>#REF!</v>
      </c>
      <c r="AA30">
        <v>74715642</v>
      </c>
      <c r="AB30">
        <f t="shared" si="32"/>
        <v>8480.6200000000008</v>
      </c>
      <c r="AC30">
        <f t="shared" si="33"/>
        <v>8480.6200000000008</v>
      </c>
      <c r="AD30">
        <f>ROUND((((ET30)-(EU30))+AE30),2)</f>
        <v>0</v>
      </c>
      <c r="AE30">
        <f t="shared" si="54"/>
        <v>0</v>
      </c>
      <c r="AF30">
        <f t="shared" si="54"/>
        <v>0</v>
      </c>
      <c r="AG30">
        <f t="shared" si="34"/>
        <v>0</v>
      </c>
      <c r="AH30">
        <f t="shared" si="55"/>
        <v>0</v>
      </c>
      <c r="AI30">
        <f t="shared" si="55"/>
        <v>0</v>
      </c>
      <c r="AJ30">
        <f t="shared" si="35"/>
        <v>0</v>
      </c>
      <c r="AK30">
        <v>8480.619999999999</v>
      </c>
      <c r="AL30" s="68">
        <f>'1.Лок.смета.и.Акт'!F60</f>
        <v>8480.619999999999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1</v>
      </c>
      <c r="AZ30">
        <v>1</v>
      </c>
      <c r="BA30">
        <v>1</v>
      </c>
      <c r="BB30">
        <v>1</v>
      </c>
      <c r="BC30">
        <f>'1.Лок.смета.и.Акт'!J60</f>
        <v>6.13</v>
      </c>
      <c r="BD30" t="s">
        <v>6</v>
      </c>
      <c r="BE30" t="s">
        <v>6</v>
      </c>
      <c r="BF30" t="s">
        <v>6</v>
      </c>
      <c r="BG30" t="s">
        <v>6</v>
      </c>
      <c r="BH30">
        <v>3</v>
      </c>
      <c r="BI30">
        <v>3</v>
      </c>
      <c r="BJ30" t="s">
        <v>46</v>
      </c>
      <c r="BM30">
        <v>600001</v>
      </c>
      <c r="BN30">
        <v>0</v>
      </c>
      <c r="BO30" t="s">
        <v>6</v>
      </c>
      <c r="BP30">
        <v>0</v>
      </c>
      <c r="BQ30">
        <v>5</v>
      </c>
      <c r="BR30">
        <v>0</v>
      </c>
      <c r="BS30">
        <v>1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6</v>
      </c>
      <c r="BZ30">
        <v>0</v>
      </c>
      <c r="CA30">
        <v>0</v>
      </c>
      <c r="CB30" t="s">
        <v>6</v>
      </c>
      <c r="CE30">
        <v>0</v>
      </c>
      <c r="CF30">
        <v>0</v>
      </c>
      <c r="CG30">
        <v>0</v>
      </c>
      <c r="CM30">
        <v>0</v>
      </c>
      <c r="CN30" t="s">
        <v>6</v>
      </c>
      <c r="CO30">
        <v>0</v>
      </c>
      <c r="CP30" t="e">
        <f t="shared" si="36"/>
        <v>#REF!</v>
      </c>
      <c r="CQ30">
        <f t="shared" si="56"/>
        <v>8480.6200000000008</v>
      </c>
      <c r="CR30">
        <f t="shared" si="56"/>
        <v>0</v>
      </c>
      <c r="CS30">
        <f t="shared" si="37"/>
        <v>0</v>
      </c>
      <c r="CT30">
        <f t="shared" si="38"/>
        <v>0</v>
      </c>
      <c r="CU30">
        <f t="shared" si="39"/>
        <v>0</v>
      </c>
      <c r="CV30">
        <f t="shared" si="40"/>
        <v>0</v>
      </c>
      <c r="CW30">
        <f t="shared" si="41"/>
        <v>0</v>
      </c>
      <c r="CX30">
        <f t="shared" si="42"/>
        <v>0</v>
      </c>
      <c r="CY30" t="e">
        <f t="shared" si="43"/>
        <v>#REF!</v>
      </c>
      <c r="CZ30" t="e">
        <f t="shared" si="44"/>
        <v>#REF!</v>
      </c>
      <c r="DC30" t="s">
        <v>6</v>
      </c>
      <c r="DD30" t="s">
        <v>6</v>
      </c>
      <c r="DE30" t="s">
        <v>6</v>
      </c>
      <c r="DF30" t="s">
        <v>6</v>
      </c>
      <c r="DG30" t="s">
        <v>6</v>
      </c>
      <c r="DH30" t="s">
        <v>6</v>
      </c>
      <c r="DI30" t="s">
        <v>6</v>
      </c>
      <c r="DJ30" t="s">
        <v>6</v>
      </c>
      <c r="DK30" t="s">
        <v>6</v>
      </c>
      <c r="DL30" t="s">
        <v>6</v>
      </c>
      <c r="DM30" t="s">
        <v>6</v>
      </c>
      <c r="DN30">
        <v>0</v>
      </c>
      <c r="DO30">
        <v>0</v>
      </c>
      <c r="DP30">
        <v>1</v>
      </c>
      <c r="DQ30">
        <v>1</v>
      </c>
      <c r="DU30">
        <v>1013</v>
      </c>
      <c r="DV30" t="s">
        <v>37</v>
      </c>
      <c r="DW30" t="str">
        <f>'1.Лок.смета.и.Акт'!D60</f>
        <v>КОМПЛ</v>
      </c>
      <c r="DX30">
        <v>1</v>
      </c>
      <c r="DZ30" t="s">
        <v>6</v>
      </c>
      <c r="EA30" t="s">
        <v>6</v>
      </c>
      <c r="EB30" t="s">
        <v>6</v>
      </c>
      <c r="EC30" t="s">
        <v>6</v>
      </c>
      <c r="EE30">
        <v>61530071</v>
      </c>
      <c r="EF30">
        <v>5</v>
      </c>
      <c r="EG30" t="s">
        <v>39</v>
      </c>
      <c r="EH30">
        <v>0</v>
      </c>
      <c r="EI30" t="s">
        <v>6</v>
      </c>
      <c r="EJ30">
        <v>3</v>
      </c>
      <c r="EK30">
        <v>600001</v>
      </c>
      <c r="EL30" t="s">
        <v>40</v>
      </c>
      <c r="EM30" t="s">
        <v>41</v>
      </c>
      <c r="EO30" t="s">
        <v>6</v>
      </c>
      <c r="EQ30">
        <v>0</v>
      </c>
      <c r="ER30">
        <v>8480.619999999999</v>
      </c>
      <c r="ES30" s="68">
        <f>'1.Лок.смета.и.Акт'!F60</f>
        <v>8480.619999999999</v>
      </c>
      <c r="ET30">
        <v>0</v>
      </c>
      <c r="EU30">
        <v>0</v>
      </c>
      <c r="EV30">
        <v>0</v>
      </c>
      <c r="EW30">
        <v>0</v>
      </c>
      <c r="EX30">
        <v>0</v>
      </c>
      <c r="EZ30">
        <v>5</v>
      </c>
      <c r="FC30">
        <v>0</v>
      </c>
      <c r="FD30">
        <v>18</v>
      </c>
      <c r="FF30">
        <v>8128.09</v>
      </c>
      <c r="FQ30">
        <v>0</v>
      </c>
      <c r="FR30" t="e">
        <f t="shared" si="45"/>
        <v>#REF!</v>
      </c>
      <c r="FS30">
        <v>0</v>
      </c>
      <c r="FX30">
        <v>0</v>
      </c>
      <c r="FY30">
        <v>0</v>
      </c>
      <c r="GA30" t="s">
        <v>47</v>
      </c>
      <c r="GD30">
        <v>1</v>
      </c>
      <c r="GF30">
        <v>850098725</v>
      </c>
      <c r="GG30">
        <v>2</v>
      </c>
      <c r="GH30">
        <v>3</v>
      </c>
      <c r="GI30">
        <v>4</v>
      </c>
      <c r="GJ30">
        <v>0</v>
      </c>
      <c r="GK30">
        <v>0</v>
      </c>
      <c r="GL30">
        <f t="shared" si="46"/>
        <v>0</v>
      </c>
      <c r="GM30" t="e">
        <f t="shared" si="47"/>
        <v>#REF!</v>
      </c>
      <c r="GN30">
        <f t="shared" si="48"/>
        <v>0</v>
      </c>
      <c r="GO30">
        <f t="shared" si="49"/>
        <v>0</v>
      </c>
      <c r="GP30">
        <f t="shared" si="50"/>
        <v>0</v>
      </c>
      <c r="GR30">
        <v>1</v>
      </c>
      <c r="GS30">
        <v>1</v>
      </c>
      <c r="GT30">
        <v>0</v>
      </c>
      <c r="GU30" t="s">
        <v>6</v>
      </c>
      <c r="GV30">
        <f t="shared" si="51"/>
        <v>0</v>
      </c>
      <c r="GW30">
        <v>1</v>
      </c>
      <c r="GX30" t="e">
        <f t="shared" si="52"/>
        <v>#REF!</v>
      </c>
      <c r="HA30">
        <v>0</v>
      </c>
      <c r="HB30">
        <v>0</v>
      </c>
      <c r="HC30">
        <f t="shared" si="53"/>
        <v>0</v>
      </c>
      <c r="HE30" t="s">
        <v>43</v>
      </c>
      <c r="HF30" t="s">
        <v>44</v>
      </c>
      <c r="HH30" t="e">
        <f>ROUND(AC30*I30,2)</f>
        <v>#REF!</v>
      </c>
      <c r="HM30" t="s">
        <v>6</v>
      </c>
      <c r="HN30" t="s">
        <v>6</v>
      </c>
      <c r="HO30" t="s">
        <v>6</v>
      </c>
      <c r="HP30" t="s">
        <v>6</v>
      </c>
      <c r="HQ30" t="s">
        <v>6</v>
      </c>
      <c r="IF30">
        <v>-1</v>
      </c>
      <c r="IK30">
        <v>0</v>
      </c>
    </row>
    <row r="31" spans="1:245" x14ac:dyDescent="0.2">
      <c r="A31">
        <v>18</v>
      </c>
      <c r="B31">
        <v>1</v>
      </c>
      <c r="C31">
        <v>10</v>
      </c>
      <c r="E31" t="s">
        <v>48</v>
      </c>
      <c r="F31" t="str">
        <f>'1.Лок.смета.и.Акт'!B62</f>
        <v>Прайс</v>
      </c>
      <c r="G31" t="s">
        <v>49</v>
      </c>
      <c r="H31" t="s">
        <v>23</v>
      </c>
      <c r="I31" t="e">
        <f>I28*J31</f>
        <v>#REF!</v>
      </c>
      <c r="J31" s="183" t="e">
        <f>#REF!</f>
        <v>#REF!</v>
      </c>
      <c r="K31">
        <v>1.3333333300000001</v>
      </c>
      <c r="O31" t="e">
        <f t="shared" si="21"/>
        <v>#REF!</v>
      </c>
      <c r="P31" t="e">
        <f t="shared" si="22"/>
        <v>#REF!</v>
      </c>
      <c r="Q31" t="e">
        <f t="shared" si="23"/>
        <v>#REF!</v>
      </c>
      <c r="R31" t="e">
        <f t="shared" si="24"/>
        <v>#REF!</v>
      </c>
      <c r="S31" t="e">
        <f t="shared" si="25"/>
        <v>#REF!</v>
      </c>
      <c r="T31" t="e">
        <f t="shared" si="26"/>
        <v>#REF!</v>
      </c>
      <c r="U31" t="e">
        <f t="shared" si="27"/>
        <v>#REF!</v>
      </c>
      <c r="V31" t="e">
        <f t="shared" si="28"/>
        <v>#REF!</v>
      </c>
      <c r="W31" t="e">
        <f t="shared" si="29"/>
        <v>#REF!</v>
      </c>
      <c r="X31" t="e">
        <f t="shared" si="30"/>
        <v>#REF!</v>
      </c>
      <c r="Y31" t="e">
        <f t="shared" si="31"/>
        <v>#REF!</v>
      </c>
      <c r="AA31">
        <v>74715642</v>
      </c>
      <c r="AB31">
        <f t="shared" si="32"/>
        <v>776.01</v>
      </c>
      <c r="AC31">
        <f t="shared" si="33"/>
        <v>776.01</v>
      </c>
      <c r="AD31">
        <f>ROUND((((ET31)-(EU31))+AE31),2)</f>
        <v>0</v>
      </c>
      <c r="AE31">
        <f t="shared" si="54"/>
        <v>0</v>
      </c>
      <c r="AF31">
        <f t="shared" si="54"/>
        <v>0</v>
      </c>
      <c r="AG31">
        <f t="shared" si="34"/>
        <v>0</v>
      </c>
      <c r="AH31">
        <f t="shared" si="55"/>
        <v>0</v>
      </c>
      <c r="AI31">
        <f t="shared" si="55"/>
        <v>0</v>
      </c>
      <c r="AJ31">
        <f t="shared" si="35"/>
        <v>0</v>
      </c>
      <c r="AK31">
        <v>776.01</v>
      </c>
      <c r="AL31" s="68">
        <f>'1.Лок.смета.и.Акт'!F62</f>
        <v>776.01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1</v>
      </c>
      <c r="AZ31">
        <v>1</v>
      </c>
      <c r="BA31">
        <v>1</v>
      </c>
      <c r="BB31">
        <v>1</v>
      </c>
      <c r="BC31">
        <f>'1.Лок.смета.и.Акт'!J62</f>
        <v>9.11</v>
      </c>
      <c r="BD31" t="s">
        <v>6</v>
      </c>
      <c r="BE31" t="s">
        <v>6</v>
      </c>
      <c r="BF31" t="s">
        <v>6</v>
      </c>
      <c r="BG31" t="s">
        <v>6</v>
      </c>
      <c r="BH31">
        <v>3</v>
      </c>
      <c r="BI31">
        <v>1</v>
      </c>
      <c r="BJ31" t="s">
        <v>50</v>
      </c>
      <c r="BM31">
        <v>500001</v>
      </c>
      <c r="BN31">
        <v>0</v>
      </c>
      <c r="BO31" t="s">
        <v>6</v>
      </c>
      <c r="BP31">
        <v>0</v>
      </c>
      <c r="BQ31">
        <v>8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6</v>
      </c>
      <c r="BZ31">
        <v>0</v>
      </c>
      <c r="CA31">
        <v>0</v>
      </c>
      <c r="CB31" t="s">
        <v>6</v>
      </c>
      <c r="CE31">
        <v>0</v>
      </c>
      <c r="CF31">
        <v>0</v>
      </c>
      <c r="CG31">
        <v>0</v>
      </c>
      <c r="CM31">
        <v>0</v>
      </c>
      <c r="CN31" t="s">
        <v>6</v>
      </c>
      <c r="CO31">
        <v>0</v>
      </c>
      <c r="CP31" t="e">
        <f t="shared" si="36"/>
        <v>#REF!</v>
      </c>
      <c r="CQ31">
        <f t="shared" si="56"/>
        <v>776.01</v>
      </c>
      <c r="CR31">
        <f t="shared" si="56"/>
        <v>0</v>
      </c>
      <c r="CS31">
        <f t="shared" si="37"/>
        <v>0</v>
      </c>
      <c r="CT31">
        <f t="shared" si="38"/>
        <v>0</v>
      </c>
      <c r="CU31">
        <f t="shared" si="39"/>
        <v>0</v>
      </c>
      <c r="CV31">
        <f t="shared" si="40"/>
        <v>0</v>
      </c>
      <c r="CW31">
        <f t="shared" si="41"/>
        <v>0</v>
      </c>
      <c r="CX31">
        <f t="shared" si="42"/>
        <v>0</v>
      </c>
      <c r="CY31" t="e">
        <f t="shared" si="43"/>
        <v>#REF!</v>
      </c>
      <c r="CZ31" t="e">
        <f t="shared" si="44"/>
        <v>#REF!</v>
      </c>
      <c r="DC31" t="s">
        <v>6</v>
      </c>
      <c r="DD31" t="s">
        <v>6</v>
      </c>
      <c r="DE31" t="s">
        <v>6</v>
      </c>
      <c r="DF31" t="s">
        <v>6</v>
      </c>
      <c r="DG31" t="s">
        <v>6</v>
      </c>
      <c r="DH31" t="s">
        <v>6</v>
      </c>
      <c r="DI31" t="s">
        <v>6</v>
      </c>
      <c r="DJ31" t="s">
        <v>6</v>
      </c>
      <c r="DK31" t="s">
        <v>6</v>
      </c>
      <c r="DL31" t="s">
        <v>6</v>
      </c>
      <c r="DM31" t="s">
        <v>6</v>
      </c>
      <c r="DN31">
        <v>0</v>
      </c>
      <c r="DO31">
        <v>0</v>
      </c>
      <c r="DP31">
        <v>1</v>
      </c>
      <c r="DQ31">
        <v>1</v>
      </c>
      <c r="DU31">
        <v>1013</v>
      </c>
      <c r="DV31" t="s">
        <v>23</v>
      </c>
      <c r="DW31" t="str">
        <f>'1.Лок.смета.и.Акт'!D62</f>
        <v>ШТ</v>
      </c>
      <c r="DX31">
        <v>1</v>
      </c>
      <c r="DZ31" t="s">
        <v>6</v>
      </c>
      <c r="EA31" t="s">
        <v>6</v>
      </c>
      <c r="EB31" t="s">
        <v>6</v>
      </c>
      <c r="EC31" t="s">
        <v>6</v>
      </c>
      <c r="EE31">
        <v>61530067</v>
      </c>
      <c r="EF31">
        <v>8</v>
      </c>
      <c r="EG31" t="s">
        <v>51</v>
      </c>
      <c r="EH31">
        <v>0</v>
      </c>
      <c r="EI31" t="s">
        <v>6</v>
      </c>
      <c r="EJ31">
        <v>1</v>
      </c>
      <c r="EK31">
        <v>500001</v>
      </c>
      <c r="EL31" t="s">
        <v>52</v>
      </c>
      <c r="EM31" t="s">
        <v>53</v>
      </c>
      <c r="EO31" t="s">
        <v>6</v>
      </c>
      <c r="EQ31">
        <v>0</v>
      </c>
      <c r="ER31">
        <v>776.01</v>
      </c>
      <c r="ES31" s="68">
        <f>'1.Лок.смета.и.Акт'!F62</f>
        <v>776.01</v>
      </c>
      <c r="ET31">
        <v>0</v>
      </c>
      <c r="EU31">
        <v>0</v>
      </c>
      <c r="EV31">
        <v>0</v>
      </c>
      <c r="EW31">
        <v>0</v>
      </c>
      <c r="EX31">
        <v>0</v>
      </c>
      <c r="EZ31">
        <v>5</v>
      </c>
      <c r="FC31">
        <v>0</v>
      </c>
      <c r="FD31">
        <v>18</v>
      </c>
      <c r="FF31">
        <v>737.91</v>
      </c>
      <c r="FQ31">
        <v>0</v>
      </c>
      <c r="FR31">
        <f t="shared" si="45"/>
        <v>0</v>
      </c>
      <c r="FS31">
        <v>0</v>
      </c>
      <c r="FX31">
        <v>0</v>
      </c>
      <c r="FY31">
        <v>0</v>
      </c>
      <c r="GA31" t="s">
        <v>54</v>
      </c>
      <c r="GD31">
        <v>1</v>
      </c>
      <c r="GF31">
        <v>2140448510</v>
      </c>
      <c r="GG31">
        <v>2</v>
      </c>
      <c r="GH31">
        <v>3</v>
      </c>
      <c r="GI31">
        <v>4</v>
      </c>
      <c r="GJ31">
        <v>0</v>
      </c>
      <c r="GK31">
        <v>0</v>
      </c>
      <c r="GL31">
        <f t="shared" si="46"/>
        <v>0</v>
      </c>
      <c r="GM31" t="e">
        <f t="shared" si="47"/>
        <v>#REF!</v>
      </c>
      <c r="GN31" t="e">
        <f t="shared" si="48"/>
        <v>#REF!</v>
      </c>
      <c r="GO31">
        <f t="shared" si="49"/>
        <v>0</v>
      </c>
      <c r="GP31">
        <f t="shared" si="50"/>
        <v>0</v>
      </c>
      <c r="GR31">
        <v>1</v>
      </c>
      <c r="GS31">
        <v>1</v>
      </c>
      <c r="GT31">
        <v>0</v>
      </c>
      <c r="GU31" t="s">
        <v>6</v>
      </c>
      <c r="GV31">
        <f t="shared" si="51"/>
        <v>0</v>
      </c>
      <c r="GW31">
        <v>1</v>
      </c>
      <c r="GX31" t="e">
        <f t="shared" si="52"/>
        <v>#REF!</v>
      </c>
      <c r="HA31">
        <v>0</v>
      </c>
      <c r="HB31">
        <v>0</v>
      </c>
      <c r="HC31">
        <f t="shared" si="53"/>
        <v>0</v>
      </c>
      <c r="HE31" t="s">
        <v>43</v>
      </c>
      <c r="HF31" t="s">
        <v>55</v>
      </c>
      <c r="HG31" t="e">
        <f>ROUND(AC31*I31,2)</f>
        <v>#REF!</v>
      </c>
      <c r="HM31" t="s">
        <v>6</v>
      </c>
      <c r="HN31" t="s">
        <v>6</v>
      </c>
      <c r="HO31" t="s">
        <v>6</v>
      </c>
      <c r="HP31" t="s">
        <v>6</v>
      </c>
      <c r="HQ31" t="s">
        <v>6</v>
      </c>
      <c r="IF31">
        <v>-1</v>
      </c>
      <c r="IK31">
        <v>0</v>
      </c>
    </row>
    <row r="32" spans="1:245" x14ac:dyDescent="0.2">
      <c r="A32">
        <v>18</v>
      </c>
      <c r="B32">
        <v>1</v>
      </c>
      <c r="C32">
        <v>11</v>
      </c>
      <c r="E32" t="s">
        <v>56</v>
      </c>
      <c r="F32" t="str">
        <f>'1.Лок.смета.и.Акт'!B64</f>
        <v>Прайс</v>
      </c>
      <c r="G32" t="s">
        <v>57</v>
      </c>
      <c r="H32" t="s">
        <v>23</v>
      </c>
      <c r="I32" t="e">
        <f>I28*J32</f>
        <v>#REF!</v>
      </c>
      <c r="J32" s="183" t="e">
        <f>#REF!</f>
        <v>#REF!</v>
      </c>
      <c r="K32">
        <v>0.66666667000000002</v>
      </c>
      <c r="O32" t="e">
        <f t="shared" si="21"/>
        <v>#REF!</v>
      </c>
      <c r="P32" t="e">
        <f t="shared" si="22"/>
        <v>#REF!</v>
      </c>
      <c r="Q32" t="e">
        <f t="shared" si="23"/>
        <v>#REF!</v>
      </c>
      <c r="R32" t="e">
        <f t="shared" si="24"/>
        <v>#REF!</v>
      </c>
      <c r="S32" t="e">
        <f t="shared" si="25"/>
        <v>#REF!</v>
      </c>
      <c r="T32" t="e">
        <f t="shared" si="26"/>
        <v>#REF!</v>
      </c>
      <c r="U32" t="e">
        <f t="shared" si="27"/>
        <v>#REF!</v>
      </c>
      <c r="V32" t="e">
        <f t="shared" si="28"/>
        <v>#REF!</v>
      </c>
      <c r="W32" t="e">
        <f t="shared" si="29"/>
        <v>#REF!</v>
      </c>
      <c r="X32" t="e">
        <f t="shared" si="30"/>
        <v>#REF!</v>
      </c>
      <c r="Y32" t="e">
        <f t="shared" si="31"/>
        <v>#REF!</v>
      </c>
      <c r="AA32">
        <v>74715642</v>
      </c>
      <c r="AB32">
        <f t="shared" si="32"/>
        <v>506.09</v>
      </c>
      <c r="AC32">
        <f t="shared" si="33"/>
        <v>506.09</v>
      </c>
      <c r="AD32">
        <f>ROUND((((ET32)-(EU32))+AE32),2)</f>
        <v>0</v>
      </c>
      <c r="AE32">
        <f t="shared" si="54"/>
        <v>0</v>
      </c>
      <c r="AF32">
        <f t="shared" si="54"/>
        <v>0</v>
      </c>
      <c r="AG32">
        <f t="shared" si="34"/>
        <v>0</v>
      </c>
      <c r="AH32">
        <f t="shared" si="55"/>
        <v>0</v>
      </c>
      <c r="AI32">
        <f t="shared" si="55"/>
        <v>0</v>
      </c>
      <c r="AJ32">
        <f t="shared" si="35"/>
        <v>0</v>
      </c>
      <c r="AK32">
        <v>506.09000000000003</v>
      </c>
      <c r="AL32" s="68">
        <f>'1.Лок.смета.и.Акт'!F64</f>
        <v>506.09000000000003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f>'1.Лок.смета.и.Акт'!J64</f>
        <v>9.11</v>
      </c>
      <c r="BD32" t="s">
        <v>6</v>
      </c>
      <c r="BE32" t="s">
        <v>6</v>
      </c>
      <c r="BF32" t="s">
        <v>6</v>
      </c>
      <c r="BG32" t="s">
        <v>6</v>
      </c>
      <c r="BH32">
        <v>3</v>
      </c>
      <c r="BI32">
        <v>1</v>
      </c>
      <c r="BJ32" t="s">
        <v>58</v>
      </c>
      <c r="BM32">
        <v>500001</v>
      </c>
      <c r="BN32">
        <v>0</v>
      </c>
      <c r="BO32" t="s">
        <v>6</v>
      </c>
      <c r="BP32">
        <v>0</v>
      </c>
      <c r="BQ32">
        <v>8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6</v>
      </c>
      <c r="BZ32">
        <v>0</v>
      </c>
      <c r="CA32">
        <v>0</v>
      </c>
      <c r="CB32" t="s">
        <v>6</v>
      </c>
      <c r="CE32">
        <v>0</v>
      </c>
      <c r="CF32">
        <v>0</v>
      </c>
      <c r="CG32">
        <v>0</v>
      </c>
      <c r="CM32">
        <v>0</v>
      </c>
      <c r="CN32" t="s">
        <v>6</v>
      </c>
      <c r="CO32">
        <v>0</v>
      </c>
      <c r="CP32" t="e">
        <f t="shared" si="36"/>
        <v>#REF!</v>
      </c>
      <c r="CQ32">
        <f t="shared" si="56"/>
        <v>506.09</v>
      </c>
      <c r="CR32">
        <f t="shared" si="56"/>
        <v>0</v>
      </c>
      <c r="CS32">
        <f t="shared" si="37"/>
        <v>0</v>
      </c>
      <c r="CT32">
        <f t="shared" si="38"/>
        <v>0</v>
      </c>
      <c r="CU32">
        <f t="shared" si="39"/>
        <v>0</v>
      </c>
      <c r="CV32">
        <f t="shared" si="40"/>
        <v>0</v>
      </c>
      <c r="CW32">
        <f t="shared" si="41"/>
        <v>0</v>
      </c>
      <c r="CX32">
        <f t="shared" si="42"/>
        <v>0</v>
      </c>
      <c r="CY32" t="e">
        <f t="shared" si="43"/>
        <v>#REF!</v>
      </c>
      <c r="CZ32" t="e">
        <f t="shared" si="44"/>
        <v>#REF!</v>
      </c>
      <c r="DC32" t="s">
        <v>6</v>
      </c>
      <c r="DD32" t="s">
        <v>6</v>
      </c>
      <c r="DE32" t="s">
        <v>6</v>
      </c>
      <c r="DF32" t="s">
        <v>6</v>
      </c>
      <c r="DG32" t="s">
        <v>6</v>
      </c>
      <c r="DH32" t="s">
        <v>6</v>
      </c>
      <c r="DI32" t="s">
        <v>6</v>
      </c>
      <c r="DJ32" t="s">
        <v>6</v>
      </c>
      <c r="DK32" t="s">
        <v>6</v>
      </c>
      <c r="DL32" t="s">
        <v>6</v>
      </c>
      <c r="DM32" t="s">
        <v>6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23</v>
      </c>
      <c r="DW32" t="str">
        <f>'1.Лок.смета.и.Акт'!D64</f>
        <v>ШТ</v>
      </c>
      <c r="DX32">
        <v>1</v>
      </c>
      <c r="DZ32" t="s">
        <v>6</v>
      </c>
      <c r="EA32" t="s">
        <v>6</v>
      </c>
      <c r="EB32" t="s">
        <v>6</v>
      </c>
      <c r="EC32" t="s">
        <v>6</v>
      </c>
      <c r="EE32">
        <v>61530067</v>
      </c>
      <c r="EF32">
        <v>8</v>
      </c>
      <c r="EG32" t="s">
        <v>51</v>
      </c>
      <c r="EH32">
        <v>0</v>
      </c>
      <c r="EI32" t="s">
        <v>6</v>
      </c>
      <c r="EJ32">
        <v>1</v>
      </c>
      <c r="EK32">
        <v>500001</v>
      </c>
      <c r="EL32" t="s">
        <v>52</v>
      </c>
      <c r="EM32" t="s">
        <v>53</v>
      </c>
      <c r="EO32" t="s">
        <v>6</v>
      </c>
      <c r="EQ32">
        <v>0</v>
      </c>
      <c r="ER32">
        <v>506.09000000000003</v>
      </c>
      <c r="ES32" s="68">
        <f>'1.Лок.смета.и.Акт'!F64</f>
        <v>506.09000000000003</v>
      </c>
      <c r="ET32">
        <v>0</v>
      </c>
      <c r="EU32">
        <v>0</v>
      </c>
      <c r="EV32">
        <v>0</v>
      </c>
      <c r="EW32">
        <v>0</v>
      </c>
      <c r="EX32">
        <v>0</v>
      </c>
      <c r="EZ32">
        <v>5</v>
      </c>
      <c r="FC32">
        <v>0</v>
      </c>
      <c r="FD32">
        <v>18</v>
      </c>
      <c r="FF32">
        <v>481.25</v>
      </c>
      <c r="FQ32">
        <v>0</v>
      </c>
      <c r="FR32">
        <f t="shared" si="45"/>
        <v>0</v>
      </c>
      <c r="FS32">
        <v>0</v>
      </c>
      <c r="FX32">
        <v>0</v>
      </c>
      <c r="FY32">
        <v>0</v>
      </c>
      <c r="GA32" t="s">
        <v>59</v>
      </c>
      <c r="GD32">
        <v>1</v>
      </c>
      <c r="GF32">
        <v>-1491599394</v>
      </c>
      <c r="GG32">
        <v>2</v>
      </c>
      <c r="GH32">
        <v>3</v>
      </c>
      <c r="GI32">
        <v>4</v>
      </c>
      <c r="GJ32">
        <v>0</v>
      </c>
      <c r="GK32">
        <v>0</v>
      </c>
      <c r="GL32">
        <f t="shared" si="46"/>
        <v>0</v>
      </c>
      <c r="GM32" t="e">
        <f t="shared" si="47"/>
        <v>#REF!</v>
      </c>
      <c r="GN32" t="e">
        <f t="shared" si="48"/>
        <v>#REF!</v>
      </c>
      <c r="GO32">
        <f t="shared" si="49"/>
        <v>0</v>
      </c>
      <c r="GP32">
        <f t="shared" si="50"/>
        <v>0</v>
      </c>
      <c r="GR32">
        <v>1</v>
      </c>
      <c r="GS32">
        <v>1</v>
      </c>
      <c r="GT32">
        <v>0</v>
      </c>
      <c r="GU32" t="s">
        <v>6</v>
      </c>
      <c r="GV32">
        <f t="shared" si="51"/>
        <v>0</v>
      </c>
      <c r="GW32">
        <v>1</v>
      </c>
      <c r="GX32" t="e">
        <f t="shared" si="52"/>
        <v>#REF!</v>
      </c>
      <c r="HA32">
        <v>0</v>
      </c>
      <c r="HB32">
        <v>0</v>
      </c>
      <c r="HC32">
        <f t="shared" si="53"/>
        <v>0</v>
      </c>
      <c r="HE32" t="s">
        <v>43</v>
      </c>
      <c r="HF32" t="s">
        <v>55</v>
      </c>
      <c r="HG32" t="e">
        <f>ROUND(AC32*I32,2)</f>
        <v>#REF!</v>
      </c>
      <c r="HM32" t="s">
        <v>6</v>
      </c>
      <c r="HN32" t="s">
        <v>6</v>
      </c>
      <c r="HO32" t="s">
        <v>6</v>
      </c>
      <c r="HP32" t="s">
        <v>6</v>
      </c>
      <c r="HQ32" t="s">
        <v>6</v>
      </c>
      <c r="IF32">
        <v>-1</v>
      </c>
      <c r="IK32">
        <v>0</v>
      </c>
    </row>
    <row r="33" spans="1:245" x14ac:dyDescent="0.2">
      <c r="A33">
        <v>17</v>
      </c>
      <c r="B33">
        <v>1</v>
      </c>
      <c r="C33">
        <f>ROW(SmtRes!A19)</f>
        <v>19</v>
      </c>
      <c r="D33">
        <f>ROW(EtalonRes!A14)</f>
        <v>14</v>
      </c>
      <c r="E33" t="s">
        <v>55</v>
      </c>
      <c r="F33" t="s">
        <v>60</v>
      </c>
      <c r="G33" t="s">
        <v>61</v>
      </c>
      <c r="H33" t="s">
        <v>23</v>
      </c>
      <c r="I33">
        <f>'1.Лок.смета.и.Акт'!E70</f>
        <v>3</v>
      </c>
      <c r="J33">
        <v>0</v>
      </c>
      <c r="K33">
        <v>3</v>
      </c>
      <c r="O33">
        <f t="shared" si="21"/>
        <v>1226.99</v>
      </c>
      <c r="P33">
        <f t="shared" si="22"/>
        <v>204.7</v>
      </c>
      <c r="Q33">
        <f t="shared" si="23"/>
        <v>61.66</v>
      </c>
      <c r="R33">
        <f t="shared" si="24"/>
        <v>13.02</v>
      </c>
      <c r="S33">
        <f t="shared" si="25"/>
        <v>960.63</v>
      </c>
      <c r="T33">
        <f t="shared" si="26"/>
        <v>0</v>
      </c>
      <c r="U33">
        <f t="shared" si="27"/>
        <v>3.2444999999999999</v>
      </c>
      <c r="V33">
        <f t="shared" si="28"/>
        <v>3.15E-2</v>
      </c>
      <c r="W33">
        <f t="shared" si="29"/>
        <v>0</v>
      </c>
      <c r="X33">
        <f t="shared" si="30"/>
        <v>1178.1199999999999</v>
      </c>
      <c r="Y33">
        <f t="shared" si="31"/>
        <v>701.03</v>
      </c>
      <c r="AA33">
        <v>74715642</v>
      </c>
      <c r="AB33">
        <f t="shared" si="32"/>
        <v>18.63</v>
      </c>
      <c r="AC33">
        <f t="shared" si="33"/>
        <v>7.49</v>
      </c>
      <c r="AD33">
        <f>ROUND(((((ET33*ROUND(1.05,7)))-((EU33*ROUND(1.05,7))))+AE33),2)</f>
        <v>1.55</v>
      </c>
      <c r="AE33">
        <f>ROUND(((EU33*ROUND(1.05,7))),2)</f>
        <v>0.13</v>
      </c>
      <c r="AF33">
        <f>ROUND(((EV33*ROUND(1.05,7))),2)</f>
        <v>9.59</v>
      </c>
      <c r="AG33">
        <f t="shared" si="34"/>
        <v>0</v>
      </c>
      <c r="AH33">
        <f>((EW33*ROUND(1.05,7)))</f>
        <v>1.0815000000000001</v>
      </c>
      <c r="AI33">
        <f>((EX33*ROUND(1.05,7)))</f>
        <v>1.0500000000000001E-2</v>
      </c>
      <c r="AJ33">
        <f t="shared" si="35"/>
        <v>0</v>
      </c>
      <c r="AK33">
        <f>AL33+AM33+AO33</f>
        <v>18.090000000000003</v>
      </c>
      <c r="AL33" s="68">
        <f>'1.Лок.смета.и.Акт'!F74</f>
        <v>7.49</v>
      </c>
      <c r="AM33" s="68">
        <f>'1.Лок.смета.и.Акт'!F72</f>
        <v>1.47</v>
      </c>
      <c r="AN33" s="68">
        <f>'1.Лок.смета.и.Акт'!F73</f>
        <v>0.12</v>
      </c>
      <c r="AO33" s="68">
        <f>'1.Лок.смета.и.Акт'!F71</f>
        <v>9.1300000000000008</v>
      </c>
      <c r="AP33">
        <v>0</v>
      </c>
      <c r="AQ33">
        <f>'1.Лок.смета.и.Акт'!E77</f>
        <v>1.03</v>
      </c>
      <c r="AR33">
        <v>0.01</v>
      </c>
      <c r="AS33">
        <v>0</v>
      </c>
      <c r="AT33">
        <v>121</v>
      </c>
      <c r="AU33">
        <v>72</v>
      </c>
      <c r="AV33">
        <v>1</v>
      </c>
      <c r="AW33">
        <v>1</v>
      </c>
      <c r="AZ33">
        <v>1</v>
      </c>
      <c r="BA33">
        <f>'1.Лок.смета.и.Акт'!J71</f>
        <v>33.39</v>
      </c>
      <c r="BB33">
        <f>'1.Лок.смета.и.Акт'!J72</f>
        <v>13.26</v>
      </c>
      <c r="BC33">
        <f>'1.Лок.смета.и.Акт'!J74</f>
        <v>9.11</v>
      </c>
      <c r="BD33" t="s">
        <v>6</v>
      </c>
      <c r="BE33" t="s">
        <v>6</v>
      </c>
      <c r="BF33" t="s">
        <v>6</v>
      </c>
      <c r="BG33" t="s">
        <v>6</v>
      </c>
      <c r="BH33">
        <v>0</v>
      </c>
      <c r="BI33">
        <v>1</v>
      </c>
      <c r="BJ33" t="s">
        <v>62</v>
      </c>
      <c r="BM33">
        <v>20001</v>
      </c>
      <c r="BN33">
        <v>0</v>
      </c>
      <c r="BO33" t="s">
        <v>6</v>
      </c>
      <c r="BP33">
        <v>0</v>
      </c>
      <c r="BQ33">
        <v>22</v>
      </c>
      <c r="BR33">
        <v>0</v>
      </c>
      <c r="BS33">
        <f>'1.Лок.смета.и.Акт'!J73</f>
        <v>33.39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6</v>
      </c>
      <c r="BZ33">
        <v>121</v>
      </c>
      <c r="CA33">
        <v>72</v>
      </c>
      <c r="CB33" t="s">
        <v>6</v>
      </c>
      <c r="CE33">
        <v>0</v>
      </c>
      <c r="CF33">
        <v>0</v>
      </c>
      <c r="CG33">
        <v>0</v>
      </c>
      <c r="CM33">
        <v>0</v>
      </c>
      <c r="CN33" t="s">
        <v>63</v>
      </c>
      <c r="CO33">
        <v>0</v>
      </c>
      <c r="CP33">
        <f t="shared" si="36"/>
        <v>1226.99</v>
      </c>
      <c r="CQ33">
        <f>AC33*BC33</f>
        <v>68.233899999999991</v>
      </c>
      <c r="CR33">
        <f>AD33*BB33</f>
        <v>20.553000000000001</v>
      </c>
      <c r="CS33">
        <f t="shared" si="37"/>
        <v>4.3407</v>
      </c>
      <c r="CT33">
        <f t="shared" si="38"/>
        <v>320.21010000000001</v>
      </c>
      <c r="CU33">
        <f t="shared" si="39"/>
        <v>0</v>
      </c>
      <c r="CV33">
        <f t="shared" si="40"/>
        <v>1.0815000000000001</v>
      </c>
      <c r="CW33">
        <f t="shared" si="41"/>
        <v>1.0500000000000001E-2</v>
      </c>
      <c r="CX33">
        <f t="shared" si="42"/>
        <v>0</v>
      </c>
      <c r="CY33">
        <f t="shared" si="43"/>
        <v>1178.1164999999999</v>
      </c>
      <c r="CZ33">
        <f t="shared" si="44"/>
        <v>701.02800000000002</v>
      </c>
      <c r="DC33" t="s">
        <v>6</v>
      </c>
      <c r="DD33" t="s">
        <v>6</v>
      </c>
      <c r="DE33" t="s">
        <v>64</v>
      </c>
      <c r="DF33" t="s">
        <v>64</v>
      </c>
      <c r="DG33" t="s">
        <v>64</v>
      </c>
      <c r="DH33" t="s">
        <v>6</v>
      </c>
      <c r="DI33" t="s">
        <v>64</v>
      </c>
      <c r="DJ33" t="s">
        <v>64</v>
      </c>
      <c r="DK33" t="s">
        <v>6</v>
      </c>
      <c r="DL33" t="s">
        <v>6</v>
      </c>
      <c r="DM33" t="s">
        <v>6</v>
      </c>
      <c r="DN33">
        <v>0</v>
      </c>
      <c r="DO33">
        <v>0</v>
      </c>
      <c r="DP33">
        <v>1</v>
      </c>
      <c r="DQ33">
        <v>1</v>
      </c>
      <c r="DU33">
        <v>1013</v>
      </c>
      <c r="DV33" t="s">
        <v>23</v>
      </c>
      <c r="DW33" t="str">
        <f>'1.Лок.смета.и.Акт'!D70</f>
        <v>ШТ</v>
      </c>
      <c r="DX33">
        <v>1</v>
      </c>
      <c r="DZ33" t="s">
        <v>6</v>
      </c>
      <c r="EA33" t="s">
        <v>6</v>
      </c>
      <c r="EB33" t="s">
        <v>6</v>
      </c>
      <c r="EC33" t="s">
        <v>6</v>
      </c>
      <c r="EE33">
        <v>61529847</v>
      </c>
      <c r="EF33">
        <v>22</v>
      </c>
      <c r="EG33" t="s">
        <v>27</v>
      </c>
      <c r="EH33">
        <v>16</v>
      </c>
      <c r="EI33" t="s">
        <v>28</v>
      </c>
      <c r="EJ33">
        <v>1</v>
      </c>
      <c r="EK33">
        <v>20001</v>
      </c>
      <c r="EL33" t="s">
        <v>29</v>
      </c>
      <c r="EM33" t="s">
        <v>30</v>
      </c>
      <c r="EO33" t="s">
        <v>31</v>
      </c>
      <c r="EQ33">
        <v>0</v>
      </c>
      <c r="ER33">
        <f>ES33+ET33+EV33</f>
        <v>18.090000000000003</v>
      </c>
      <c r="ES33" s="68">
        <f>'1.Лок.смета.и.Акт'!F74</f>
        <v>7.49</v>
      </c>
      <c r="ET33" s="68">
        <f>'1.Лок.смета.и.Акт'!F72</f>
        <v>1.47</v>
      </c>
      <c r="EU33" s="68">
        <f>'1.Лок.смета.и.Акт'!F73</f>
        <v>0.12</v>
      </c>
      <c r="EV33" s="68">
        <f>'1.Лок.смета.и.Акт'!F71</f>
        <v>9.1300000000000008</v>
      </c>
      <c r="EW33">
        <f>'1.Лок.смета.и.Акт'!E77</f>
        <v>1.03</v>
      </c>
      <c r="EX33">
        <v>0.01</v>
      </c>
      <c r="EY33">
        <v>0</v>
      </c>
      <c r="FQ33">
        <v>0</v>
      </c>
      <c r="FR33">
        <f t="shared" si="45"/>
        <v>0</v>
      </c>
      <c r="FS33">
        <v>0</v>
      </c>
      <c r="FX33">
        <v>121</v>
      </c>
      <c r="FY33">
        <v>72</v>
      </c>
      <c r="GA33" t="s">
        <v>6</v>
      </c>
      <c r="GD33">
        <v>1</v>
      </c>
      <c r="GF33">
        <v>1015029812</v>
      </c>
      <c r="GG33">
        <v>2</v>
      </c>
      <c r="GH33">
        <v>1</v>
      </c>
      <c r="GI33">
        <v>4</v>
      </c>
      <c r="GJ33">
        <v>0</v>
      </c>
      <c r="GK33">
        <v>0</v>
      </c>
      <c r="GL33">
        <f t="shared" si="46"/>
        <v>0</v>
      </c>
      <c r="GM33">
        <f t="shared" si="47"/>
        <v>3106.14</v>
      </c>
      <c r="GN33">
        <f t="shared" si="48"/>
        <v>3106.14</v>
      </c>
      <c r="GO33">
        <f t="shared" si="49"/>
        <v>0</v>
      </c>
      <c r="GP33">
        <f t="shared" si="50"/>
        <v>0</v>
      </c>
      <c r="GR33">
        <v>0</v>
      </c>
      <c r="GS33">
        <v>3</v>
      </c>
      <c r="GT33">
        <v>0</v>
      </c>
      <c r="GU33" t="s">
        <v>6</v>
      </c>
      <c r="GV33">
        <f t="shared" si="51"/>
        <v>0</v>
      </c>
      <c r="GW33">
        <v>1</v>
      </c>
      <c r="GX33">
        <f t="shared" si="52"/>
        <v>0</v>
      </c>
      <c r="HA33">
        <v>0</v>
      </c>
      <c r="HB33">
        <v>0</v>
      </c>
      <c r="HC33">
        <f t="shared" si="53"/>
        <v>0</v>
      </c>
      <c r="HE33" t="s">
        <v>6</v>
      </c>
      <c r="HF33" t="s">
        <v>6</v>
      </c>
      <c r="HM33" t="s">
        <v>6</v>
      </c>
      <c r="HN33" t="s">
        <v>32</v>
      </c>
      <c r="HO33" t="s">
        <v>33</v>
      </c>
      <c r="HP33" t="s">
        <v>28</v>
      </c>
      <c r="HQ33" t="s">
        <v>28</v>
      </c>
      <c r="IF33">
        <v>-1</v>
      </c>
      <c r="IK33">
        <v>0</v>
      </c>
    </row>
    <row r="34" spans="1:245" x14ac:dyDescent="0.2">
      <c r="A34">
        <v>18</v>
      </c>
      <c r="B34">
        <v>1</v>
      </c>
      <c r="C34">
        <v>18</v>
      </c>
      <c r="E34" t="s">
        <v>65</v>
      </c>
      <c r="F34" t="str">
        <f>'1.Лок.смета.и.Акт'!B78</f>
        <v>Прайс</v>
      </c>
      <c r="G34" t="s">
        <v>66</v>
      </c>
      <c r="H34" t="s">
        <v>23</v>
      </c>
      <c r="I34" t="e">
        <f>I33*J34</f>
        <v>#REF!</v>
      </c>
      <c r="J34" s="183" t="e">
        <f>#REF!</f>
        <v>#REF!</v>
      </c>
      <c r="K34">
        <v>0.66666667000000002</v>
      </c>
      <c r="O34" t="e">
        <f t="shared" si="21"/>
        <v>#REF!</v>
      </c>
      <c r="P34" t="e">
        <f t="shared" si="22"/>
        <v>#REF!</v>
      </c>
      <c r="Q34" t="e">
        <f t="shared" si="23"/>
        <v>#REF!</v>
      </c>
      <c r="R34" t="e">
        <f t="shared" si="24"/>
        <v>#REF!</v>
      </c>
      <c r="S34" t="e">
        <f t="shared" si="25"/>
        <v>#REF!</v>
      </c>
      <c r="T34" t="e">
        <f t="shared" si="26"/>
        <v>#REF!</v>
      </c>
      <c r="U34" t="e">
        <f t="shared" si="27"/>
        <v>#REF!</v>
      </c>
      <c r="V34" t="e">
        <f t="shared" si="28"/>
        <v>#REF!</v>
      </c>
      <c r="W34" t="e">
        <f t="shared" si="29"/>
        <v>#REF!</v>
      </c>
      <c r="X34" t="e">
        <f t="shared" si="30"/>
        <v>#REF!</v>
      </c>
      <c r="Y34" t="e">
        <f t="shared" si="31"/>
        <v>#REF!</v>
      </c>
      <c r="AA34">
        <v>74715642</v>
      </c>
      <c r="AB34">
        <f t="shared" si="32"/>
        <v>2347.31</v>
      </c>
      <c r="AC34">
        <f t="shared" si="33"/>
        <v>2347.31</v>
      </c>
      <c r="AD34">
        <f>ROUND((((ET34)-(EU34))+AE34),2)</f>
        <v>0</v>
      </c>
      <c r="AE34">
        <f>ROUND((EU34),2)</f>
        <v>0</v>
      </c>
      <c r="AF34">
        <f>ROUND((EV34),2)</f>
        <v>0</v>
      </c>
      <c r="AG34">
        <f t="shared" si="34"/>
        <v>0</v>
      </c>
      <c r="AH34">
        <f>(EW34)</f>
        <v>0</v>
      </c>
      <c r="AI34">
        <f>(EX34)</f>
        <v>0</v>
      </c>
      <c r="AJ34">
        <f t="shared" si="35"/>
        <v>0</v>
      </c>
      <c r="AK34">
        <v>2347.3100000000004</v>
      </c>
      <c r="AL34" s="68">
        <f>'1.Лок.смета.и.Акт'!F78</f>
        <v>2347.3100000000004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f>'1.Лок.смета.и.Акт'!J78</f>
        <v>9.11</v>
      </c>
      <c r="BD34" t="s">
        <v>6</v>
      </c>
      <c r="BE34" t="s">
        <v>6</v>
      </c>
      <c r="BF34" t="s">
        <v>6</v>
      </c>
      <c r="BG34" t="s">
        <v>6</v>
      </c>
      <c r="BH34">
        <v>3</v>
      </c>
      <c r="BI34">
        <v>1</v>
      </c>
      <c r="BJ34" t="s">
        <v>67</v>
      </c>
      <c r="BM34">
        <v>500001</v>
      </c>
      <c r="BN34">
        <v>0</v>
      </c>
      <c r="BO34" t="s">
        <v>6</v>
      </c>
      <c r="BP34">
        <v>0</v>
      </c>
      <c r="BQ34">
        <v>8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6</v>
      </c>
      <c r="BZ34">
        <v>0</v>
      </c>
      <c r="CA34">
        <v>0</v>
      </c>
      <c r="CB34" t="s">
        <v>6</v>
      </c>
      <c r="CE34">
        <v>0</v>
      </c>
      <c r="CF34">
        <v>0</v>
      </c>
      <c r="CG34">
        <v>0</v>
      </c>
      <c r="CM34">
        <v>0</v>
      </c>
      <c r="CN34" t="s">
        <v>6</v>
      </c>
      <c r="CO34">
        <v>0</v>
      </c>
      <c r="CP34" t="e">
        <f t="shared" si="36"/>
        <v>#REF!</v>
      </c>
      <c r="CQ34">
        <f>AC34</f>
        <v>2347.31</v>
      </c>
      <c r="CR34">
        <f>AD34</f>
        <v>0</v>
      </c>
      <c r="CS34">
        <f t="shared" si="37"/>
        <v>0</v>
      </c>
      <c r="CT34">
        <f t="shared" si="38"/>
        <v>0</v>
      </c>
      <c r="CU34">
        <f t="shared" si="39"/>
        <v>0</v>
      </c>
      <c r="CV34">
        <f t="shared" si="40"/>
        <v>0</v>
      </c>
      <c r="CW34">
        <f t="shared" si="41"/>
        <v>0</v>
      </c>
      <c r="CX34">
        <f t="shared" si="42"/>
        <v>0</v>
      </c>
      <c r="CY34" t="e">
        <f t="shared" si="43"/>
        <v>#REF!</v>
      </c>
      <c r="CZ34" t="e">
        <f t="shared" si="44"/>
        <v>#REF!</v>
      </c>
      <c r="DC34" t="s">
        <v>6</v>
      </c>
      <c r="DD34" t="s">
        <v>6</v>
      </c>
      <c r="DE34" t="s">
        <v>6</v>
      </c>
      <c r="DF34" t="s">
        <v>6</v>
      </c>
      <c r="DG34" t="s">
        <v>6</v>
      </c>
      <c r="DH34" t="s">
        <v>6</v>
      </c>
      <c r="DI34" t="s">
        <v>6</v>
      </c>
      <c r="DJ34" t="s">
        <v>6</v>
      </c>
      <c r="DK34" t="s">
        <v>6</v>
      </c>
      <c r="DL34" t="s">
        <v>6</v>
      </c>
      <c r="DM34" t="s">
        <v>6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23</v>
      </c>
      <c r="DW34" t="str">
        <f>'1.Лок.смета.и.Акт'!D78</f>
        <v>ШТ</v>
      </c>
      <c r="DX34">
        <v>1</v>
      </c>
      <c r="DZ34" t="s">
        <v>6</v>
      </c>
      <c r="EA34" t="s">
        <v>6</v>
      </c>
      <c r="EB34" t="s">
        <v>6</v>
      </c>
      <c r="EC34" t="s">
        <v>6</v>
      </c>
      <c r="EE34">
        <v>61530067</v>
      </c>
      <c r="EF34">
        <v>8</v>
      </c>
      <c r="EG34" t="s">
        <v>51</v>
      </c>
      <c r="EH34">
        <v>0</v>
      </c>
      <c r="EI34" t="s">
        <v>6</v>
      </c>
      <c r="EJ34">
        <v>1</v>
      </c>
      <c r="EK34">
        <v>500001</v>
      </c>
      <c r="EL34" t="s">
        <v>52</v>
      </c>
      <c r="EM34" t="s">
        <v>53</v>
      </c>
      <c r="EO34" t="s">
        <v>6</v>
      </c>
      <c r="EQ34">
        <v>0</v>
      </c>
      <c r="ER34">
        <v>2347.3100000000004</v>
      </c>
      <c r="ES34" s="68">
        <f>'1.Лок.смета.и.Акт'!F78</f>
        <v>2347.3100000000004</v>
      </c>
      <c r="ET34">
        <v>0</v>
      </c>
      <c r="EU34">
        <v>0</v>
      </c>
      <c r="EV34">
        <v>0</v>
      </c>
      <c r="EW34">
        <v>0</v>
      </c>
      <c r="EX34">
        <v>0</v>
      </c>
      <c r="EZ34">
        <v>5</v>
      </c>
      <c r="FC34">
        <v>0</v>
      </c>
      <c r="FD34">
        <v>18</v>
      </c>
      <c r="FF34">
        <v>2232.09</v>
      </c>
      <c r="FQ34">
        <v>0</v>
      </c>
      <c r="FR34">
        <f t="shared" si="45"/>
        <v>0</v>
      </c>
      <c r="FS34">
        <v>0</v>
      </c>
      <c r="FX34">
        <v>0</v>
      </c>
      <c r="FY34">
        <v>0</v>
      </c>
      <c r="GA34" t="s">
        <v>68</v>
      </c>
      <c r="GD34">
        <v>1</v>
      </c>
      <c r="GF34">
        <v>637906301</v>
      </c>
      <c r="GG34">
        <v>2</v>
      </c>
      <c r="GH34">
        <v>3</v>
      </c>
      <c r="GI34">
        <v>4</v>
      </c>
      <c r="GJ34">
        <v>0</v>
      </c>
      <c r="GK34">
        <v>0</v>
      </c>
      <c r="GL34">
        <f t="shared" si="46"/>
        <v>0</v>
      </c>
      <c r="GM34" t="e">
        <f t="shared" si="47"/>
        <v>#REF!</v>
      </c>
      <c r="GN34" t="e">
        <f t="shared" si="48"/>
        <v>#REF!</v>
      </c>
      <c r="GO34">
        <f t="shared" si="49"/>
        <v>0</v>
      </c>
      <c r="GP34">
        <f t="shared" si="50"/>
        <v>0</v>
      </c>
      <c r="GR34">
        <v>1</v>
      </c>
      <c r="GS34">
        <v>1</v>
      </c>
      <c r="GT34">
        <v>0</v>
      </c>
      <c r="GU34" t="s">
        <v>6</v>
      </c>
      <c r="GV34">
        <f t="shared" si="51"/>
        <v>0</v>
      </c>
      <c r="GW34">
        <v>1</v>
      </c>
      <c r="GX34" t="e">
        <f t="shared" si="52"/>
        <v>#REF!</v>
      </c>
      <c r="HA34">
        <v>0</v>
      </c>
      <c r="HB34">
        <v>0</v>
      </c>
      <c r="HC34">
        <f t="shared" si="53"/>
        <v>0</v>
      </c>
      <c r="HE34" t="s">
        <v>43</v>
      </c>
      <c r="HF34" t="s">
        <v>55</v>
      </c>
      <c r="HG34" t="e">
        <f>ROUND(AC34*I34,2)</f>
        <v>#REF!</v>
      </c>
      <c r="HM34" t="s">
        <v>6</v>
      </c>
      <c r="HN34" t="s">
        <v>6</v>
      </c>
      <c r="HO34" t="s">
        <v>6</v>
      </c>
      <c r="HP34" t="s">
        <v>6</v>
      </c>
      <c r="HQ34" t="s">
        <v>6</v>
      </c>
      <c r="IF34">
        <v>-1</v>
      </c>
      <c r="IK34">
        <v>0</v>
      </c>
    </row>
    <row r="35" spans="1:245" x14ac:dyDescent="0.2">
      <c r="A35">
        <v>18</v>
      </c>
      <c r="B35">
        <v>1</v>
      </c>
      <c r="C35">
        <v>19</v>
      </c>
      <c r="E35" t="s">
        <v>69</v>
      </c>
      <c r="F35" t="str">
        <f>'1.Лок.смета.и.Акт'!B80</f>
        <v>Прайс</v>
      </c>
      <c r="G35" t="s">
        <v>70</v>
      </c>
      <c r="H35" t="s">
        <v>23</v>
      </c>
      <c r="I35" t="e">
        <f>I33*J35</f>
        <v>#REF!</v>
      </c>
      <c r="J35" s="183" t="e">
        <f>#REF!</f>
        <v>#REF!</v>
      </c>
      <c r="K35">
        <v>0.33333332999999998</v>
      </c>
      <c r="O35" t="e">
        <f t="shared" si="21"/>
        <v>#REF!</v>
      </c>
      <c r="P35" t="e">
        <f t="shared" si="22"/>
        <v>#REF!</v>
      </c>
      <c r="Q35" t="e">
        <f t="shared" si="23"/>
        <v>#REF!</v>
      </c>
      <c r="R35" t="e">
        <f t="shared" si="24"/>
        <v>#REF!</v>
      </c>
      <c r="S35" t="e">
        <f t="shared" si="25"/>
        <v>#REF!</v>
      </c>
      <c r="T35" t="e">
        <f t="shared" si="26"/>
        <v>#REF!</v>
      </c>
      <c r="U35" t="e">
        <f t="shared" si="27"/>
        <v>#REF!</v>
      </c>
      <c r="V35" t="e">
        <f t="shared" si="28"/>
        <v>#REF!</v>
      </c>
      <c r="W35" t="e">
        <f t="shared" si="29"/>
        <v>#REF!</v>
      </c>
      <c r="X35" t="e">
        <f t="shared" si="30"/>
        <v>#REF!</v>
      </c>
      <c r="Y35" t="e">
        <f t="shared" si="31"/>
        <v>#REF!</v>
      </c>
      <c r="AA35">
        <v>74715642</v>
      </c>
      <c r="AB35">
        <f t="shared" si="32"/>
        <v>883.98</v>
      </c>
      <c r="AC35">
        <f t="shared" si="33"/>
        <v>883.98</v>
      </c>
      <c r="AD35">
        <f>ROUND((((ET35)-(EU35))+AE35),2)</f>
        <v>0</v>
      </c>
      <c r="AE35">
        <f>ROUND((EU35),2)</f>
        <v>0</v>
      </c>
      <c r="AF35">
        <f>ROUND((EV35),2)</f>
        <v>0</v>
      </c>
      <c r="AG35">
        <f t="shared" si="34"/>
        <v>0</v>
      </c>
      <c r="AH35">
        <f>(EW35)</f>
        <v>0</v>
      </c>
      <c r="AI35">
        <f>(EX35)</f>
        <v>0</v>
      </c>
      <c r="AJ35">
        <f t="shared" si="35"/>
        <v>0</v>
      </c>
      <c r="AK35">
        <v>883.98</v>
      </c>
      <c r="AL35" s="68">
        <f>'1.Лок.смета.и.Акт'!F80</f>
        <v>883.98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f>'1.Лок.смета.и.Акт'!J80</f>
        <v>9.11</v>
      </c>
      <c r="BD35" t="s">
        <v>6</v>
      </c>
      <c r="BE35" t="s">
        <v>6</v>
      </c>
      <c r="BF35" t="s">
        <v>6</v>
      </c>
      <c r="BG35" t="s">
        <v>6</v>
      </c>
      <c r="BH35">
        <v>3</v>
      </c>
      <c r="BI35">
        <v>1</v>
      </c>
      <c r="BJ35" t="s">
        <v>71</v>
      </c>
      <c r="BM35">
        <v>500001</v>
      </c>
      <c r="BN35">
        <v>0</v>
      </c>
      <c r="BO35" t="s">
        <v>6</v>
      </c>
      <c r="BP35">
        <v>0</v>
      </c>
      <c r="BQ35">
        <v>8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6</v>
      </c>
      <c r="BZ35">
        <v>0</v>
      </c>
      <c r="CA35">
        <v>0</v>
      </c>
      <c r="CB35" t="s">
        <v>6</v>
      </c>
      <c r="CE35">
        <v>0</v>
      </c>
      <c r="CF35">
        <v>0</v>
      </c>
      <c r="CG35">
        <v>0</v>
      </c>
      <c r="CM35">
        <v>0</v>
      </c>
      <c r="CN35" t="s">
        <v>6</v>
      </c>
      <c r="CO35">
        <v>0</v>
      </c>
      <c r="CP35" t="e">
        <f t="shared" si="36"/>
        <v>#REF!</v>
      </c>
      <c r="CQ35">
        <f>AC35</f>
        <v>883.98</v>
      </c>
      <c r="CR35">
        <f>AD35</f>
        <v>0</v>
      </c>
      <c r="CS35">
        <f t="shared" si="37"/>
        <v>0</v>
      </c>
      <c r="CT35">
        <f t="shared" si="38"/>
        <v>0</v>
      </c>
      <c r="CU35">
        <f t="shared" si="39"/>
        <v>0</v>
      </c>
      <c r="CV35">
        <f t="shared" si="40"/>
        <v>0</v>
      </c>
      <c r="CW35">
        <f t="shared" si="41"/>
        <v>0</v>
      </c>
      <c r="CX35">
        <f t="shared" si="42"/>
        <v>0</v>
      </c>
      <c r="CY35" t="e">
        <f t="shared" si="43"/>
        <v>#REF!</v>
      </c>
      <c r="CZ35" t="e">
        <f t="shared" si="44"/>
        <v>#REF!</v>
      </c>
      <c r="DC35" t="s">
        <v>6</v>
      </c>
      <c r="DD35" t="s">
        <v>6</v>
      </c>
      <c r="DE35" t="s">
        <v>6</v>
      </c>
      <c r="DF35" t="s">
        <v>6</v>
      </c>
      <c r="DG35" t="s">
        <v>6</v>
      </c>
      <c r="DH35" t="s">
        <v>6</v>
      </c>
      <c r="DI35" t="s">
        <v>6</v>
      </c>
      <c r="DJ35" t="s">
        <v>6</v>
      </c>
      <c r="DK35" t="s">
        <v>6</v>
      </c>
      <c r="DL35" t="s">
        <v>6</v>
      </c>
      <c r="DM35" t="s">
        <v>6</v>
      </c>
      <c r="DN35">
        <v>0</v>
      </c>
      <c r="DO35">
        <v>0</v>
      </c>
      <c r="DP35">
        <v>1</v>
      </c>
      <c r="DQ35">
        <v>1</v>
      </c>
      <c r="DU35">
        <v>1013</v>
      </c>
      <c r="DV35" t="s">
        <v>23</v>
      </c>
      <c r="DW35" t="str">
        <f>'1.Лок.смета.и.Акт'!D80</f>
        <v>ШТ</v>
      </c>
      <c r="DX35">
        <v>1</v>
      </c>
      <c r="DZ35" t="s">
        <v>6</v>
      </c>
      <c r="EA35" t="s">
        <v>6</v>
      </c>
      <c r="EB35" t="s">
        <v>6</v>
      </c>
      <c r="EC35" t="s">
        <v>6</v>
      </c>
      <c r="EE35">
        <v>61530067</v>
      </c>
      <c r="EF35">
        <v>8</v>
      </c>
      <c r="EG35" t="s">
        <v>51</v>
      </c>
      <c r="EH35">
        <v>0</v>
      </c>
      <c r="EI35" t="s">
        <v>6</v>
      </c>
      <c r="EJ35">
        <v>1</v>
      </c>
      <c r="EK35">
        <v>500001</v>
      </c>
      <c r="EL35" t="s">
        <v>52</v>
      </c>
      <c r="EM35" t="s">
        <v>53</v>
      </c>
      <c r="EO35" t="s">
        <v>6</v>
      </c>
      <c r="EQ35">
        <v>0</v>
      </c>
      <c r="ER35">
        <v>883.98</v>
      </c>
      <c r="ES35" s="68">
        <f>'1.Лок.смета.и.Акт'!F80</f>
        <v>883.98</v>
      </c>
      <c r="ET35">
        <v>0</v>
      </c>
      <c r="EU35">
        <v>0</v>
      </c>
      <c r="EV35">
        <v>0</v>
      </c>
      <c r="EW35">
        <v>0</v>
      </c>
      <c r="EX35">
        <v>0</v>
      </c>
      <c r="EZ35">
        <v>5</v>
      </c>
      <c r="FC35">
        <v>0</v>
      </c>
      <c r="FD35">
        <v>18</v>
      </c>
      <c r="FF35">
        <v>840.59</v>
      </c>
      <c r="FQ35">
        <v>0</v>
      </c>
      <c r="FR35">
        <f t="shared" si="45"/>
        <v>0</v>
      </c>
      <c r="FS35">
        <v>0</v>
      </c>
      <c r="FX35">
        <v>0</v>
      </c>
      <c r="FY35">
        <v>0</v>
      </c>
      <c r="GA35" t="s">
        <v>72</v>
      </c>
      <c r="GD35">
        <v>1</v>
      </c>
      <c r="GF35">
        <v>-260110443</v>
      </c>
      <c r="GG35">
        <v>2</v>
      </c>
      <c r="GH35">
        <v>3</v>
      </c>
      <c r="GI35">
        <v>4</v>
      </c>
      <c r="GJ35">
        <v>0</v>
      </c>
      <c r="GK35">
        <v>0</v>
      </c>
      <c r="GL35">
        <f t="shared" si="46"/>
        <v>0</v>
      </c>
      <c r="GM35" t="e">
        <f t="shared" si="47"/>
        <v>#REF!</v>
      </c>
      <c r="GN35" t="e">
        <f t="shared" si="48"/>
        <v>#REF!</v>
      </c>
      <c r="GO35">
        <f t="shared" si="49"/>
        <v>0</v>
      </c>
      <c r="GP35">
        <f t="shared" si="50"/>
        <v>0</v>
      </c>
      <c r="GR35">
        <v>1</v>
      </c>
      <c r="GS35">
        <v>1</v>
      </c>
      <c r="GT35">
        <v>0</v>
      </c>
      <c r="GU35" t="s">
        <v>6</v>
      </c>
      <c r="GV35">
        <f t="shared" si="51"/>
        <v>0</v>
      </c>
      <c r="GW35">
        <v>1</v>
      </c>
      <c r="GX35" t="e">
        <f t="shared" si="52"/>
        <v>#REF!</v>
      </c>
      <c r="HA35">
        <v>0</v>
      </c>
      <c r="HB35">
        <v>0</v>
      </c>
      <c r="HC35">
        <f t="shared" si="53"/>
        <v>0</v>
      </c>
      <c r="HE35" t="s">
        <v>43</v>
      </c>
      <c r="HF35" t="s">
        <v>55</v>
      </c>
      <c r="HG35" t="e">
        <f>ROUND(AC35*I35,2)</f>
        <v>#REF!</v>
      </c>
      <c r="HM35" t="s">
        <v>6</v>
      </c>
      <c r="HN35" t="s">
        <v>6</v>
      </c>
      <c r="HO35" t="s">
        <v>6</v>
      </c>
      <c r="HP35" t="s">
        <v>6</v>
      </c>
      <c r="HQ35" t="s">
        <v>6</v>
      </c>
      <c r="IF35">
        <v>-1</v>
      </c>
      <c r="IK35">
        <v>0</v>
      </c>
    </row>
    <row r="36" spans="1:245" x14ac:dyDescent="0.2">
      <c r="A36">
        <v>17</v>
      </c>
      <c r="B36">
        <v>1</v>
      </c>
      <c r="C36">
        <f>ROW(SmtRes!A27)</f>
        <v>27</v>
      </c>
      <c r="D36">
        <f>ROW(EtalonRes!A21)</f>
        <v>21</v>
      </c>
      <c r="E36" t="s">
        <v>73</v>
      </c>
      <c r="F36" t="s">
        <v>74</v>
      </c>
      <c r="G36" t="s">
        <v>75</v>
      </c>
      <c r="H36" t="s">
        <v>23</v>
      </c>
      <c r="I36">
        <f>'1.Лок.смета.и.Акт'!E85</f>
        <v>84</v>
      </c>
      <c r="J36">
        <v>0</v>
      </c>
      <c r="K36">
        <v>84</v>
      </c>
      <c r="O36">
        <f t="shared" si="21"/>
        <v>41025.64</v>
      </c>
      <c r="P36">
        <f t="shared" si="22"/>
        <v>11279.64</v>
      </c>
      <c r="Q36">
        <f t="shared" si="23"/>
        <v>1726.45</v>
      </c>
      <c r="R36">
        <f t="shared" si="24"/>
        <v>364.62</v>
      </c>
      <c r="S36">
        <f t="shared" si="25"/>
        <v>28019.55</v>
      </c>
      <c r="T36">
        <f t="shared" si="26"/>
        <v>0</v>
      </c>
      <c r="U36">
        <f t="shared" si="27"/>
        <v>93.492000000000004</v>
      </c>
      <c r="V36">
        <f t="shared" si="28"/>
        <v>0.88200000000000001</v>
      </c>
      <c r="W36">
        <f t="shared" si="29"/>
        <v>0</v>
      </c>
      <c r="X36">
        <f t="shared" si="30"/>
        <v>34344.85</v>
      </c>
      <c r="Y36">
        <f t="shared" si="31"/>
        <v>20436.599999999999</v>
      </c>
      <c r="AA36">
        <v>74715642</v>
      </c>
      <c r="AB36">
        <f t="shared" si="32"/>
        <v>26.28</v>
      </c>
      <c r="AC36">
        <f t="shared" si="33"/>
        <v>14.74</v>
      </c>
      <c r="AD36">
        <f>ROUND(((((ET36*ROUND(1.05,7)))-((EU36*ROUND(1.05,7))))+AE36),2)</f>
        <v>1.55</v>
      </c>
      <c r="AE36">
        <f>ROUND(((EU36*ROUND(1.05,7))),2)</f>
        <v>0.13</v>
      </c>
      <c r="AF36">
        <f>ROUND(((EV36*ROUND(1.05,7))),2)</f>
        <v>9.99</v>
      </c>
      <c r="AG36">
        <f t="shared" si="34"/>
        <v>0</v>
      </c>
      <c r="AH36">
        <f>((EW36*ROUND(1.05,7)))</f>
        <v>1.1130000000000002</v>
      </c>
      <c r="AI36">
        <f>((EX36*ROUND(1.05,7)))</f>
        <v>1.0500000000000001E-2</v>
      </c>
      <c r="AJ36">
        <f t="shared" si="35"/>
        <v>0</v>
      </c>
      <c r="AK36">
        <f>AL36+AM36+AO36</f>
        <v>25.72</v>
      </c>
      <c r="AL36" s="68">
        <f>'1.Лок.смета.и.Акт'!F89</f>
        <v>14.74</v>
      </c>
      <c r="AM36" s="68">
        <f>'1.Лок.смета.и.Акт'!F87</f>
        <v>1.47</v>
      </c>
      <c r="AN36" s="68">
        <f>'1.Лок.смета.и.Акт'!F88</f>
        <v>0.12</v>
      </c>
      <c r="AO36" s="68">
        <f>'1.Лок.смета.и.Акт'!F86</f>
        <v>9.51</v>
      </c>
      <c r="AP36">
        <v>0</v>
      </c>
      <c r="AQ36">
        <f>'1.Лок.смета.и.Акт'!E92</f>
        <v>1.06</v>
      </c>
      <c r="AR36">
        <v>0.01</v>
      </c>
      <c r="AS36">
        <v>0</v>
      </c>
      <c r="AT36">
        <v>121</v>
      </c>
      <c r="AU36">
        <v>72</v>
      </c>
      <c r="AV36">
        <v>1</v>
      </c>
      <c r="AW36">
        <v>1</v>
      </c>
      <c r="AZ36">
        <v>1</v>
      </c>
      <c r="BA36">
        <f>'1.Лок.смета.и.Акт'!J86</f>
        <v>33.39</v>
      </c>
      <c r="BB36">
        <f>'1.Лок.смета.и.Акт'!J87</f>
        <v>13.26</v>
      </c>
      <c r="BC36">
        <f>'1.Лок.смета.и.Акт'!J89</f>
        <v>9.11</v>
      </c>
      <c r="BD36" t="s">
        <v>6</v>
      </c>
      <c r="BE36" t="s">
        <v>6</v>
      </c>
      <c r="BF36" t="s">
        <v>6</v>
      </c>
      <c r="BG36" t="s">
        <v>6</v>
      </c>
      <c r="BH36">
        <v>0</v>
      </c>
      <c r="BI36">
        <v>1</v>
      </c>
      <c r="BJ36" t="s">
        <v>76</v>
      </c>
      <c r="BM36">
        <v>20001</v>
      </c>
      <c r="BN36">
        <v>0</v>
      </c>
      <c r="BO36" t="s">
        <v>6</v>
      </c>
      <c r="BP36">
        <v>0</v>
      </c>
      <c r="BQ36">
        <v>22</v>
      </c>
      <c r="BR36">
        <v>0</v>
      </c>
      <c r="BS36">
        <f>'1.Лок.смета.и.Акт'!J88</f>
        <v>33.39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6</v>
      </c>
      <c r="BZ36">
        <v>121</v>
      </c>
      <c r="CA36">
        <v>72</v>
      </c>
      <c r="CB36" t="s">
        <v>6</v>
      </c>
      <c r="CE36">
        <v>0</v>
      </c>
      <c r="CF36">
        <v>0</v>
      </c>
      <c r="CG36">
        <v>0</v>
      </c>
      <c r="CM36">
        <v>0</v>
      </c>
      <c r="CN36" t="s">
        <v>25</v>
      </c>
      <c r="CO36">
        <v>0</v>
      </c>
      <c r="CP36">
        <f t="shared" si="36"/>
        <v>41025.64</v>
      </c>
      <c r="CQ36">
        <f>AC36*BC36</f>
        <v>134.28139999999999</v>
      </c>
      <c r="CR36">
        <f>AD36*BB36</f>
        <v>20.553000000000001</v>
      </c>
      <c r="CS36">
        <f t="shared" si="37"/>
        <v>4.3407</v>
      </c>
      <c r="CT36">
        <f t="shared" si="38"/>
        <v>333.56610000000001</v>
      </c>
      <c r="CU36">
        <f t="shared" si="39"/>
        <v>0</v>
      </c>
      <c r="CV36">
        <f t="shared" si="40"/>
        <v>1.1130000000000002</v>
      </c>
      <c r="CW36">
        <f t="shared" si="41"/>
        <v>1.0500000000000001E-2</v>
      </c>
      <c r="CX36">
        <f t="shared" si="42"/>
        <v>0</v>
      </c>
      <c r="CY36">
        <f t="shared" si="43"/>
        <v>34344.845699999998</v>
      </c>
      <c r="CZ36">
        <f t="shared" si="44"/>
        <v>20436.602399999996</v>
      </c>
      <c r="DB36">
        <v>2</v>
      </c>
      <c r="DC36" t="s">
        <v>6</v>
      </c>
      <c r="DD36" t="s">
        <v>6</v>
      </c>
      <c r="DE36" t="s">
        <v>26</v>
      </c>
      <c r="DF36" t="s">
        <v>26</v>
      </c>
      <c r="DG36" t="s">
        <v>26</v>
      </c>
      <c r="DH36" t="s">
        <v>6</v>
      </c>
      <c r="DI36" t="s">
        <v>26</v>
      </c>
      <c r="DJ36" t="s">
        <v>26</v>
      </c>
      <c r="DK36" t="s">
        <v>6</v>
      </c>
      <c r="DL36" t="s">
        <v>6</v>
      </c>
      <c r="DM36" t="s">
        <v>6</v>
      </c>
      <c r="DN36">
        <v>0</v>
      </c>
      <c r="DO36">
        <v>0</v>
      </c>
      <c r="DP36">
        <v>1</v>
      </c>
      <c r="DQ36">
        <v>1</v>
      </c>
      <c r="DU36">
        <v>1013</v>
      </c>
      <c r="DV36" t="s">
        <v>23</v>
      </c>
      <c r="DW36" t="str">
        <f>'1.Лок.смета.и.Акт'!D85</f>
        <v>ШТ</v>
      </c>
      <c r="DX36">
        <v>1</v>
      </c>
      <c r="DZ36" t="s">
        <v>6</v>
      </c>
      <c r="EA36" t="s">
        <v>6</v>
      </c>
      <c r="EB36" t="s">
        <v>6</v>
      </c>
      <c r="EC36" t="s">
        <v>6</v>
      </c>
      <c r="EE36">
        <v>61529847</v>
      </c>
      <c r="EF36">
        <v>22</v>
      </c>
      <c r="EG36" t="s">
        <v>27</v>
      </c>
      <c r="EH36">
        <v>16</v>
      </c>
      <c r="EI36" t="s">
        <v>28</v>
      </c>
      <c r="EJ36">
        <v>1</v>
      </c>
      <c r="EK36">
        <v>20001</v>
      </c>
      <c r="EL36" t="s">
        <v>29</v>
      </c>
      <c r="EM36" t="s">
        <v>30</v>
      </c>
      <c r="EO36" t="s">
        <v>31</v>
      </c>
      <c r="EQ36">
        <v>0</v>
      </c>
      <c r="ER36">
        <f>ES36+ET36+EV36</f>
        <v>25.72</v>
      </c>
      <c r="ES36" s="68">
        <f>'1.Лок.смета.и.Акт'!F89</f>
        <v>14.74</v>
      </c>
      <c r="ET36" s="68">
        <f>'1.Лок.смета.и.Акт'!F87</f>
        <v>1.47</v>
      </c>
      <c r="EU36" s="68">
        <f>'1.Лок.смета.и.Акт'!F88</f>
        <v>0.12</v>
      </c>
      <c r="EV36" s="68">
        <f>'1.Лок.смета.и.Акт'!F86</f>
        <v>9.51</v>
      </c>
      <c r="EW36">
        <f>'1.Лок.смета.и.Акт'!E92</f>
        <v>1.06</v>
      </c>
      <c r="EX36">
        <v>0.01</v>
      </c>
      <c r="EY36">
        <v>0</v>
      </c>
      <c r="FQ36">
        <v>0</v>
      </c>
      <c r="FR36">
        <f t="shared" si="45"/>
        <v>0</v>
      </c>
      <c r="FS36">
        <v>0</v>
      </c>
      <c r="FX36">
        <v>121</v>
      </c>
      <c r="FY36">
        <v>72</v>
      </c>
      <c r="GA36" t="s">
        <v>6</v>
      </c>
      <c r="GD36">
        <v>1</v>
      </c>
      <c r="GF36">
        <v>431353478</v>
      </c>
      <c r="GG36">
        <v>2</v>
      </c>
      <c r="GH36">
        <v>1</v>
      </c>
      <c r="GI36">
        <v>4</v>
      </c>
      <c r="GJ36">
        <v>0</v>
      </c>
      <c r="GK36">
        <v>0</v>
      </c>
      <c r="GL36">
        <f t="shared" si="46"/>
        <v>0</v>
      </c>
      <c r="GM36">
        <f t="shared" si="47"/>
        <v>95807.09</v>
      </c>
      <c r="GN36">
        <f t="shared" si="48"/>
        <v>95807.09</v>
      </c>
      <c r="GO36">
        <f t="shared" si="49"/>
        <v>0</v>
      </c>
      <c r="GP36">
        <f t="shared" si="50"/>
        <v>0</v>
      </c>
      <c r="GR36">
        <v>0</v>
      </c>
      <c r="GS36">
        <v>3</v>
      </c>
      <c r="GT36">
        <v>0</v>
      </c>
      <c r="GU36" t="s">
        <v>6</v>
      </c>
      <c r="GV36">
        <f t="shared" si="51"/>
        <v>0</v>
      </c>
      <c r="GW36">
        <v>1</v>
      </c>
      <c r="GX36">
        <f t="shared" si="52"/>
        <v>0</v>
      </c>
      <c r="HA36">
        <v>0</v>
      </c>
      <c r="HB36">
        <v>0</v>
      </c>
      <c r="HC36">
        <f t="shared" si="53"/>
        <v>0</v>
      </c>
      <c r="HE36" t="s">
        <v>6</v>
      </c>
      <c r="HF36" t="s">
        <v>6</v>
      </c>
      <c r="HM36" t="s">
        <v>6</v>
      </c>
      <c r="HN36" t="s">
        <v>32</v>
      </c>
      <c r="HO36" t="s">
        <v>33</v>
      </c>
      <c r="HP36" t="s">
        <v>28</v>
      </c>
      <c r="HQ36" t="s">
        <v>28</v>
      </c>
      <c r="IF36">
        <v>-1</v>
      </c>
      <c r="IK36">
        <v>0</v>
      </c>
    </row>
    <row r="37" spans="1:245" x14ac:dyDescent="0.2">
      <c r="A37">
        <v>18</v>
      </c>
      <c r="B37">
        <v>1</v>
      </c>
      <c r="C37">
        <v>26</v>
      </c>
      <c r="E37" t="s">
        <v>43</v>
      </c>
      <c r="F37" t="str">
        <f>'1.Лок.смета.и.Акт'!B93</f>
        <v>Прайс</v>
      </c>
      <c r="G37" t="s">
        <v>77</v>
      </c>
      <c r="H37" t="s">
        <v>23</v>
      </c>
      <c r="I37" t="e">
        <f>I36*J37</f>
        <v>#REF!</v>
      </c>
      <c r="J37" s="183" t="e">
        <f>#REF!</f>
        <v>#REF!</v>
      </c>
      <c r="K37">
        <v>0.5</v>
      </c>
      <c r="O37" t="e">
        <f t="shared" si="21"/>
        <v>#REF!</v>
      </c>
      <c r="P37" t="e">
        <f t="shared" si="22"/>
        <v>#REF!</v>
      </c>
      <c r="Q37" t="e">
        <f t="shared" si="23"/>
        <v>#REF!</v>
      </c>
      <c r="R37" t="e">
        <f t="shared" si="24"/>
        <v>#REF!</v>
      </c>
      <c r="S37" t="e">
        <f t="shared" si="25"/>
        <v>#REF!</v>
      </c>
      <c r="T37" t="e">
        <f t="shared" si="26"/>
        <v>#REF!</v>
      </c>
      <c r="U37" t="e">
        <f t="shared" si="27"/>
        <v>#REF!</v>
      </c>
      <c r="V37" t="e">
        <f t="shared" si="28"/>
        <v>#REF!</v>
      </c>
      <c r="W37" t="e">
        <f t="shared" si="29"/>
        <v>#REF!</v>
      </c>
      <c r="X37" t="e">
        <f t="shared" si="30"/>
        <v>#REF!</v>
      </c>
      <c r="Y37" t="e">
        <f t="shared" si="31"/>
        <v>#REF!</v>
      </c>
      <c r="AA37">
        <v>74715642</v>
      </c>
      <c r="AB37">
        <f t="shared" si="32"/>
        <v>6817.39</v>
      </c>
      <c r="AC37">
        <f t="shared" si="33"/>
        <v>6817.39</v>
      </c>
      <c r="AD37">
        <f>ROUND((((ET37)-(EU37))+AE37),2)</f>
        <v>0</v>
      </c>
      <c r="AE37">
        <f>ROUND((EU37),2)</f>
        <v>0</v>
      </c>
      <c r="AF37">
        <f>ROUND((EV37),2)</f>
        <v>0</v>
      </c>
      <c r="AG37">
        <f t="shared" si="34"/>
        <v>0</v>
      </c>
      <c r="AH37">
        <f>(EW37)</f>
        <v>0</v>
      </c>
      <c r="AI37">
        <f>(EX37)</f>
        <v>0</v>
      </c>
      <c r="AJ37">
        <f t="shared" si="35"/>
        <v>0</v>
      </c>
      <c r="AK37">
        <v>6817.39</v>
      </c>
      <c r="AL37" s="68">
        <f>'1.Лок.смета.и.Акт'!F93</f>
        <v>6817.39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f>'1.Лок.смета.и.Акт'!J93</f>
        <v>6.13</v>
      </c>
      <c r="BD37" t="s">
        <v>6</v>
      </c>
      <c r="BE37" t="s">
        <v>6</v>
      </c>
      <c r="BF37" t="s">
        <v>6</v>
      </c>
      <c r="BG37" t="s">
        <v>6</v>
      </c>
      <c r="BH37">
        <v>3</v>
      </c>
      <c r="BI37">
        <v>3</v>
      </c>
      <c r="BJ37" t="s">
        <v>78</v>
      </c>
      <c r="BM37">
        <v>600001</v>
      </c>
      <c r="BN37">
        <v>0</v>
      </c>
      <c r="BO37" t="s">
        <v>6</v>
      </c>
      <c r="BP37">
        <v>0</v>
      </c>
      <c r="BQ37">
        <v>5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6</v>
      </c>
      <c r="BZ37">
        <v>0</v>
      </c>
      <c r="CA37">
        <v>0</v>
      </c>
      <c r="CB37" t="s">
        <v>6</v>
      </c>
      <c r="CE37">
        <v>0</v>
      </c>
      <c r="CF37">
        <v>0</v>
      </c>
      <c r="CG37">
        <v>0</v>
      </c>
      <c r="CM37">
        <v>0</v>
      </c>
      <c r="CN37" t="s">
        <v>6</v>
      </c>
      <c r="CO37">
        <v>0</v>
      </c>
      <c r="CP37" t="e">
        <f t="shared" si="36"/>
        <v>#REF!</v>
      </c>
      <c r="CQ37">
        <f>AC37</f>
        <v>6817.39</v>
      </c>
      <c r="CR37">
        <f>AD37</f>
        <v>0</v>
      </c>
      <c r="CS37">
        <f t="shared" si="37"/>
        <v>0</v>
      </c>
      <c r="CT37">
        <f t="shared" si="38"/>
        <v>0</v>
      </c>
      <c r="CU37">
        <f t="shared" si="39"/>
        <v>0</v>
      </c>
      <c r="CV37">
        <f t="shared" si="40"/>
        <v>0</v>
      </c>
      <c r="CW37">
        <f t="shared" si="41"/>
        <v>0</v>
      </c>
      <c r="CX37">
        <f t="shared" si="42"/>
        <v>0</v>
      </c>
      <c r="CY37" t="e">
        <f t="shared" si="43"/>
        <v>#REF!</v>
      </c>
      <c r="CZ37" t="e">
        <f t="shared" si="44"/>
        <v>#REF!</v>
      </c>
      <c r="DC37" t="s">
        <v>6</v>
      </c>
      <c r="DD37" t="s">
        <v>6</v>
      </c>
      <c r="DE37" t="s">
        <v>6</v>
      </c>
      <c r="DF37" t="s">
        <v>6</v>
      </c>
      <c r="DG37" t="s">
        <v>6</v>
      </c>
      <c r="DH37" t="s">
        <v>6</v>
      </c>
      <c r="DI37" t="s">
        <v>6</v>
      </c>
      <c r="DJ37" t="s">
        <v>6</v>
      </c>
      <c r="DK37" t="s">
        <v>6</v>
      </c>
      <c r="DL37" t="s">
        <v>6</v>
      </c>
      <c r="DM37" t="s">
        <v>6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23</v>
      </c>
      <c r="DW37" t="str">
        <f>'1.Лок.смета.и.Акт'!D93</f>
        <v>ШТ</v>
      </c>
      <c r="DX37">
        <v>1</v>
      </c>
      <c r="DZ37" t="s">
        <v>6</v>
      </c>
      <c r="EA37" t="s">
        <v>6</v>
      </c>
      <c r="EB37" t="s">
        <v>6</v>
      </c>
      <c r="EC37" t="s">
        <v>6</v>
      </c>
      <c r="EE37">
        <v>61530071</v>
      </c>
      <c r="EF37">
        <v>5</v>
      </c>
      <c r="EG37" t="s">
        <v>39</v>
      </c>
      <c r="EH37">
        <v>0</v>
      </c>
      <c r="EI37" t="s">
        <v>6</v>
      </c>
      <c r="EJ37">
        <v>3</v>
      </c>
      <c r="EK37">
        <v>600001</v>
      </c>
      <c r="EL37" t="s">
        <v>40</v>
      </c>
      <c r="EM37" t="s">
        <v>41</v>
      </c>
      <c r="EO37" t="s">
        <v>6</v>
      </c>
      <c r="EQ37">
        <v>0</v>
      </c>
      <c r="ER37">
        <v>6817.39</v>
      </c>
      <c r="ES37" s="68">
        <f>'1.Лок.смета.и.Акт'!F93</f>
        <v>6817.39</v>
      </c>
      <c r="ET37">
        <v>0</v>
      </c>
      <c r="EU37">
        <v>0</v>
      </c>
      <c r="EV37">
        <v>0</v>
      </c>
      <c r="EW37">
        <v>0</v>
      </c>
      <c r="EX37">
        <v>0</v>
      </c>
      <c r="EZ37">
        <v>5</v>
      </c>
      <c r="FC37">
        <v>0</v>
      </c>
      <c r="FD37">
        <v>18</v>
      </c>
      <c r="FF37">
        <v>6534</v>
      </c>
      <c r="FQ37">
        <v>0</v>
      </c>
      <c r="FR37" t="e">
        <f t="shared" si="45"/>
        <v>#REF!</v>
      </c>
      <c r="FS37">
        <v>0</v>
      </c>
      <c r="FX37">
        <v>0</v>
      </c>
      <c r="FY37">
        <v>0</v>
      </c>
      <c r="GA37" t="s">
        <v>79</v>
      </c>
      <c r="GD37">
        <v>1</v>
      </c>
      <c r="GF37">
        <v>-60937290</v>
      </c>
      <c r="GG37">
        <v>2</v>
      </c>
      <c r="GH37">
        <v>3</v>
      </c>
      <c r="GI37">
        <v>4</v>
      </c>
      <c r="GJ37">
        <v>0</v>
      </c>
      <c r="GK37">
        <v>0</v>
      </c>
      <c r="GL37">
        <f t="shared" si="46"/>
        <v>0</v>
      </c>
      <c r="GM37" t="e">
        <f t="shared" si="47"/>
        <v>#REF!</v>
      </c>
      <c r="GN37">
        <f t="shared" si="48"/>
        <v>0</v>
      </c>
      <c r="GO37">
        <f t="shared" si="49"/>
        <v>0</v>
      </c>
      <c r="GP37">
        <f t="shared" si="50"/>
        <v>0</v>
      </c>
      <c r="GR37">
        <v>1</v>
      </c>
      <c r="GS37">
        <v>1</v>
      </c>
      <c r="GT37">
        <v>0</v>
      </c>
      <c r="GU37" t="s">
        <v>6</v>
      </c>
      <c r="GV37">
        <f t="shared" si="51"/>
        <v>0</v>
      </c>
      <c r="GW37">
        <v>1</v>
      </c>
      <c r="GX37" t="e">
        <f t="shared" si="52"/>
        <v>#REF!</v>
      </c>
      <c r="HA37">
        <v>0</v>
      </c>
      <c r="HB37">
        <v>0</v>
      </c>
      <c r="HC37">
        <f t="shared" si="53"/>
        <v>0</v>
      </c>
      <c r="HE37" t="s">
        <v>43</v>
      </c>
      <c r="HF37" t="s">
        <v>44</v>
      </c>
      <c r="HH37" t="e">
        <f>ROUND(AC37*I37,2)</f>
        <v>#REF!</v>
      </c>
      <c r="HM37" t="s">
        <v>6</v>
      </c>
      <c r="HN37" t="s">
        <v>6</v>
      </c>
      <c r="HO37" t="s">
        <v>6</v>
      </c>
      <c r="HP37" t="s">
        <v>6</v>
      </c>
      <c r="HQ37" t="s">
        <v>6</v>
      </c>
      <c r="IF37">
        <v>-1</v>
      </c>
      <c r="IK37">
        <v>0</v>
      </c>
    </row>
    <row r="38" spans="1:245" x14ac:dyDescent="0.2">
      <c r="A38">
        <v>18</v>
      </c>
      <c r="B38">
        <v>1</v>
      </c>
      <c r="C38">
        <v>27</v>
      </c>
      <c r="E38" t="s">
        <v>80</v>
      </c>
      <c r="F38" t="str">
        <f>'1.Лок.смета.и.Акт'!B95</f>
        <v>Прайс</v>
      </c>
      <c r="G38" t="s">
        <v>81</v>
      </c>
      <c r="H38" t="s">
        <v>23</v>
      </c>
      <c r="I38" t="e">
        <f>I36*J38</f>
        <v>#REF!</v>
      </c>
      <c r="J38" s="183" t="e">
        <f>#REF!</f>
        <v>#REF!</v>
      </c>
      <c r="K38">
        <v>0.5</v>
      </c>
      <c r="O38" t="e">
        <f t="shared" si="21"/>
        <v>#REF!</v>
      </c>
      <c r="P38" t="e">
        <f t="shared" si="22"/>
        <v>#REF!</v>
      </c>
      <c r="Q38" t="e">
        <f t="shared" si="23"/>
        <v>#REF!</v>
      </c>
      <c r="R38" t="e">
        <f t="shared" si="24"/>
        <v>#REF!</v>
      </c>
      <c r="S38" t="e">
        <f t="shared" si="25"/>
        <v>#REF!</v>
      </c>
      <c r="T38" t="e">
        <f t="shared" si="26"/>
        <v>#REF!</v>
      </c>
      <c r="U38" t="e">
        <f t="shared" si="27"/>
        <v>#REF!</v>
      </c>
      <c r="V38" t="e">
        <f t="shared" si="28"/>
        <v>#REF!</v>
      </c>
      <c r="W38" t="e">
        <f t="shared" si="29"/>
        <v>#REF!</v>
      </c>
      <c r="X38" t="e">
        <f t="shared" si="30"/>
        <v>#REF!</v>
      </c>
      <c r="Y38" t="e">
        <f t="shared" si="31"/>
        <v>#REF!</v>
      </c>
      <c r="AA38">
        <v>74715642</v>
      </c>
      <c r="AB38">
        <f t="shared" si="32"/>
        <v>2398.5700000000002</v>
      </c>
      <c r="AC38">
        <f t="shared" si="33"/>
        <v>2398.5700000000002</v>
      </c>
      <c r="AD38">
        <f>ROUND((((ET38)-(EU38))+AE38),2)</f>
        <v>0</v>
      </c>
      <c r="AE38">
        <f>ROUND((EU38),2)</f>
        <v>0</v>
      </c>
      <c r="AF38">
        <f>ROUND((EV38),2)</f>
        <v>0</v>
      </c>
      <c r="AG38">
        <f t="shared" si="34"/>
        <v>0</v>
      </c>
      <c r="AH38">
        <f>(EW38)</f>
        <v>0</v>
      </c>
      <c r="AI38">
        <f>(EX38)</f>
        <v>0</v>
      </c>
      <c r="AJ38">
        <f t="shared" si="35"/>
        <v>0</v>
      </c>
      <c r="AK38">
        <v>2398.5700000000002</v>
      </c>
      <c r="AL38" s="68">
        <f>'1.Лок.смета.и.Акт'!F95</f>
        <v>2398.5700000000002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f>'1.Лок.смета.и.Акт'!J95</f>
        <v>9.11</v>
      </c>
      <c r="BD38" t="s">
        <v>6</v>
      </c>
      <c r="BE38" t="s">
        <v>6</v>
      </c>
      <c r="BF38" t="s">
        <v>6</v>
      </c>
      <c r="BG38" t="s">
        <v>6</v>
      </c>
      <c r="BH38">
        <v>3</v>
      </c>
      <c r="BI38">
        <v>1</v>
      </c>
      <c r="BJ38" t="s">
        <v>82</v>
      </c>
      <c r="BM38">
        <v>500001</v>
      </c>
      <c r="BN38">
        <v>0</v>
      </c>
      <c r="BO38" t="s">
        <v>6</v>
      </c>
      <c r="BP38">
        <v>0</v>
      </c>
      <c r="BQ38">
        <v>8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6</v>
      </c>
      <c r="BZ38">
        <v>0</v>
      </c>
      <c r="CA38">
        <v>0</v>
      </c>
      <c r="CB38" t="s">
        <v>6</v>
      </c>
      <c r="CE38">
        <v>0</v>
      </c>
      <c r="CF38">
        <v>0</v>
      </c>
      <c r="CG38">
        <v>0</v>
      </c>
      <c r="CM38">
        <v>0</v>
      </c>
      <c r="CN38" t="s">
        <v>6</v>
      </c>
      <c r="CO38">
        <v>0</v>
      </c>
      <c r="CP38" t="e">
        <f t="shared" si="36"/>
        <v>#REF!</v>
      </c>
      <c r="CQ38">
        <f>AC38</f>
        <v>2398.5700000000002</v>
      </c>
      <c r="CR38">
        <f>AD38</f>
        <v>0</v>
      </c>
      <c r="CS38">
        <f t="shared" si="37"/>
        <v>0</v>
      </c>
      <c r="CT38">
        <f t="shared" si="38"/>
        <v>0</v>
      </c>
      <c r="CU38">
        <f t="shared" si="39"/>
        <v>0</v>
      </c>
      <c r="CV38">
        <f t="shared" si="40"/>
        <v>0</v>
      </c>
      <c r="CW38">
        <f t="shared" si="41"/>
        <v>0</v>
      </c>
      <c r="CX38">
        <f t="shared" si="42"/>
        <v>0</v>
      </c>
      <c r="CY38" t="e">
        <f t="shared" si="43"/>
        <v>#REF!</v>
      </c>
      <c r="CZ38" t="e">
        <f t="shared" si="44"/>
        <v>#REF!</v>
      </c>
      <c r="DC38" t="s">
        <v>6</v>
      </c>
      <c r="DD38" t="s">
        <v>6</v>
      </c>
      <c r="DE38" t="s">
        <v>6</v>
      </c>
      <c r="DF38" t="s">
        <v>6</v>
      </c>
      <c r="DG38" t="s">
        <v>6</v>
      </c>
      <c r="DH38" t="s">
        <v>6</v>
      </c>
      <c r="DI38" t="s">
        <v>6</v>
      </c>
      <c r="DJ38" t="s">
        <v>6</v>
      </c>
      <c r="DK38" t="s">
        <v>6</v>
      </c>
      <c r="DL38" t="s">
        <v>6</v>
      </c>
      <c r="DM38" t="s">
        <v>6</v>
      </c>
      <c r="DN38">
        <v>0</v>
      </c>
      <c r="DO38">
        <v>0</v>
      </c>
      <c r="DP38">
        <v>1</v>
      </c>
      <c r="DQ38">
        <v>1</v>
      </c>
      <c r="DU38">
        <v>1013</v>
      </c>
      <c r="DV38" t="s">
        <v>23</v>
      </c>
      <c r="DW38" t="str">
        <f>'1.Лок.смета.и.Акт'!D95</f>
        <v>ШТ</v>
      </c>
      <c r="DX38">
        <v>1</v>
      </c>
      <c r="DZ38" t="s">
        <v>6</v>
      </c>
      <c r="EA38" t="s">
        <v>6</v>
      </c>
      <c r="EB38" t="s">
        <v>6</v>
      </c>
      <c r="EC38" t="s">
        <v>6</v>
      </c>
      <c r="EE38">
        <v>61530067</v>
      </c>
      <c r="EF38">
        <v>8</v>
      </c>
      <c r="EG38" t="s">
        <v>51</v>
      </c>
      <c r="EH38">
        <v>0</v>
      </c>
      <c r="EI38" t="s">
        <v>6</v>
      </c>
      <c r="EJ38">
        <v>1</v>
      </c>
      <c r="EK38">
        <v>500001</v>
      </c>
      <c r="EL38" t="s">
        <v>52</v>
      </c>
      <c r="EM38" t="s">
        <v>53</v>
      </c>
      <c r="EO38" t="s">
        <v>6</v>
      </c>
      <c r="EQ38">
        <v>0</v>
      </c>
      <c r="ER38">
        <v>2398.5700000000002</v>
      </c>
      <c r="ES38" s="68">
        <f>'1.Лок.смета.и.Акт'!F95</f>
        <v>2398.5700000000002</v>
      </c>
      <c r="ET38">
        <v>0</v>
      </c>
      <c r="EU38">
        <v>0</v>
      </c>
      <c r="EV38">
        <v>0</v>
      </c>
      <c r="EW38">
        <v>0</v>
      </c>
      <c r="EX38">
        <v>0</v>
      </c>
      <c r="EZ38">
        <v>5</v>
      </c>
      <c r="FC38">
        <v>0</v>
      </c>
      <c r="FD38">
        <v>18</v>
      </c>
      <c r="FF38">
        <v>2280.83</v>
      </c>
      <c r="FQ38">
        <v>0</v>
      </c>
      <c r="FR38">
        <f t="shared" si="45"/>
        <v>0</v>
      </c>
      <c r="FS38">
        <v>0</v>
      </c>
      <c r="FX38">
        <v>0</v>
      </c>
      <c r="FY38">
        <v>0</v>
      </c>
      <c r="GA38" t="s">
        <v>83</v>
      </c>
      <c r="GD38">
        <v>1</v>
      </c>
      <c r="GF38">
        <v>1452043386</v>
      </c>
      <c r="GG38">
        <v>2</v>
      </c>
      <c r="GH38">
        <v>3</v>
      </c>
      <c r="GI38">
        <v>4</v>
      </c>
      <c r="GJ38">
        <v>0</v>
      </c>
      <c r="GK38">
        <v>0</v>
      </c>
      <c r="GL38">
        <f t="shared" si="46"/>
        <v>0</v>
      </c>
      <c r="GM38" t="e">
        <f t="shared" si="47"/>
        <v>#REF!</v>
      </c>
      <c r="GN38" t="e">
        <f t="shared" si="48"/>
        <v>#REF!</v>
      </c>
      <c r="GO38">
        <f t="shared" si="49"/>
        <v>0</v>
      </c>
      <c r="GP38">
        <f t="shared" si="50"/>
        <v>0</v>
      </c>
      <c r="GR38">
        <v>1</v>
      </c>
      <c r="GS38">
        <v>1</v>
      </c>
      <c r="GT38">
        <v>0</v>
      </c>
      <c r="GU38" t="s">
        <v>6</v>
      </c>
      <c r="GV38">
        <f t="shared" si="51"/>
        <v>0</v>
      </c>
      <c r="GW38">
        <v>1</v>
      </c>
      <c r="GX38" t="e">
        <f t="shared" si="52"/>
        <v>#REF!</v>
      </c>
      <c r="HA38">
        <v>0</v>
      </c>
      <c r="HB38">
        <v>0</v>
      </c>
      <c r="HC38">
        <f t="shared" si="53"/>
        <v>0</v>
      </c>
      <c r="HE38" t="s">
        <v>43</v>
      </c>
      <c r="HF38" t="s">
        <v>55</v>
      </c>
      <c r="HG38" t="e">
        <f>ROUND(AC38*I38,2)</f>
        <v>#REF!</v>
      </c>
      <c r="HM38" t="s">
        <v>6</v>
      </c>
      <c r="HN38" t="s">
        <v>6</v>
      </c>
      <c r="HO38" t="s">
        <v>6</v>
      </c>
      <c r="HP38" t="s">
        <v>6</v>
      </c>
      <c r="HQ38" t="s">
        <v>6</v>
      </c>
      <c r="IF38">
        <v>-1</v>
      </c>
      <c r="IK38">
        <v>0</v>
      </c>
    </row>
    <row r="39" spans="1:245" x14ac:dyDescent="0.2">
      <c r="A39">
        <v>17</v>
      </c>
      <c r="B39">
        <v>1</v>
      </c>
      <c r="C39">
        <f>ROW(SmtRes!A34)</f>
        <v>34</v>
      </c>
      <c r="D39">
        <f>ROW(EtalonRes!A28)</f>
        <v>28</v>
      </c>
      <c r="E39" t="s">
        <v>84</v>
      </c>
      <c r="F39" t="s">
        <v>85</v>
      </c>
      <c r="G39" t="s">
        <v>86</v>
      </c>
      <c r="H39" t="s">
        <v>23</v>
      </c>
      <c r="I39">
        <f>'1.Лок.смета.и.Акт'!E101</f>
        <v>1</v>
      </c>
      <c r="J39">
        <v>0</v>
      </c>
      <c r="K39">
        <v>1</v>
      </c>
      <c r="O39">
        <f t="shared" si="21"/>
        <v>488.8</v>
      </c>
      <c r="P39">
        <f t="shared" si="22"/>
        <v>134.28</v>
      </c>
      <c r="Q39">
        <f t="shared" si="23"/>
        <v>20.95</v>
      </c>
      <c r="R39">
        <f t="shared" si="24"/>
        <v>4.34</v>
      </c>
      <c r="S39">
        <f t="shared" si="25"/>
        <v>333.57</v>
      </c>
      <c r="T39">
        <f t="shared" si="26"/>
        <v>0</v>
      </c>
      <c r="U39">
        <f t="shared" si="27"/>
        <v>1.113</v>
      </c>
      <c r="V39">
        <f t="shared" si="28"/>
        <v>1.0500000000000001E-2</v>
      </c>
      <c r="W39">
        <f t="shared" si="29"/>
        <v>0</v>
      </c>
      <c r="X39">
        <f t="shared" si="30"/>
        <v>408.87</v>
      </c>
      <c r="Y39">
        <f t="shared" si="31"/>
        <v>243.3</v>
      </c>
      <c r="AA39">
        <v>74715642</v>
      </c>
      <c r="AB39">
        <f t="shared" si="32"/>
        <v>26.31</v>
      </c>
      <c r="AC39">
        <f t="shared" si="33"/>
        <v>14.74</v>
      </c>
      <c r="AD39">
        <f>ROUND(((((ET39*ROUND(1.05,7)))-((EU39*ROUND(1.05,7))))+AE39),2)</f>
        <v>1.58</v>
      </c>
      <c r="AE39">
        <f>ROUND(((EU39*ROUND(1.05,7))),2)</f>
        <v>0.13</v>
      </c>
      <c r="AF39">
        <f>ROUND(((EV39*ROUND(1.05,7))),2)</f>
        <v>9.99</v>
      </c>
      <c r="AG39">
        <f t="shared" si="34"/>
        <v>0</v>
      </c>
      <c r="AH39">
        <f>((EW39*ROUND(1.05,7)))</f>
        <v>1.1130000000000002</v>
      </c>
      <c r="AI39">
        <f>((EX39*ROUND(1.05,7)))</f>
        <v>1.0500000000000001E-2</v>
      </c>
      <c r="AJ39">
        <f t="shared" si="35"/>
        <v>0</v>
      </c>
      <c r="AK39">
        <f>AL39+AM39+AO39</f>
        <v>25.75</v>
      </c>
      <c r="AL39" s="68">
        <f>'1.Лок.смета.и.Акт'!F105</f>
        <v>14.74</v>
      </c>
      <c r="AM39" s="68">
        <f>'1.Лок.смета.и.Акт'!F103</f>
        <v>1.5</v>
      </c>
      <c r="AN39" s="68">
        <f>'1.Лок.смета.и.Акт'!F104</f>
        <v>0.12</v>
      </c>
      <c r="AO39" s="68">
        <f>'1.Лок.смета.и.Акт'!F102</f>
        <v>9.51</v>
      </c>
      <c r="AP39">
        <v>0</v>
      </c>
      <c r="AQ39">
        <f>'1.Лок.смета.и.Акт'!E108</f>
        <v>1.06</v>
      </c>
      <c r="AR39">
        <v>0.01</v>
      </c>
      <c r="AS39">
        <v>0</v>
      </c>
      <c r="AT39">
        <v>121</v>
      </c>
      <c r="AU39">
        <v>72</v>
      </c>
      <c r="AV39">
        <v>1</v>
      </c>
      <c r="AW39">
        <v>1</v>
      </c>
      <c r="AZ39">
        <v>1</v>
      </c>
      <c r="BA39">
        <f>'1.Лок.смета.и.Акт'!J102</f>
        <v>33.39</v>
      </c>
      <c r="BB39">
        <f>'1.Лок.смета.и.Акт'!J103</f>
        <v>13.26</v>
      </c>
      <c r="BC39">
        <f>'1.Лок.смета.и.Акт'!J105</f>
        <v>9.11</v>
      </c>
      <c r="BD39" t="s">
        <v>6</v>
      </c>
      <c r="BE39" t="s">
        <v>6</v>
      </c>
      <c r="BF39" t="s">
        <v>6</v>
      </c>
      <c r="BG39" t="s">
        <v>6</v>
      </c>
      <c r="BH39">
        <v>0</v>
      </c>
      <c r="BI39">
        <v>1</v>
      </c>
      <c r="BJ39" t="s">
        <v>87</v>
      </c>
      <c r="BM39">
        <v>20001</v>
      </c>
      <c r="BN39">
        <v>0</v>
      </c>
      <c r="BO39" t="s">
        <v>6</v>
      </c>
      <c r="BP39">
        <v>0</v>
      </c>
      <c r="BQ39">
        <v>22</v>
      </c>
      <c r="BR39">
        <v>0</v>
      </c>
      <c r="BS39">
        <f>'1.Лок.смета.и.Акт'!J104</f>
        <v>33.39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6</v>
      </c>
      <c r="BZ39">
        <v>121</v>
      </c>
      <c r="CA39">
        <v>72</v>
      </c>
      <c r="CB39" t="s">
        <v>6</v>
      </c>
      <c r="CE39">
        <v>0</v>
      </c>
      <c r="CF39">
        <v>0</v>
      </c>
      <c r="CG39">
        <v>0</v>
      </c>
      <c r="CM39">
        <v>0</v>
      </c>
      <c r="CN39" t="s">
        <v>25</v>
      </c>
      <c r="CO39">
        <v>0</v>
      </c>
      <c r="CP39">
        <f t="shared" si="36"/>
        <v>488.79999999999995</v>
      </c>
      <c r="CQ39">
        <f>AC39*BC39</f>
        <v>134.28139999999999</v>
      </c>
      <c r="CR39">
        <f>AD39*BB39</f>
        <v>20.950800000000001</v>
      </c>
      <c r="CS39">
        <f t="shared" si="37"/>
        <v>4.3407</v>
      </c>
      <c r="CT39">
        <f t="shared" si="38"/>
        <v>333.56610000000001</v>
      </c>
      <c r="CU39">
        <f t="shared" si="39"/>
        <v>0</v>
      </c>
      <c r="CV39">
        <f t="shared" si="40"/>
        <v>1.1130000000000002</v>
      </c>
      <c r="CW39">
        <f t="shared" si="41"/>
        <v>1.0500000000000001E-2</v>
      </c>
      <c r="CX39">
        <f t="shared" si="42"/>
        <v>0</v>
      </c>
      <c r="CY39">
        <f t="shared" si="43"/>
        <v>408.87109999999996</v>
      </c>
      <c r="CZ39">
        <f t="shared" si="44"/>
        <v>243.29519999999997</v>
      </c>
      <c r="DB39">
        <v>3</v>
      </c>
      <c r="DC39" t="s">
        <v>6</v>
      </c>
      <c r="DD39" t="s">
        <v>6</v>
      </c>
      <c r="DE39" t="s">
        <v>26</v>
      </c>
      <c r="DF39" t="s">
        <v>26</v>
      </c>
      <c r="DG39" t="s">
        <v>26</v>
      </c>
      <c r="DH39" t="s">
        <v>6</v>
      </c>
      <c r="DI39" t="s">
        <v>26</v>
      </c>
      <c r="DJ39" t="s">
        <v>26</v>
      </c>
      <c r="DK39" t="s">
        <v>6</v>
      </c>
      <c r="DL39" t="s">
        <v>6</v>
      </c>
      <c r="DM39" t="s">
        <v>6</v>
      </c>
      <c r="DN39">
        <v>0</v>
      </c>
      <c r="DO39">
        <v>0</v>
      </c>
      <c r="DP39">
        <v>1</v>
      </c>
      <c r="DQ39">
        <v>1</v>
      </c>
      <c r="DU39">
        <v>1013</v>
      </c>
      <c r="DV39" t="s">
        <v>23</v>
      </c>
      <c r="DW39" t="str">
        <f>'1.Лок.смета.и.Акт'!D101</f>
        <v>ШТ</v>
      </c>
      <c r="DX39">
        <v>1</v>
      </c>
      <c r="DZ39" t="s">
        <v>6</v>
      </c>
      <c r="EA39" t="s">
        <v>6</v>
      </c>
      <c r="EB39" t="s">
        <v>6</v>
      </c>
      <c r="EC39" t="s">
        <v>6</v>
      </c>
      <c r="EE39">
        <v>61529847</v>
      </c>
      <c r="EF39">
        <v>22</v>
      </c>
      <c r="EG39" t="s">
        <v>27</v>
      </c>
      <c r="EH39">
        <v>16</v>
      </c>
      <c r="EI39" t="s">
        <v>28</v>
      </c>
      <c r="EJ39">
        <v>1</v>
      </c>
      <c r="EK39">
        <v>20001</v>
      </c>
      <c r="EL39" t="s">
        <v>29</v>
      </c>
      <c r="EM39" t="s">
        <v>30</v>
      </c>
      <c r="EO39" t="s">
        <v>31</v>
      </c>
      <c r="EQ39">
        <v>0</v>
      </c>
      <c r="ER39">
        <f>ES39+ET39+EV39</f>
        <v>25.75</v>
      </c>
      <c r="ES39" s="68">
        <f>'1.Лок.смета.и.Акт'!F105</f>
        <v>14.74</v>
      </c>
      <c r="ET39" s="68">
        <f>'1.Лок.смета.и.Акт'!F103</f>
        <v>1.5</v>
      </c>
      <c r="EU39" s="68">
        <f>'1.Лок.смета.и.Акт'!F104</f>
        <v>0.12</v>
      </c>
      <c r="EV39" s="68">
        <f>'1.Лок.смета.и.Акт'!F102</f>
        <v>9.51</v>
      </c>
      <c r="EW39">
        <f>'1.Лок.смета.и.Акт'!E108</f>
        <v>1.06</v>
      </c>
      <c r="EX39">
        <v>0.01</v>
      </c>
      <c r="EY39">
        <v>0</v>
      </c>
      <c r="FQ39">
        <v>0</v>
      </c>
      <c r="FR39">
        <f t="shared" si="45"/>
        <v>0</v>
      </c>
      <c r="FS39">
        <v>0</v>
      </c>
      <c r="FX39">
        <v>121</v>
      </c>
      <c r="FY39">
        <v>72</v>
      </c>
      <c r="GA39" t="s">
        <v>6</v>
      </c>
      <c r="GD39">
        <v>1</v>
      </c>
      <c r="GF39">
        <v>-953910607</v>
      </c>
      <c r="GG39">
        <v>2</v>
      </c>
      <c r="GH39">
        <v>1</v>
      </c>
      <c r="GI39">
        <v>4</v>
      </c>
      <c r="GJ39">
        <v>0</v>
      </c>
      <c r="GK39">
        <v>0</v>
      </c>
      <c r="GL39">
        <f t="shared" si="46"/>
        <v>0</v>
      </c>
      <c r="GM39">
        <f t="shared" si="47"/>
        <v>1140.97</v>
      </c>
      <c r="GN39">
        <f t="shared" si="48"/>
        <v>1140.97</v>
      </c>
      <c r="GO39">
        <f t="shared" si="49"/>
        <v>0</v>
      </c>
      <c r="GP39">
        <f t="shared" si="50"/>
        <v>0</v>
      </c>
      <c r="GR39">
        <v>0</v>
      </c>
      <c r="GS39">
        <v>3</v>
      </c>
      <c r="GT39">
        <v>0</v>
      </c>
      <c r="GU39" t="s">
        <v>6</v>
      </c>
      <c r="GV39">
        <f t="shared" si="51"/>
        <v>0</v>
      </c>
      <c r="GW39">
        <v>1</v>
      </c>
      <c r="GX39">
        <f t="shared" si="52"/>
        <v>0</v>
      </c>
      <c r="HA39">
        <v>0</v>
      </c>
      <c r="HB39">
        <v>0</v>
      </c>
      <c r="HC39">
        <f t="shared" si="53"/>
        <v>0</v>
      </c>
      <c r="HE39" t="s">
        <v>6</v>
      </c>
      <c r="HF39" t="s">
        <v>6</v>
      </c>
      <c r="HM39" t="s">
        <v>6</v>
      </c>
      <c r="HN39" t="s">
        <v>32</v>
      </c>
      <c r="HO39" t="s">
        <v>33</v>
      </c>
      <c r="HP39" t="s">
        <v>28</v>
      </c>
      <c r="HQ39" t="s">
        <v>28</v>
      </c>
      <c r="IF39">
        <v>-1</v>
      </c>
      <c r="IK39">
        <v>0</v>
      </c>
    </row>
    <row r="40" spans="1:245" x14ac:dyDescent="0.2">
      <c r="A40">
        <v>18</v>
      </c>
      <c r="B40">
        <v>1</v>
      </c>
      <c r="C40">
        <v>34</v>
      </c>
      <c r="E40" t="s">
        <v>88</v>
      </c>
      <c r="F40" t="str">
        <f>'1.Лок.смета.и.Акт'!B109</f>
        <v>Прайс</v>
      </c>
      <c r="G40" t="s">
        <v>89</v>
      </c>
      <c r="H40" t="s">
        <v>23</v>
      </c>
      <c r="I40" t="e">
        <f>I39*J40</f>
        <v>#REF!</v>
      </c>
      <c r="J40" s="183" t="e">
        <f>#REF!</f>
        <v>#REF!</v>
      </c>
      <c r="K40">
        <v>1</v>
      </c>
      <c r="O40" t="e">
        <f t="shared" si="21"/>
        <v>#REF!</v>
      </c>
      <c r="P40" t="e">
        <f t="shared" si="22"/>
        <v>#REF!</v>
      </c>
      <c r="Q40" t="e">
        <f t="shared" si="23"/>
        <v>#REF!</v>
      </c>
      <c r="R40" t="e">
        <f t="shared" si="24"/>
        <v>#REF!</v>
      </c>
      <c r="S40" t="e">
        <f t="shared" si="25"/>
        <v>#REF!</v>
      </c>
      <c r="T40" t="e">
        <f t="shared" si="26"/>
        <v>#REF!</v>
      </c>
      <c r="U40" t="e">
        <f t="shared" si="27"/>
        <v>#REF!</v>
      </c>
      <c r="V40" t="e">
        <f t="shared" si="28"/>
        <v>#REF!</v>
      </c>
      <c r="W40" t="e">
        <f t="shared" si="29"/>
        <v>#REF!</v>
      </c>
      <c r="X40" t="e">
        <f t="shared" si="30"/>
        <v>#REF!</v>
      </c>
      <c r="Y40" t="e">
        <f t="shared" si="31"/>
        <v>#REF!</v>
      </c>
      <c r="AA40">
        <v>74715642</v>
      </c>
      <c r="AB40">
        <f t="shared" si="32"/>
        <v>7976.58</v>
      </c>
      <c r="AC40">
        <f t="shared" si="33"/>
        <v>7976.58</v>
      </c>
      <c r="AD40">
        <f>ROUND((((ET40)-(EU40))+AE40),2)</f>
        <v>0</v>
      </c>
      <c r="AE40">
        <f>ROUND((EU40),2)</f>
        <v>0</v>
      </c>
      <c r="AF40">
        <f>ROUND((EV40),2)</f>
        <v>0</v>
      </c>
      <c r="AG40">
        <f t="shared" si="34"/>
        <v>0</v>
      </c>
      <c r="AH40">
        <f>(EW40)</f>
        <v>0</v>
      </c>
      <c r="AI40">
        <f>(EX40)</f>
        <v>0</v>
      </c>
      <c r="AJ40">
        <f t="shared" si="35"/>
        <v>0</v>
      </c>
      <c r="AK40">
        <v>7976.58</v>
      </c>
      <c r="AL40" s="68">
        <f>'1.Лок.смета.и.Акт'!F109</f>
        <v>7976.58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f>'1.Лок.смета.и.Акт'!J109</f>
        <v>6.13</v>
      </c>
      <c r="BD40" t="s">
        <v>6</v>
      </c>
      <c r="BE40" t="s">
        <v>6</v>
      </c>
      <c r="BF40" t="s">
        <v>6</v>
      </c>
      <c r="BG40" t="s">
        <v>6</v>
      </c>
      <c r="BH40">
        <v>3</v>
      </c>
      <c r="BI40">
        <v>3</v>
      </c>
      <c r="BJ40" t="s">
        <v>78</v>
      </c>
      <c r="BM40">
        <v>600001</v>
      </c>
      <c r="BN40">
        <v>0</v>
      </c>
      <c r="BO40" t="s">
        <v>6</v>
      </c>
      <c r="BP40">
        <v>0</v>
      </c>
      <c r="BQ40">
        <v>5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6</v>
      </c>
      <c r="BZ40">
        <v>0</v>
      </c>
      <c r="CA40">
        <v>0</v>
      </c>
      <c r="CB40" t="s">
        <v>6</v>
      </c>
      <c r="CE40">
        <v>0</v>
      </c>
      <c r="CF40">
        <v>0</v>
      </c>
      <c r="CG40">
        <v>0</v>
      </c>
      <c r="CM40">
        <v>0</v>
      </c>
      <c r="CN40" t="s">
        <v>6</v>
      </c>
      <c r="CO40">
        <v>0</v>
      </c>
      <c r="CP40" t="e">
        <f t="shared" si="36"/>
        <v>#REF!</v>
      </c>
      <c r="CQ40">
        <f>AC40</f>
        <v>7976.58</v>
      </c>
      <c r="CR40">
        <f>AD40</f>
        <v>0</v>
      </c>
      <c r="CS40">
        <f t="shared" si="37"/>
        <v>0</v>
      </c>
      <c r="CT40">
        <f t="shared" si="38"/>
        <v>0</v>
      </c>
      <c r="CU40">
        <f t="shared" si="39"/>
        <v>0</v>
      </c>
      <c r="CV40">
        <f t="shared" si="40"/>
        <v>0</v>
      </c>
      <c r="CW40">
        <f t="shared" si="41"/>
        <v>0</v>
      </c>
      <c r="CX40">
        <f t="shared" si="42"/>
        <v>0</v>
      </c>
      <c r="CY40" t="e">
        <f t="shared" si="43"/>
        <v>#REF!</v>
      </c>
      <c r="CZ40" t="e">
        <f t="shared" si="44"/>
        <v>#REF!</v>
      </c>
      <c r="DC40" t="s">
        <v>6</v>
      </c>
      <c r="DD40" t="s">
        <v>6</v>
      </c>
      <c r="DE40" t="s">
        <v>6</v>
      </c>
      <c r="DF40" t="s">
        <v>6</v>
      </c>
      <c r="DG40" t="s">
        <v>6</v>
      </c>
      <c r="DH40" t="s">
        <v>6</v>
      </c>
      <c r="DI40" t="s">
        <v>6</v>
      </c>
      <c r="DJ40" t="s">
        <v>6</v>
      </c>
      <c r="DK40" t="s">
        <v>6</v>
      </c>
      <c r="DL40" t="s">
        <v>6</v>
      </c>
      <c r="DM40" t="s">
        <v>6</v>
      </c>
      <c r="DN40">
        <v>0</v>
      </c>
      <c r="DO40">
        <v>0</v>
      </c>
      <c r="DP40">
        <v>1</v>
      </c>
      <c r="DQ40">
        <v>1</v>
      </c>
      <c r="DU40">
        <v>1013</v>
      </c>
      <c r="DV40" t="s">
        <v>23</v>
      </c>
      <c r="DW40" t="str">
        <f>'1.Лок.смета.и.Акт'!D109</f>
        <v>ШТ</v>
      </c>
      <c r="DX40">
        <v>1</v>
      </c>
      <c r="DZ40" t="s">
        <v>6</v>
      </c>
      <c r="EA40" t="s">
        <v>6</v>
      </c>
      <c r="EB40" t="s">
        <v>6</v>
      </c>
      <c r="EC40" t="s">
        <v>6</v>
      </c>
      <c r="EE40">
        <v>61530071</v>
      </c>
      <c r="EF40">
        <v>5</v>
      </c>
      <c r="EG40" t="s">
        <v>39</v>
      </c>
      <c r="EH40">
        <v>0</v>
      </c>
      <c r="EI40" t="s">
        <v>6</v>
      </c>
      <c r="EJ40">
        <v>3</v>
      </c>
      <c r="EK40">
        <v>600001</v>
      </c>
      <c r="EL40" t="s">
        <v>40</v>
      </c>
      <c r="EM40" t="s">
        <v>41</v>
      </c>
      <c r="EO40" t="s">
        <v>6</v>
      </c>
      <c r="EQ40">
        <v>0</v>
      </c>
      <c r="ER40">
        <v>7976.58</v>
      </c>
      <c r="ES40" s="68">
        <f>'1.Лок.смета.и.Акт'!F109</f>
        <v>7976.58</v>
      </c>
      <c r="ET40">
        <v>0</v>
      </c>
      <c r="EU40">
        <v>0</v>
      </c>
      <c r="EV40">
        <v>0</v>
      </c>
      <c r="EW40">
        <v>0</v>
      </c>
      <c r="EX40">
        <v>0</v>
      </c>
      <c r="EZ40">
        <v>5</v>
      </c>
      <c r="FC40">
        <v>0</v>
      </c>
      <c r="FD40">
        <v>18</v>
      </c>
      <c r="FF40">
        <v>7645</v>
      </c>
      <c r="FQ40">
        <v>0</v>
      </c>
      <c r="FR40" t="e">
        <f t="shared" si="45"/>
        <v>#REF!</v>
      </c>
      <c r="FS40">
        <v>0</v>
      </c>
      <c r="FX40">
        <v>0</v>
      </c>
      <c r="FY40">
        <v>0</v>
      </c>
      <c r="GA40" t="s">
        <v>90</v>
      </c>
      <c r="GD40">
        <v>1</v>
      </c>
      <c r="GF40">
        <v>-764821956</v>
      </c>
      <c r="GG40">
        <v>2</v>
      </c>
      <c r="GH40">
        <v>3</v>
      </c>
      <c r="GI40">
        <v>4</v>
      </c>
      <c r="GJ40">
        <v>0</v>
      </c>
      <c r="GK40">
        <v>0</v>
      </c>
      <c r="GL40">
        <f t="shared" si="46"/>
        <v>0</v>
      </c>
      <c r="GM40" t="e">
        <f t="shared" si="47"/>
        <v>#REF!</v>
      </c>
      <c r="GN40">
        <f t="shared" si="48"/>
        <v>0</v>
      </c>
      <c r="GO40">
        <f t="shared" si="49"/>
        <v>0</v>
      </c>
      <c r="GP40">
        <f t="shared" si="50"/>
        <v>0</v>
      </c>
      <c r="GR40">
        <v>1</v>
      </c>
      <c r="GS40">
        <v>1</v>
      </c>
      <c r="GT40">
        <v>0</v>
      </c>
      <c r="GU40" t="s">
        <v>6</v>
      </c>
      <c r="GV40">
        <f t="shared" si="51"/>
        <v>0</v>
      </c>
      <c r="GW40">
        <v>1</v>
      </c>
      <c r="GX40" t="e">
        <f t="shared" si="52"/>
        <v>#REF!</v>
      </c>
      <c r="HA40">
        <v>0</v>
      </c>
      <c r="HB40">
        <v>0</v>
      </c>
      <c r="HC40">
        <f t="shared" si="53"/>
        <v>0</v>
      </c>
      <c r="HE40" t="s">
        <v>43</v>
      </c>
      <c r="HF40" t="s">
        <v>44</v>
      </c>
      <c r="HH40" t="e">
        <f>ROUND(AC40*I40,2)</f>
        <v>#REF!</v>
      </c>
      <c r="HM40" t="s">
        <v>6</v>
      </c>
      <c r="HN40" t="s">
        <v>6</v>
      </c>
      <c r="HO40" t="s">
        <v>6</v>
      </c>
      <c r="HP40" t="s">
        <v>6</v>
      </c>
      <c r="HQ40" t="s">
        <v>6</v>
      </c>
      <c r="IF40">
        <v>-1</v>
      </c>
      <c r="IK40">
        <v>0</v>
      </c>
    </row>
    <row r="41" spans="1:245" x14ac:dyDescent="0.2">
      <c r="A41">
        <v>17</v>
      </c>
      <c r="B41">
        <v>1</v>
      </c>
      <c r="C41">
        <f>ROW(SmtRes!A41)</f>
        <v>41</v>
      </c>
      <c r="D41">
        <f>ROW(EtalonRes!A35)</f>
        <v>35</v>
      </c>
      <c r="E41" t="s">
        <v>91</v>
      </c>
      <c r="F41" t="s">
        <v>92</v>
      </c>
      <c r="G41" t="s">
        <v>93</v>
      </c>
      <c r="H41" t="s">
        <v>23</v>
      </c>
      <c r="I41">
        <f>'1.Лок.смета.и.Акт'!E114</f>
        <v>1</v>
      </c>
      <c r="J41">
        <v>0</v>
      </c>
      <c r="K41">
        <v>1</v>
      </c>
      <c r="O41">
        <f t="shared" si="21"/>
        <v>563.04999999999995</v>
      </c>
      <c r="P41">
        <f t="shared" si="22"/>
        <v>169.81</v>
      </c>
      <c r="Q41">
        <f t="shared" si="23"/>
        <v>22.28</v>
      </c>
      <c r="R41">
        <f t="shared" si="24"/>
        <v>4.34</v>
      </c>
      <c r="S41">
        <f t="shared" si="25"/>
        <v>370.96</v>
      </c>
      <c r="T41">
        <f t="shared" si="26"/>
        <v>0</v>
      </c>
      <c r="U41">
        <f t="shared" si="27"/>
        <v>1.2390000000000001</v>
      </c>
      <c r="V41">
        <f t="shared" si="28"/>
        <v>1.0500000000000001E-2</v>
      </c>
      <c r="W41">
        <f t="shared" si="29"/>
        <v>0</v>
      </c>
      <c r="X41">
        <f t="shared" si="30"/>
        <v>454.11</v>
      </c>
      <c r="Y41">
        <f t="shared" si="31"/>
        <v>270.22000000000003</v>
      </c>
      <c r="AA41">
        <v>74715642</v>
      </c>
      <c r="AB41">
        <f t="shared" si="32"/>
        <v>31.43</v>
      </c>
      <c r="AC41">
        <f t="shared" si="33"/>
        <v>18.64</v>
      </c>
      <c r="AD41">
        <f>ROUND(((((ET41*ROUND(1.05,7)))-((EU41*ROUND(1.05,7))))+AE41),2)</f>
        <v>1.68</v>
      </c>
      <c r="AE41">
        <f>ROUND(((EU41*ROUND(1.05,7))),2)</f>
        <v>0.13</v>
      </c>
      <c r="AF41">
        <f>ROUND(((EV41*ROUND(1.05,7))),2)</f>
        <v>11.11</v>
      </c>
      <c r="AG41">
        <f t="shared" si="34"/>
        <v>0</v>
      </c>
      <c r="AH41">
        <f>((EW41*ROUND(1.05,7)))</f>
        <v>1.2389999999999999</v>
      </c>
      <c r="AI41">
        <f>((EX41*ROUND(1.05,7)))</f>
        <v>1.0500000000000001E-2</v>
      </c>
      <c r="AJ41">
        <f t="shared" si="35"/>
        <v>0</v>
      </c>
      <c r="AK41">
        <f>AL41+AM41+AO41</f>
        <v>30.82</v>
      </c>
      <c r="AL41" s="68">
        <f>'1.Лок.смета.и.Акт'!F118</f>
        <v>18.64</v>
      </c>
      <c r="AM41" s="68">
        <f>'1.Лок.смета.и.Акт'!F116</f>
        <v>1.6</v>
      </c>
      <c r="AN41" s="68">
        <f>'1.Лок.смета.и.Акт'!F117</f>
        <v>0.12</v>
      </c>
      <c r="AO41" s="68">
        <f>'1.Лок.смета.и.Акт'!F115</f>
        <v>10.58</v>
      </c>
      <c r="AP41">
        <v>0</v>
      </c>
      <c r="AQ41">
        <f>'1.Лок.смета.и.Акт'!E121</f>
        <v>1.18</v>
      </c>
      <c r="AR41">
        <v>0.01</v>
      </c>
      <c r="AS41">
        <v>0</v>
      </c>
      <c r="AT41">
        <v>121</v>
      </c>
      <c r="AU41">
        <v>72</v>
      </c>
      <c r="AV41">
        <v>1</v>
      </c>
      <c r="AW41">
        <v>1</v>
      </c>
      <c r="AZ41">
        <v>1</v>
      </c>
      <c r="BA41">
        <f>'1.Лок.смета.и.Акт'!J115</f>
        <v>33.39</v>
      </c>
      <c r="BB41">
        <f>'1.Лок.смета.и.Акт'!J116</f>
        <v>13.26</v>
      </c>
      <c r="BC41">
        <f>'1.Лок.смета.и.Акт'!J118</f>
        <v>9.11</v>
      </c>
      <c r="BD41" t="s">
        <v>6</v>
      </c>
      <c r="BE41" t="s">
        <v>6</v>
      </c>
      <c r="BF41" t="s">
        <v>6</v>
      </c>
      <c r="BG41" t="s">
        <v>6</v>
      </c>
      <c r="BH41">
        <v>0</v>
      </c>
      <c r="BI41">
        <v>1</v>
      </c>
      <c r="BJ41" t="s">
        <v>94</v>
      </c>
      <c r="BM41">
        <v>20001</v>
      </c>
      <c r="BN41">
        <v>0</v>
      </c>
      <c r="BO41" t="s">
        <v>6</v>
      </c>
      <c r="BP41">
        <v>0</v>
      </c>
      <c r="BQ41">
        <v>22</v>
      </c>
      <c r="BR41">
        <v>0</v>
      </c>
      <c r="BS41">
        <f>'1.Лок.смета.и.Акт'!J117</f>
        <v>33.39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6</v>
      </c>
      <c r="BZ41">
        <v>121</v>
      </c>
      <c r="CA41">
        <v>72</v>
      </c>
      <c r="CB41" t="s">
        <v>6</v>
      </c>
      <c r="CE41">
        <v>0</v>
      </c>
      <c r="CF41">
        <v>0</v>
      </c>
      <c r="CG41">
        <v>0</v>
      </c>
      <c r="CM41">
        <v>0</v>
      </c>
      <c r="CN41" t="s">
        <v>25</v>
      </c>
      <c r="CO41">
        <v>0</v>
      </c>
      <c r="CP41">
        <f t="shared" si="36"/>
        <v>563.04999999999995</v>
      </c>
      <c r="CQ41">
        <f>AC41*BC41</f>
        <v>169.81039999999999</v>
      </c>
      <c r="CR41">
        <f>AD41*BB41</f>
        <v>22.276799999999998</v>
      </c>
      <c r="CS41">
        <f t="shared" si="37"/>
        <v>4.3407</v>
      </c>
      <c r="CT41">
        <f t="shared" si="38"/>
        <v>370.96289999999999</v>
      </c>
      <c r="CU41">
        <f t="shared" si="39"/>
        <v>0</v>
      </c>
      <c r="CV41">
        <f t="shared" si="40"/>
        <v>1.2389999999999999</v>
      </c>
      <c r="CW41">
        <f t="shared" si="41"/>
        <v>1.0500000000000001E-2</v>
      </c>
      <c r="CX41">
        <f t="shared" si="42"/>
        <v>0</v>
      </c>
      <c r="CY41">
        <f t="shared" si="43"/>
        <v>454.11299999999994</v>
      </c>
      <c r="CZ41">
        <f t="shared" si="44"/>
        <v>270.21600000000001</v>
      </c>
      <c r="DB41">
        <v>4</v>
      </c>
      <c r="DC41" t="s">
        <v>6</v>
      </c>
      <c r="DD41" t="s">
        <v>6</v>
      </c>
      <c r="DE41" t="s">
        <v>26</v>
      </c>
      <c r="DF41" t="s">
        <v>26</v>
      </c>
      <c r="DG41" t="s">
        <v>26</v>
      </c>
      <c r="DH41" t="s">
        <v>6</v>
      </c>
      <c r="DI41" t="s">
        <v>26</v>
      </c>
      <c r="DJ41" t="s">
        <v>26</v>
      </c>
      <c r="DK41" t="s">
        <v>6</v>
      </c>
      <c r="DL41" t="s">
        <v>6</v>
      </c>
      <c r="DM41" t="s">
        <v>6</v>
      </c>
      <c r="DN41">
        <v>0</v>
      </c>
      <c r="DO41">
        <v>0</v>
      </c>
      <c r="DP41">
        <v>1</v>
      </c>
      <c r="DQ41">
        <v>1</v>
      </c>
      <c r="DU41">
        <v>1013</v>
      </c>
      <c r="DV41" t="s">
        <v>23</v>
      </c>
      <c r="DW41" t="str">
        <f>'1.Лок.смета.и.Акт'!D114</f>
        <v>ШТ</v>
      </c>
      <c r="DX41">
        <v>1</v>
      </c>
      <c r="DZ41" t="s">
        <v>6</v>
      </c>
      <c r="EA41" t="s">
        <v>6</v>
      </c>
      <c r="EB41" t="s">
        <v>6</v>
      </c>
      <c r="EC41" t="s">
        <v>6</v>
      </c>
      <c r="EE41">
        <v>61529847</v>
      </c>
      <c r="EF41">
        <v>22</v>
      </c>
      <c r="EG41" t="s">
        <v>27</v>
      </c>
      <c r="EH41">
        <v>16</v>
      </c>
      <c r="EI41" t="s">
        <v>28</v>
      </c>
      <c r="EJ41">
        <v>1</v>
      </c>
      <c r="EK41">
        <v>20001</v>
      </c>
      <c r="EL41" t="s">
        <v>29</v>
      </c>
      <c r="EM41" t="s">
        <v>30</v>
      </c>
      <c r="EO41" t="s">
        <v>31</v>
      </c>
      <c r="EQ41">
        <v>0</v>
      </c>
      <c r="ER41">
        <f>ES41+ET41+EV41</f>
        <v>30.82</v>
      </c>
      <c r="ES41" s="68">
        <f>'1.Лок.смета.и.Акт'!F118</f>
        <v>18.64</v>
      </c>
      <c r="ET41" s="68">
        <f>'1.Лок.смета.и.Акт'!F116</f>
        <v>1.6</v>
      </c>
      <c r="EU41" s="68">
        <f>'1.Лок.смета.и.Акт'!F117</f>
        <v>0.12</v>
      </c>
      <c r="EV41" s="68">
        <f>'1.Лок.смета.и.Акт'!F115</f>
        <v>10.58</v>
      </c>
      <c r="EW41">
        <f>'1.Лок.смета.и.Акт'!E121</f>
        <v>1.18</v>
      </c>
      <c r="EX41">
        <v>0.01</v>
      </c>
      <c r="EY41">
        <v>0</v>
      </c>
      <c r="FQ41">
        <v>0</v>
      </c>
      <c r="FR41">
        <f t="shared" si="45"/>
        <v>0</v>
      </c>
      <c r="FS41">
        <v>0</v>
      </c>
      <c r="FX41">
        <v>121</v>
      </c>
      <c r="FY41">
        <v>72</v>
      </c>
      <c r="GA41" t="s">
        <v>6</v>
      </c>
      <c r="GD41">
        <v>1</v>
      </c>
      <c r="GF41">
        <v>1537341758</v>
      </c>
      <c r="GG41">
        <v>2</v>
      </c>
      <c r="GH41">
        <v>1</v>
      </c>
      <c r="GI41">
        <v>4</v>
      </c>
      <c r="GJ41">
        <v>0</v>
      </c>
      <c r="GK41">
        <v>0</v>
      </c>
      <c r="GL41">
        <f t="shared" si="46"/>
        <v>0</v>
      </c>
      <c r="GM41">
        <f t="shared" si="47"/>
        <v>1287.3800000000001</v>
      </c>
      <c r="GN41">
        <f t="shared" si="48"/>
        <v>1287.3800000000001</v>
      </c>
      <c r="GO41">
        <f t="shared" si="49"/>
        <v>0</v>
      </c>
      <c r="GP41">
        <f t="shared" si="50"/>
        <v>0</v>
      </c>
      <c r="GR41">
        <v>0</v>
      </c>
      <c r="GS41">
        <v>3</v>
      </c>
      <c r="GT41">
        <v>0</v>
      </c>
      <c r="GU41" t="s">
        <v>6</v>
      </c>
      <c r="GV41">
        <f t="shared" si="51"/>
        <v>0</v>
      </c>
      <c r="GW41">
        <v>1</v>
      </c>
      <c r="GX41">
        <f t="shared" si="52"/>
        <v>0</v>
      </c>
      <c r="HA41">
        <v>0</v>
      </c>
      <c r="HB41">
        <v>0</v>
      </c>
      <c r="HC41">
        <f t="shared" si="53"/>
        <v>0</v>
      </c>
      <c r="HE41" t="s">
        <v>6</v>
      </c>
      <c r="HF41" t="s">
        <v>6</v>
      </c>
      <c r="HM41" t="s">
        <v>6</v>
      </c>
      <c r="HN41" t="s">
        <v>32</v>
      </c>
      <c r="HO41" t="s">
        <v>33</v>
      </c>
      <c r="HP41" t="s">
        <v>28</v>
      </c>
      <c r="HQ41" t="s">
        <v>28</v>
      </c>
      <c r="IF41">
        <v>-1</v>
      </c>
      <c r="IK41">
        <v>0</v>
      </c>
    </row>
    <row r="42" spans="1:245" x14ac:dyDescent="0.2">
      <c r="A42">
        <v>18</v>
      </c>
      <c r="B42">
        <v>1</v>
      </c>
      <c r="C42">
        <v>41</v>
      </c>
      <c r="E42" t="s">
        <v>95</v>
      </c>
      <c r="F42" t="str">
        <f>'1.Лок.смета.и.Акт'!B122</f>
        <v>Прайс</v>
      </c>
      <c r="G42" t="s">
        <v>96</v>
      </c>
      <c r="H42" t="s">
        <v>23</v>
      </c>
      <c r="I42" t="e">
        <f>I41*J42</f>
        <v>#REF!</v>
      </c>
      <c r="J42" s="183" t="e">
        <f>#REF!</f>
        <v>#REF!</v>
      </c>
      <c r="K42">
        <v>1</v>
      </c>
      <c r="O42" t="e">
        <f t="shared" si="21"/>
        <v>#REF!</v>
      </c>
      <c r="P42" t="e">
        <f t="shared" si="22"/>
        <v>#REF!</v>
      </c>
      <c r="Q42" t="e">
        <f t="shared" si="23"/>
        <v>#REF!</v>
      </c>
      <c r="R42" t="e">
        <f t="shared" si="24"/>
        <v>#REF!</v>
      </c>
      <c r="S42" t="e">
        <f t="shared" si="25"/>
        <v>#REF!</v>
      </c>
      <c r="T42" t="e">
        <f t="shared" si="26"/>
        <v>#REF!</v>
      </c>
      <c r="U42" t="e">
        <f t="shared" si="27"/>
        <v>#REF!</v>
      </c>
      <c r="V42" t="e">
        <f t="shared" si="28"/>
        <v>#REF!</v>
      </c>
      <c r="W42" t="e">
        <f t="shared" si="29"/>
        <v>#REF!</v>
      </c>
      <c r="X42" t="e">
        <f t="shared" si="30"/>
        <v>#REF!</v>
      </c>
      <c r="Y42" t="e">
        <f t="shared" si="31"/>
        <v>#REF!</v>
      </c>
      <c r="AA42">
        <v>74715642</v>
      </c>
      <c r="AB42">
        <f t="shared" si="32"/>
        <v>10926.19</v>
      </c>
      <c r="AC42">
        <f t="shared" si="33"/>
        <v>10926.19</v>
      </c>
      <c r="AD42">
        <f>ROUND((((ET42)-(EU42))+AE42),2)</f>
        <v>0</v>
      </c>
      <c r="AE42">
        <f>ROUND((EU42),2)</f>
        <v>0</v>
      </c>
      <c r="AF42">
        <f>ROUND((EV42),2)</f>
        <v>0</v>
      </c>
      <c r="AG42">
        <f t="shared" si="34"/>
        <v>0</v>
      </c>
      <c r="AH42">
        <f>(EW42)</f>
        <v>0</v>
      </c>
      <c r="AI42">
        <f>(EX42)</f>
        <v>0</v>
      </c>
      <c r="AJ42">
        <f t="shared" si="35"/>
        <v>0</v>
      </c>
      <c r="AK42">
        <v>10926.189999999999</v>
      </c>
      <c r="AL42" s="68">
        <f>'1.Лок.смета.и.Акт'!F122</f>
        <v>10926.189999999999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f>'1.Лок.смета.и.Акт'!J122</f>
        <v>6.13</v>
      </c>
      <c r="BD42" t="s">
        <v>6</v>
      </c>
      <c r="BE42" t="s">
        <v>6</v>
      </c>
      <c r="BF42" t="s">
        <v>6</v>
      </c>
      <c r="BG42" t="s">
        <v>6</v>
      </c>
      <c r="BH42">
        <v>3</v>
      </c>
      <c r="BI42">
        <v>3</v>
      </c>
      <c r="BJ42" t="s">
        <v>78</v>
      </c>
      <c r="BM42">
        <v>600001</v>
      </c>
      <c r="BN42">
        <v>0</v>
      </c>
      <c r="BO42" t="s">
        <v>6</v>
      </c>
      <c r="BP42">
        <v>0</v>
      </c>
      <c r="BQ42">
        <v>5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6</v>
      </c>
      <c r="BZ42">
        <v>0</v>
      </c>
      <c r="CA42">
        <v>0</v>
      </c>
      <c r="CB42" t="s">
        <v>6</v>
      </c>
      <c r="CE42">
        <v>0</v>
      </c>
      <c r="CF42">
        <v>0</v>
      </c>
      <c r="CG42">
        <v>0</v>
      </c>
      <c r="CM42">
        <v>0</v>
      </c>
      <c r="CN42" t="s">
        <v>6</v>
      </c>
      <c r="CO42">
        <v>0</v>
      </c>
      <c r="CP42" t="e">
        <f t="shared" si="36"/>
        <v>#REF!</v>
      </c>
      <c r="CQ42">
        <f>AC42</f>
        <v>10926.19</v>
      </c>
      <c r="CR42">
        <f>AD42</f>
        <v>0</v>
      </c>
      <c r="CS42">
        <f t="shared" si="37"/>
        <v>0</v>
      </c>
      <c r="CT42">
        <f t="shared" si="38"/>
        <v>0</v>
      </c>
      <c r="CU42">
        <f t="shared" si="39"/>
        <v>0</v>
      </c>
      <c r="CV42">
        <f t="shared" si="40"/>
        <v>0</v>
      </c>
      <c r="CW42">
        <f t="shared" si="41"/>
        <v>0</v>
      </c>
      <c r="CX42">
        <f t="shared" si="42"/>
        <v>0</v>
      </c>
      <c r="CY42" t="e">
        <f t="shared" si="43"/>
        <v>#REF!</v>
      </c>
      <c r="CZ42" t="e">
        <f t="shared" si="44"/>
        <v>#REF!</v>
      </c>
      <c r="DC42" t="s">
        <v>6</v>
      </c>
      <c r="DD42" t="s">
        <v>6</v>
      </c>
      <c r="DE42" t="s">
        <v>6</v>
      </c>
      <c r="DF42" t="s">
        <v>6</v>
      </c>
      <c r="DG42" t="s">
        <v>6</v>
      </c>
      <c r="DH42" t="s">
        <v>6</v>
      </c>
      <c r="DI42" t="s">
        <v>6</v>
      </c>
      <c r="DJ42" t="s">
        <v>6</v>
      </c>
      <c r="DK42" t="s">
        <v>6</v>
      </c>
      <c r="DL42" t="s">
        <v>6</v>
      </c>
      <c r="DM42" t="s">
        <v>6</v>
      </c>
      <c r="DN42">
        <v>0</v>
      </c>
      <c r="DO42">
        <v>0</v>
      </c>
      <c r="DP42">
        <v>1</v>
      </c>
      <c r="DQ42">
        <v>1</v>
      </c>
      <c r="DU42">
        <v>1013</v>
      </c>
      <c r="DV42" t="s">
        <v>23</v>
      </c>
      <c r="DW42" t="str">
        <f>'1.Лок.смета.и.Акт'!D122</f>
        <v>ШТ</v>
      </c>
      <c r="DX42">
        <v>1</v>
      </c>
      <c r="DZ42" t="s">
        <v>6</v>
      </c>
      <c r="EA42" t="s">
        <v>6</v>
      </c>
      <c r="EB42" t="s">
        <v>6</v>
      </c>
      <c r="EC42" t="s">
        <v>6</v>
      </c>
      <c r="EE42">
        <v>61530071</v>
      </c>
      <c r="EF42">
        <v>5</v>
      </c>
      <c r="EG42" t="s">
        <v>39</v>
      </c>
      <c r="EH42">
        <v>0</v>
      </c>
      <c r="EI42" t="s">
        <v>6</v>
      </c>
      <c r="EJ42">
        <v>3</v>
      </c>
      <c r="EK42">
        <v>600001</v>
      </c>
      <c r="EL42" t="s">
        <v>40</v>
      </c>
      <c r="EM42" t="s">
        <v>41</v>
      </c>
      <c r="EO42" t="s">
        <v>6</v>
      </c>
      <c r="EQ42">
        <v>0</v>
      </c>
      <c r="ER42">
        <v>10926.189999999999</v>
      </c>
      <c r="ES42" s="68">
        <f>'1.Лок.смета.и.Акт'!F122</f>
        <v>10926.189999999999</v>
      </c>
      <c r="ET42">
        <v>0</v>
      </c>
      <c r="EU42">
        <v>0</v>
      </c>
      <c r="EV42">
        <v>0</v>
      </c>
      <c r="EW42">
        <v>0</v>
      </c>
      <c r="EX42">
        <v>0</v>
      </c>
      <c r="EZ42">
        <v>5</v>
      </c>
      <c r="FC42">
        <v>0</v>
      </c>
      <c r="FD42">
        <v>18</v>
      </c>
      <c r="FF42">
        <v>10472</v>
      </c>
      <c r="FQ42">
        <v>0</v>
      </c>
      <c r="FR42" t="e">
        <f t="shared" si="45"/>
        <v>#REF!</v>
      </c>
      <c r="FS42">
        <v>0</v>
      </c>
      <c r="FX42">
        <v>0</v>
      </c>
      <c r="FY42">
        <v>0</v>
      </c>
      <c r="GA42" t="s">
        <v>97</v>
      </c>
      <c r="GD42">
        <v>1</v>
      </c>
      <c r="GF42">
        <v>1663968201</v>
      </c>
      <c r="GG42">
        <v>2</v>
      </c>
      <c r="GH42">
        <v>3</v>
      </c>
      <c r="GI42">
        <v>4</v>
      </c>
      <c r="GJ42">
        <v>0</v>
      </c>
      <c r="GK42">
        <v>0</v>
      </c>
      <c r="GL42">
        <f t="shared" si="46"/>
        <v>0</v>
      </c>
      <c r="GM42" t="e">
        <f t="shared" si="47"/>
        <v>#REF!</v>
      </c>
      <c r="GN42">
        <f t="shared" si="48"/>
        <v>0</v>
      </c>
      <c r="GO42">
        <f t="shared" si="49"/>
        <v>0</v>
      </c>
      <c r="GP42">
        <f t="shared" si="50"/>
        <v>0</v>
      </c>
      <c r="GR42">
        <v>1</v>
      </c>
      <c r="GS42">
        <v>1</v>
      </c>
      <c r="GT42">
        <v>0</v>
      </c>
      <c r="GU42" t="s">
        <v>6</v>
      </c>
      <c r="GV42">
        <f t="shared" si="51"/>
        <v>0</v>
      </c>
      <c r="GW42">
        <v>1</v>
      </c>
      <c r="GX42" t="e">
        <f t="shared" si="52"/>
        <v>#REF!</v>
      </c>
      <c r="HA42">
        <v>0</v>
      </c>
      <c r="HB42">
        <v>0</v>
      </c>
      <c r="HC42">
        <f t="shared" si="53"/>
        <v>0</v>
      </c>
      <c r="HE42" t="s">
        <v>43</v>
      </c>
      <c r="HF42" t="s">
        <v>44</v>
      </c>
      <c r="HH42" t="e">
        <f>ROUND(AC42*I42,2)</f>
        <v>#REF!</v>
      </c>
      <c r="HM42" t="s">
        <v>6</v>
      </c>
      <c r="HN42" t="s">
        <v>6</v>
      </c>
      <c r="HO42" t="s">
        <v>6</v>
      </c>
      <c r="HP42" t="s">
        <v>6</v>
      </c>
      <c r="HQ42" t="s">
        <v>6</v>
      </c>
      <c r="IF42">
        <v>-1</v>
      </c>
      <c r="IK42">
        <v>0</v>
      </c>
    </row>
    <row r="43" spans="1:245" x14ac:dyDescent="0.2">
      <c r="A43">
        <v>17</v>
      </c>
      <c r="B43">
        <v>1</v>
      </c>
      <c r="C43">
        <f>ROW(SmtRes!A54)</f>
        <v>54</v>
      </c>
      <c r="D43">
        <f>ROW(EtalonRes!A52)</f>
        <v>52</v>
      </c>
      <c r="E43" t="s">
        <v>98</v>
      </c>
      <c r="F43" t="s">
        <v>99</v>
      </c>
      <c r="G43" t="s">
        <v>100</v>
      </c>
      <c r="H43" t="s">
        <v>101</v>
      </c>
      <c r="I43">
        <f>'1.Лок.смета.и.Акт'!E127</f>
        <v>0.1032</v>
      </c>
      <c r="J43">
        <v>0</v>
      </c>
      <c r="K43">
        <v>0.1032</v>
      </c>
      <c r="O43">
        <f t="shared" si="21"/>
        <v>5447.25</v>
      </c>
      <c r="P43">
        <f t="shared" si="22"/>
        <v>408.64</v>
      </c>
      <c r="Q43">
        <f t="shared" si="23"/>
        <v>168.73</v>
      </c>
      <c r="R43">
        <f t="shared" si="24"/>
        <v>53.65</v>
      </c>
      <c r="S43">
        <f t="shared" si="25"/>
        <v>4869.88</v>
      </c>
      <c r="T43">
        <f t="shared" si="26"/>
        <v>0</v>
      </c>
      <c r="U43">
        <f t="shared" si="27"/>
        <v>16.687439999999999</v>
      </c>
      <c r="V43">
        <f t="shared" si="28"/>
        <v>0.13003200000000001</v>
      </c>
      <c r="W43">
        <f t="shared" si="29"/>
        <v>0</v>
      </c>
      <c r="X43">
        <f t="shared" si="30"/>
        <v>5957.47</v>
      </c>
      <c r="Y43">
        <f t="shared" si="31"/>
        <v>3544.94</v>
      </c>
      <c r="AA43">
        <v>74715642</v>
      </c>
      <c r="AB43">
        <f t="shared" si="32"/>
        <v>1971.21</v>
      </c>
      <c r="AC43">
        <f t="shared" si="33"/>
        <v>434.65</v>
      </c>
      <c r="AD43">
        <f>ROUND(((((ET43*ROUND(1.05,7)))-((EU43*ROUND(1.05,7))))+AE43),2)</f>
        <v>123.3</v>
      </c>
      <c r="AE43">
        <f>ROUND(((EU43*ROUND(1.05,7))),2)</f>
        <v>15.57</v>
      </c>
      <c r="AF43">
        <f>ROUND(((EV43*ROUND(1.05,7))),2)</f>
        <v>1413.26</v>
      </c>
      <c r="AG43">
        <f t="shared" si="34"/>
        <v>0</v>
      </c>
      <c r="AH43">
        <f>((EW43*ROUND(1.05,7)))</f>
        <v>161.70000000000002</v>
      </c>
      <c r="AI43">
        <f>((EX43*ROUND(1.05,7)))</f>
        <v>1.26</v>
      </c>
      <c r="AJ43">
        <f t="shared" si="35"/>
        <v>0</v>
      </c>
      <c r="AK43">
        <f>AL43+AM43+AO43</f>
        <v>1898.04</v>
      </c>
      <c r="AL43" s="68">
        <f>'1.Лок.смета.и.Акт'!F131</f>
        <v>434.65</v>
      </c>
      <c r="AM43" s="68">
        <f>'1.Лок.смета.и.Акт'!F129</f>
        <v>117.43</v>
      </c>
      <c r="AN43" s="68">
        <f>'1.Лок.смета.и.Акт'!F130</f>
        <v>14.83</v>
      </c>
      <c r="AO43" s="68">
        <f>'1.Лок.смета.и.Акт'!F128</f>
        <v>1345.96</v>
      </c>
      <c r="AP43">
        <v>0</v>
      </c>
      <c r="AQ43">
        <f>'1.Лок.смета.и.Акт'!E134</f>
        <v>154</v>
      </c>
      <c r="AR43">
        <v>1.2</v>
      </c>
      <c r="AS43">
        <v>0</v>
      </c>
      <c r="AT43">
        <v>121</v>
      </c>
      <c r="AU43">
        <v>72</v>
      </c>
      <c r="AV43">
        <v>1</v>
      </c>
      <c r="AW43">
        <v>1</v>
      </c>
      <c r="AZ43">
        <v>1</v>
      </c>
      <c r="BA43">
        <f>'1.Лок.смета.и.Акт'!J128</f>
        <v>33.39</v>
      </c>
      <c r="BB43">
        <f>'1.Лок.смета.и.Акт'!J129</f>
        <v>13.26</v>
      </c>
      <c r="BC43">
        <f>'1.Лок.смета.и.Акт'!J131</f>
        <v>9.11</v>
      </c>
      <c r="BD43" t="s">
        <v>6</v>
      </c>
      <c r="BE43" t="s">
        <v>6</v>
      </c>
      <c r="BF43" t="s">
        <v>6</v>
      </c>
      <c r="BG43" t="s">
        <v>6</v>
      </c>
      <c r="BH43">
        <v>0</v>
      </c>
      <c r="BI43">
        <v>1</v>
      </c>
      <c r="BJ43" t="s">
        <v>102</v>
      </c>
      <c r="BM43">
        <v>20001</v>
      </c>
      <c r="BN43">
        <v>0</v>
      </c>
      <c r="BO43" t="s">
        <v>6</v>
      </c>
      <c r="BP43">
        <v>0</v>
      </c>
      <c r="BQ43">
        <v>22</v>
      </c>
      <c r="BR43">
        <v>0</v>
      </c>
      <c r="BS43">
        <f>'1.Лок.смета.и.Акт'!J130</f>
        <v>33.39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6</v>
      </c>
      <c r="BZ43">
        <v>121</v>
      </c>
      <c r="CA43">
        <v>72</v>
      </c>
      <c r="CB43" t="s">
        <v>6</v>
      </c>
      <c r="CE43">
        <v>0</v>
      </c>
      <c r="CF43">
        <v>0</v>
      </c>
      <c r="CG43">
        <v>0</v>
      </c>
      <c r="CM43">
        <v>0</v>
      </c>
      <c r="CN43" t="s">
        <v>63</v>
      </c>
      <c r="CO43">
        <v>0</v>
      </c>
      <c r="CP43">
        <f t="shared" si="36"/>
        <v>5447.25</v>
      </c>
      <c r="CQ43">
        <f>AC43*BC43</f>
        <v>3959.6614999999997</v>
      </c>
      <c r="CR43">
        <f>AD43*BB43</f>
        <v>1634.9579999999999</v>
      </c>
      <c r="CS43">
        <f t="shared" si="37"/>
        <v>519.88229999999999</v>
      </c>
      <c r="CT43">
        <f t="shared" si="38"/>
        <v>47188.751400000001</v>
      </c>
      <c r="CU43">
        <f t="shared" si="39"/>
        <v>0</v>
      </c>
      <c r="CV43">
        <f t="shared" si="40"/>
        <v>161.70000000000002</v>
      </c>
      <c r="CW43">
        <f t="shared" si="41"/>
        <v>1.26</v>
      </c>
      <c r="CX43">
        <f t="shared" si="42"/>
        <v>0</v>
      </c>
      <c r="CY43">
        <f t="shared" si="43"/>
        <v>5957.4713000000002</v>
      </c>
      <c r="CZ43">
        <f t="shared" si="44"/>
        <v>3544.9415999999997</v>
      </c>
      <c r="DC43" t="s">
        <v>6</v>
      </c>
      <c r="DD43" t="s">
        <v>6</v>
      </c>
      <c r="DE43" t="s">
        <v>64</v>
      </c>
      <c r="DF43" t="s">
        <v>64</v>
      </c>
      <c r="DG43" t="s">
        <v>64</v>
      </c>
      <c r="DH43" t="s">
        <v>6</v>
      </c>
      <c r="DI43" t="s">
        <v>64</v>
      </c>
      <c r="DJ43" t="s">
        <v>64</v>
      </c>
      <c r="DK43" t="s">
        <v>6</v>
      </c>
      <c r="DL43" t="s">
        <v>6</v>
      </c>
      <c r="DM43" t="s">
        <v>6</v>
      </c>
      <c r="DN43">
        <v>0</v>
      </c>
      <c r="DO43">
        <v>0</v>
      </c>
      <c r="DP43">
        <v>1</v>
      </c>
      <c r="DQ43">
        <v>1</v>
      </c>
      <c r="DU43">
        <v>1005</v>
      </c>
      <c r="DV43" t="s">
        <v>101</v>
      </c>
      <c r="DW43" t="str">
        <f>'1.Лок.смета.и.Акт'!D127</f>
        <v>100 м2</v>
      </c>
      <c r="DX43">
        <v>100</v>
      </c>
      <c r="DZ43" t="s">
        <v>6</v>
      </c>
      <c r="EA43" t="s">
        <v>6</v>
      </c>
      <c r="EB43" t="s">
        <v>6</v>
      </c>
      <c r="EC43" t="s">
        <v>6</v>
      </c>
      <c r="EE43">
        <v>61529847</v>
      </c>
      <c r="EF43">
        <v>22</v>
      </c>
      <c r="EG43" t="s">
        <v>27</v>
      </c>
      <c r="EH43">
        <v>16</v>
      </c>
      <c r="EI43" t="s">
        <v>28</v>
      </c>
      <c r="EJ43">
        <v>1</v>
      </c>
      <c r="EK43">
        <v>20001</v>
      </c>
      <c r="EL43" t="s">
        <v>29</v>
      </c>
      <c r="EM43" t="s">
        <v>30</v>
      </c>
      <c r="EO43" t="s">
        <v>31</v>
      </c>
      <c r="EQ43">
        <v>0</v>
      </c>
      <c r="ER43">
        <f>ES43+ET43+EV43</f>
        <v>1898.04</v>
      </c>
      <c r="ES43" s="68">
        <f>'1.Лок.смета.и.Акт'!F131</f>
        <v>434.65</v>
      </c>
      <c r="ET43" s="68">
        <f>'1.Лок.смета.и.Акт'!F129</f>
        <v>117.43</v>
      </c>
      <c r="EU43" s="68">
        <f>'1.Лок.смета.и.Акт'!F130</f>
        <v>14.83</v>
      </c>
      <c r="EV43" s="68">
        <f>'1.Лок.смета.и.Акт'!F128</f>
        <v>1345.96</v>
      </c>
      <c r="EW43">
        <f>'1.Лок.смета.и.Акт'!E134</f>
        <v>154</v>
      </c>
      <c r="EX43">
        <v>1.2</v>
      </c>
      <c r="EY43">
        <v>0</v>
      </c>
      <c r="FQ43">
        <v>0</v>
      </c>
      <c r="FR43">
        <f t="shared" si="45"/>
        <v>0</v>
      </c>
      <c r="FS43">
        <v>0</v>
      </c>
      <c r="FX43">
        <v>121</v>
      </c>
      <c r="FY43">
        <v>72</v>
      </c>
      <c r="GA43" t="s">
        <v>6</v>
      </c>
      <c r="GD43">
        <v>1</v>
      </c>
      <c r="GF43">
        <v>1651361282</v>
      </c>
      <c r="GG43">
        <v>2</v>
      </c>
      <c r="GH43">
        <v>1</v>
      </c>
      <c r="GI43">
        <v>4</v>
      </c>
      <c r="GJ43">
        <v>0</v>
      </c>
      <c r="GK43">
        <v>0</v>
      </c>
      <c r="GL43">
        <f t="shared" si="46"/>
        <v>0</v>
      </c>
      <c r="GM43">
        <f t="shared" si="47"/>
        <v>14949.66</v>
      </c>
      <c r="GN43">
        <f t="shared" si="48"/>
        <v>14949.66</v>
      </c>
      <c r="GO43">
        <f t="shared" si="49"/>
        <v>0</v>
      </c>
      <c r="GP43">
        <f t="shared" si="50"/>
        <v>0</v>
      </c>
      <c r="GR43">
        <v>0</v>
      </c>
      <c r="GS43">
        <v>3</v>
      </c>
      <c r="GT43">
        <v>0</v>
      </c>
      <c r="GU43" t="s">
        <v>6</v>
      </c>
      <c r="GV43">
        <f t="shared" si="51"/>
        <v>0</v>
      </c>
      <c r="GW43">
        <v>1</v>
      </c>
      <c r="GX43">
        <f t="shared" si="52"/>
        <v>0</v>
      </c>
      <c r="HA43">
        <v>0</v>
      </c>
      <c r="HB43">
        <v>0</v>
      </c>
      <c r="HC43">
        <f t="shared" si="53"/>
        <v>0</v>
      </c>
      <c r="HE43" t="s">
        <v>6</v>
      </c>
      <c r="HF43" t="s">
        <v>6</v>
      </c>
      <c r="HM43" t="s">
        <v>6</v>
      </c>
      <c r="HN43" t="s">
        <v>32</v>
      </c>
      <c r="HO43" t="s">
        <v>33</v>
      </c>
      <c r="HP43" t="s">
        <v>28</v>
      </c>
      <c r="HQ43" t="s">
        <v>28</v>
      </c>
      <c r="IF43">
        <v>-1</v>
      </c>
      <c r="IK43">
        <v>0</v>
      </c>
    </row>
    <row r="44" spans="1:245" x14ac:dyDescent="0.2">
      <c r="A44">
        <v>18</v>
      </c>
      <c r="B44">
        <v>1</v>
      </c>
      <c r="C44">
        <v>53</v>
      </c>
      <c r="E44" t="s">
        <v>103</v>
      </c>
      <c r="F44" t="str">
        <f>'1.Лок.смета.и.Акт'!B135</f>
        <v>Прайс</v>
      </c>
      <c r="G44" t="s">
        <v>104</v>
      </c>
      <c r="H44" t="s">
        <v>105</v>
      </c>
      <c r="I44" t="e">
        <f>I43*J44</f>
        <v>#REF!</v>
      </c>
      <c r="J44" s="183" t="e">
        <f>#REF!</f>
        <v>#REF!</v>
      </c>
      <c r="K44">
        <v>95.1550388</v>
      </c>
      <c r="O44" t="e">
        <f t="shared" si="21"/>
        <v>#REF!</v>
      </c>
      <c r="P44" t="e">
        <f t="shared" si="22"/>
        <v>#REF!</v>
      </c>
      <c r="Q44" t="e">
        <f t="shared" si="23"/>
        <v>#REF!</v>
      </c>
      <c r="R44" t="e">
        <f t="shared" si="24"/>
        <v>#REF!</v>
      </c>
      <c r="S44" t="e">
        <f t="shared" si="25"/>
        <v>#REF!</v>
      </c>
      <c r="T44" t="e">
        <f t="shared" si="26"/>
        <v>#REF!</v>
      </c>
      <c r="U44" t="e">
        <f t="shared" si="27"/>
        <v>#REF!</v>
      </c>
      <c r="V44" t="e">
        <f t="shared" si="28"/>
        <v>#REF!</v>
      </c>
      <c r="W44" t="e">
        <f t="shared" si="29"/>
        <v>#REF!</v>
      </c>
      <c r="X44" t="e">
        <f t="shared" si="30"/>
        <v>#REF!</v>
      </c>
      <c r="Y44" t="e">
        <f t="shared" si="31"/>
        <v>#REF!</v>
      </c>
      <c r="AA44">
        <v>74715642</v>
      </c>
      <c r="AB44">
        <f t="shared" si="32"/>
        <v>703.43</v>
      </c>
      <c r="AC44">
        <f t="shared" si="33"/>
        <v>703.43</v>
      </c>
      <c r="AD44">
        <f>ROUND((((ET44)-(EU44))+AE44),2)</f>
        <v>0</v>
      </c>
      <c r="AE44">
        <f>ROUND((EU44),2)</f>
        <v>0</v>
      </c>
      <c r="AF44">
        <f>ROUND((EV44),2)</f>
        <v>0</v>
      </c>
      <c r="AG44">
        <f t="shared" si="34"/>
        <v>0</v>
      </c>
      <c r="AH44">
        <f>(EW44)</f>
        <v>0</v>
      </c>
      <c r="AI44">
        <f>(EX44)</f>
        <v>0</v>
      </c>
      <c r="AJ44">
        <f t="shared" si="35"/>
        <v>0</v>
      </c>
      <c r="AK44">
        <v>703.43</v>
      </c>
      <c r="AL44" s="68">
        <f>'1.Лок.смета.и.Акт'!F135</f>
        <v>703.43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f>'1.Лок.смета.и.Акт'!J135</f>
        <v>9.11</v>
      </c>
      <c r="BD44" t="s">
        <v>6</v>
      </c>
      <c r="BE44" t="s">
        <v>6</v>
      </c>
      <c r="BF44" t="s">
        <v>6</v>
      </c>
      <c r="BG44" t="s">
        <v>6</v>
      </c>
      <c r="BH44">
        <v>3</v>
      </c>
      <c r="BI44">
        <v>1</v>
      </c>
      <c r="BJ44" t="s">
        <v>106</v>
      </c>
      <c r="BM44">
        <v>500001</v>
      </c>
      <c r="BN44">
        <v>0</v>
      </c>
      <c r="BO44" t="s">
        <v>6</v>
      </c>
      <c r="BP44">
        <v>0</v>
      </c>
      <c r="BQ44">
        <v>8</v>
      </c>
      <c r="BR44">
        <v>0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6</v>
      </c>
      <c r="BZ44">
        <v>0</v>
      </c>
      <c r="CA44">
        <v>0</v>
      </c>
      <c r="CB44" t="s">
        <v>6</v>
      </c>
      <c r="CE44">
        <v>0</v>
      </c>
      <c r="CF44">
        <v>0</v>
      </c>
      <c r="CG44">
        <v>0</v>
      </c>
      <c r="CM44">
        <v>0</v>
      </c>
      <c r="CN44" t="s">
        <v>6</v>
      </c>
      <c r="CO44">
        <v>0</v>
      </c>
      <c r="CP44" t="e">
        <f t="shared" si="36"/>
        <v>#REF!</v>
      </c>
      <c r="CQ44">
        <f>AC44</f>
        <v>703.43</v>
      </c>
      <c r="CR44">
        <f>AD44</f>
        <v>0</v>
      </c>
      <c r="CS44">
        <f t="shared" si="37"/>
        <v>0</v>
      </c>
      <c r="CT44">
        <f t="shared" si="38"/>
        <v>0</v>
      </c>
      <c r="CU44">
        <f t="shared" si="39"/>
        <v>0</v>
      </c>
      <c r="CV44">
        <f t="shared" si="40"/>
        <v>0</v>
      </c>
      <c r="CW44">
        <f t="shared" si="41"/>
        <v>0</v>
      </c>
      <c r="CX44">
        <f t="shared" si="42"/>
        <v>0</v>
      </c>
      <c r="CY44" t="e">
        <f t="shared" si="43"/>
        <v>#REF!</v>
      </c>
      <c r="CZ44" t="e">
        <f t="shared" si="44"/>
        <v>#REF!</v>
      </c>
      <c r="DC44" t="s">
        <v>6</v>
      </c>
      <c r="DD44" t="s">
        <v>6</v>
      </c>
      <c r="DE44" t="s">
        <v>6</v>
      </c>
      <c r="DF44" t="s">
        <v>6</v>
      </c>
      <c r="DG44" t="s">
        <v>6</v>
      </c>
      <c r="DH44" t="s">
        <v>6</v>
      </c>
      <c r="DI44" t="s">
        <v>6</v>
      </c>
      <c r="DJ44" t="s">
        <v>6</v>
      </c>
      <c r="DK44" t="s">
        <v>6</v>
      </c>
      <c r="DL44" t="s">
        <v>6</v>
      </c>
      <c r="DM44" t="s">
        <v>6</v>
      </c>
      <c r="DN44">
        <v>0</v>
      </c>
      <c r="DO44">
        <v>0</v>
      </c>
      <c r="DP44">
        <v>1</v>
      </c>
      <c r="DQ44">
        <v>1</v>
      </c>
      <c r="DU44">
        <v>1005</v>
      </c>
      <c r="DV44" t="s">
        <v>105</v>
      </c>
      <c r="DW44" t="str">
        <f>'1.Лок.смета.и.Акт'!D135</f>
        <v>м2</v>
      </c>
      <c r="DX44">
        <v>1</v>
      </c>
      <c r="DZ44" t="s">
        <v>6</v>
      </c>
      <c r="EA44" t="s">
        <v>6</v>
      </c>
      <c r="EB44" t="s">
        <v>6</v>
      </c>
      <c r="EC44" t="s">
        <v>6</v>
      </c>
      <c r="EE44">
        <v>61530067</v>
      </c>
      <c r="EF44">
        <v>8</v>
      </c>
      <c r="EG44" t="s">
        <v>51</v>
      </c>
      <c r="EH44">
        <v>0</v>
      </c>
      <c r="EI44" t="s">
        <v>6</v>
      </c>
      <c r="EJ44">
        <v>1</v>
      </c>
      <c r="EK44">
        <v>500001</v>
      </c>
      <c r="EL44" t="s">
        <v>52</v>
      </c>
      <c r="EM44" t="s">
        <v>53</v>
      </c>
      <c r="EO44" t="s">
        <v>6</v>
      </c>
      <c r="EQ44">
        <v>0</v>
      </c>
      <c r="ER44">
        <v>668.9</v>
      </c>
      <c r="ES44" s="68">
        <f>'1.Лок.смета.и.Акт'!F135</f>
        <v>703.43</v>
      </c>
      <c r="ET44">
        <v>0</v>
      </c>
      <c r="EU44">
        <v>0</v>
      </c>
      <c r="EV44">
        <v>0</v>
      </c>
      <c r="EW44">
        <v>0</v>
      </c>
      <c r="EX44">
        <v>0</v>
      </c>
      <c r="EZ44">
        <v>5</v>
      </c>
      <c r="FC44">
        <v>0</v>
      </c>
      <c r="FD44">
        <v>18</v>
      </c>
      <c r="FF44">
        <v>668.9</v>
      </c>
      <c r="FQ44">
        <v>0</v>
      </c>
      <c r="FR44">
        <f t="shared" si="45"/>
        <v>0</v>
      </c>
      <c r="FS44">
        <v>0</v>
      </c>
      <c r="FX44">
        <v>0</v>
      </c>
      <c r="FY44">
        <v>0</v>
      </c>
      <c r="GA44" t="s">
        <v>107</v>
      </c>
      <c r="GD44">
        <v>1</v>
      </c>
      <c r="GF44">
        <v>2085913559</v>
      </c>
      <c r="GG44">
        <v>2</v>
      </c>
      <c r="GH44">
        <v>3</v>
      </c>
      <c r="GI44">
        <v>4</v>
      </c>
      <c r="GJ44">
        <v>0</v>
      </c>
      <c r="GK44">
        <v>0</v>
      </c>
      <c r="GL44">
        <f t="shared" si="46"/>
        <v>0</v>
      </c>
      <c r="GM44" t="e">
        <f t="shared" si="47"/>
        <v>#REF!</v>
      </c>
      <c r="GN44" t="e">
        <f t="shared" si="48"/>
        <v>#REF!</v>
      </c>
      <c r="GO44">
        <f t="shared" si="49"/>
        <v>0</v>
      </c>
      <c r="GP44">
        <f t="shared" si="50"/>
        <v>0</v>
      </c>
      <c r="GR44">
        <v>1</v>
      </c>
      <c r="GS44">
        <v>1</v>
      </c>
      <c r="GT44">
        <v>0</v>
      </c>
      <c r="GU44" t="s">
        <v>6</v>
      </c>
      <c r="GV44">
        <f t="shared" si="51"/>
        <v>0</v>
      </c>
      <c r="GW44">
        <v>1</v>
      </c>
      <c r="GX44" t="e">
        <f t="shared" si="52"/>
        <v>#REF!</v>
      </c>
      <c r="HA44">
        <v>0</v>
      </c>
      <c r="HB44">
        <v>0</v>
      </c>
      <c r="HC44">
        <f t="shared" si="53"/>
        <v>0</v>
      </c>
      <c r="HE44" t="s">
        <v>43</v>
      </c>
      <c r="HF44" t="s">
        <v>55</v>
      </c>
      <c r="HG44" t="e">
        <f>ROUND(AC44*I44,2)</f>
        <v>#REF!</v>
      </c>
      <c r="HM44" t="s">
        <v>6</v>
      </c>
      <c r="HN44" t="s">
        <v>6</v>
      </c>
      <c r="HO44" t="s">
        <v>6</v>
      </c>
      <c r="HP44" t="s">
        <v>6</v>
      </c>
      <c r="HQ44" t="s">
        <v>6</v>
      </c>
      <c r="IF44">
        <v>-1</v>
      </c>
      <c r="IK44">
        <v>0</v>
      </c>
    </row>
    <row r="45" spans="1:245" x14ac:dyDescent="0.2">
      <c r="A45">
        <v>18</v>
      </c>
      <c r="B45">
        <v>1</v>
      </c>
      <c r="C45">
        <v>54</v>
      </c>
      <c r="E45" t="s">
        <v>108</v>
      </c>
      <c r="F45" t="str">
        <f>'1.Лок.смета.и.Акт'!B137</f>
        <v>Прайс</v>
      </c>
      <c r="G45" t="s">
        <v>109</v>
      </c>
      <c r="H45" t="s">
        <v>105</v>
      </c>
      <c r="I45" t="e">
        <f>I43*J45</f>
        <v>#REF!</v>
      </c>
      <c r="J45" s="183" t="e">
        <f>#REF!</f>
        <v>#REF!</v>
      </c>
      <c r="K45">
        <v>4.8449612000000002</v>
      </c>
      <c r="O45" t="e">
        <f t="shared" si="21"/>
        <v>#REF!</v>
      </c>
      <c r="P45" t="e">
        <f t="shared" si="22"/>
        <v>#REF!</v>
      </c>
      <c r="Q45" t="e">
        <f t="shared" si="23"/>
        <v>#REF!</v>
      </c>
      <c r="R45" t="e">
        <f t="shared" si="24"/>
        <v>#REF!</v>
      </c>
      <c r="S45" t="e">
        <f t="shared" si="25"/>
        <v>#REF!</v>
      </c>
      <c r="T45" t="e">
        <f t="shared" si="26"/>
        <v>#REF!</v>
      </c>
      <c r="U45" t="e">
        <f t="shared" si="27"/>
        <v>#REF!</v>
      </c>
      <c r="V45" t="e">
        <f t="shared" si="28"/>
        <v>#REF!</v>
      </c>
      <c r="W45" t="e">
        <f t="shared" si="29"/>
        <v>#REF!</v>
      </c>
      <c r="X45" t="e">
        <f t="shared" si="30"/>
        <v>#REF!</v>
      </c>
      <c r="Y45" t="e">
        <f t="shared" si="31"/>
        <v>#REF!</v>
      </c>
      <c r="AA45">
        <v>74715642</v>
      </c>
      <c r="AB45">
        <f t="shared" si="32"/>
        <v>699.75</v>
      </c>
      <c r="AC45">
        <f t="shared" si="33"/>
        <v>699.75</v>
      </c>
      <c r="AD45">
        <f>ROUND((((ET45)-(EU45))+AE45),2)</f>
        <v>0</v>
      </c>
      <c r="AE45">
        <f>ROUND((EU45),2)</f>
        <v>0</v>
      </c>
      <c r="AF45">
        <f>ROUND((EV45),2)</f>
        <v>0</v>
      </c>
      <c r="AG45">
        <f t="shared" si="34"/>
        <v>0</v>
      </c>
      <c r="AH45">
        <f>(EW45)</f>
        <v>0</v>
      </c>
      <c r="AI45">
        <f>(EX45)</f>
        <v>0</v>
      </c>
      <c r="AJ45">
        <f t="shared" si="35"/>
        <v>0</v>
      </c>
      <c r="AK45">
        <v>699.75</v>
      </c>
      <c r="AL45" s="68">
        <f>'1.Лок.смета.и.Акт'!F137</f>
        <v>699.75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</v>
      </c>
      <c r="AW45">
        <v>1</v>
      </c>
      <c r="AZ45">
        <v>1</v>
      </c>
      <c r="BA45">
        <v>1</v>
      </c>
      <c r="BB45">
        <v>1</v>
      </c>
      <c r="BC45">
        <f>'1.Лок.смета.и.Акт'!J137</f>
        <v>9.11</v>
      </c>
      <c r="BD45" t="s">
        <v>6</v>
      </c>
      <c r="BE45" t="s">
        <v>6</v>
      </c>
      <c r="BF45" t="s">
        <v>6</v>
      </c>
      <c r="BG45" t="s">
        <v>6</v>
      </c>
      <c r="BH45">
        <v>3</v>
      </c>
      <c r="BI45">
        <v>1</v>
      </c>
      <c r="BJ45" t="s">
        <v>106</v>
      </c>
      <c r="BM45">
        <v>500001</v>
      </c>
      <c r="BN45">
        <v>0</v>
      </c>
      <c r="BO45" t="s">
        <v>6</v>
      </c>
      <c r="BP45">
        <v>0</v>
      </c>
      <c r="BQ45">
        <v>8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6</v>
      </c>
      <c r="BZ45">
        <v>0</v>
      </c>
      <c r="CA45">
        <v>0</v>
      </c>
      <c r="CB45" t="s">
        <v>6</v>
      </c>
      <c r="CE45">
        <v>0</v>
      </c>
      <c r="CF45">
        <v>0</v>
      </c>
      <c r="CG45">
        <v>0</v>
      </c>
      <c r="CM45">
        <v>0</v>
      </c>
      <c r="CN45" t="s">
        <v>6</v>
      </c>
      <c r="CO45">
        <v>0</v>
      </c>
      <c r="CP45" t="e">
        <f t="shared" si="36"/>
        <v>#REF!</v>
      </c>
      <c r="CQ45">
        <f>AC45</f>
        <v>699.75</v>
      </c>
      <c r="CR45">
        <f>AD45</f>
        <v>0</v>
      </c>
      <c r="CS45">
        <f t="shared" si="37"/>
        <v>0</v>
      </c>
      <c r="CT45">
        <f t="shared" si="38"/>
        <v>0</v>
      </c>
      <c r="CU45">
        <f t="shared" si="39"/>
        <v>0</v>
      </c>
      <c r="CV45">
        <f t="shared" si="40"/>
        <v>0</v>
      </c>
      <c r="CW45">
        <f t="shared" si="41"/>
        <v>0</v>
      </c>
      <c r="CX45">
        <f t="shared" si="42"/>
        <v>0</v>
      </c>
      <c r="CY45" t="e">
        <f t="shared" si="43"/>
        <v>#REF!</v>
      </c>
      <c r="CZ45" t="e">
        <f t="shared" si="44"/>
        <v>#REF!</v>
      </c>
      <c r="DC45" t="s">
        <v>6</v>
      </c>
      <c r="DD45" t="s">
        <v>6</v>
      </c>
      <c r="DE45" t="s">
        <v>6</v>
      </c>
      <c r="DF45" t="s">
        <v>6</v>
      </c>
      <c r="DG45" t="s">
        <v>6</v>
      </c>
      <c r="DH45" t="s">
        <v>6</v>
      </c>
      <c r="DI45" t="s">
        <v>6</v>
      </c>
      <c r="DJ45" t="s">
        <v>6</v>
      </c>
      <c r="DK45" t="s">
        <v>6</v>
      </c>
      <c r="DL45" t="s">
        <v>6</v>
      </c>
      <c r="DM45" t="s">
        <v>6</v>
      </c>
      <c r="DN45">
        <v>0</v>
      </c>
      <c r="DO45">
        <v>0</v>
      </c>
      <c r="DP45">
        <v>1</v>
      </c>
      <c r="DQ45">
        <v>1</v>
      </c>
      <c r="DU45">
        <v>1005</v>
      </c>
      <c r="DV45" t="s">
        <v>105</v>
      </c>
      <c r="DW45" t="str">
        <f>'1.Лок.смета.и.Акт'!D137</f>
        <v>м2</v>
      </c>
      <c r="DX45">
        <v>1</v>
      </c>
      <c r="DZ45" t="s">
        <v>6</v>
      </c>
      <c r="EA45" t="s">
        <v>6</v>
      </c>
      <c r="EB45" t="s">
        <v>6</v>
      </c>
      <c r="EC45" t="s">
        <v>6</v>
      </c>
      <c r="EE45">
        <v>61530067</v>
      </c>
      <c r="EF45">
        <v>8</v>
      </c>
      <c r="EG45" t="s">
        <v>51</v>
      </c>
      <c r="EH45">
        <v>0</v>
      </c>
      <c r="EI45" t="s">
        <v>6</v>
      </c>
      <c r="EJ45">
        <v>1</v>
      </c>
      <c r="EK45">
        <v>500001</v>
      </c>
      <c r="EL45" t="s">
        <v>52</v>
      </c>
      <c r="EM45" t="s">
        <v>53</v>
      </c>
      <c r="EO45" t="s">
        <v>6</v>
      </c>
      <c r="EQ45">
        <v>0</v>
      </c>
      <c r="ER45">
        <v>699.75</v>
      </c>
      <c r="ES45" s="68">
        <f>'1.Лок.смета.и.Акт'!F137</f>
        <v>699.75</v>
      </c>
      <c r="ET45">
        <v>0</v>
      </c>
      <c r="EU45">
        <v>0</v>
      </c>
      <c r="EV45">
        <v>0</v>
      </c>
      <c r="EW45">
        <v>0</v>
      </c>
      <c r="EX45">
        <v>0</v>
      </c>
      <c r="EZ45">
        <v>5</v>
      </c>
      <c r="FC45">
        <v>0</v>
      </c>
      <c r="FD45">
        <v>18</v>
      </c>
      <c r="FF45">
        <v>665.4</v>
      </c>
      <c r="FQ45">
        <v>0</v>
      </c>
      <c r="FR45">
        <f t="shared" si="45"/>
        <v>0</v>
      </c>
      <c r="FS45">
        <v>0</v>
      </c>
      <c r="FX45">
        <v>0</v>
      </c>
      <c r="FY45">
        <v>0</v>
      </c>
      <c r="GA45" t="s">
        <v>110</v>
      </c>
      <c r="GD45">
        <v>1</v>
      </c>
      <c r="GF45">
        <v>187543162</v>
      </c>
      <c r="GG45">
        <v>2</v>
      </c>
      <c r="GH45">
        <v>3</v>
      </c>
      <c r="GI45">
        <v>4</v>
      </c>
      <c r="GJ45">
        <v>0</v>
      </c>
      <c r="GK45">
        <v>0</v>
      </c>
      <c r="GL45">
        <f t="shared" si="46"/>
        <v>0</v>
      </c>
      <c r="GM45" t="e">
        <f t="shared" si="47"/>
        <v>#REF!</v>
      </c>
      <c r="GN45" t="e">
        <f t="shared" si="48"/>
        <v>#REF!</v>
      </c>
      <c r="GO45">
        <f t="shared" si="49"/>
        <v>0</v>
      </c>
      <c r="GP45">
        <f t="shared" si="50"/>
        <v>0</v>
      </c>
      <c r="GR45">
        <v>1</v>
      </c>
      <c r="GS45">
        <v>1</v>
      </c>
      <c r="GT45">
        <v>0</v>
      </c>
      <c r="GU45" t="s">
        <v>6</v>
      </c>
      <c r="GV45">
        <f t="shared" si="51"/>
        <v>0</v>
      </c>
      <c r="GW45">
        <v>1</v>
      </c>
      <c r="GX45" t="e">
        <f t="shared" si="52"/>
        <v>#REF!</v>
      </c>
      <c r="HA45">
        <v>0</v>
      </c>
      <c r="HB45">
        <v>0</v>
      </c>
      <c r="HC45">
        <f t="shared" si="53"/>
        <v>0</v>
      </c>
      <c r="HE45" t="s">
        <v>43</v>
      </c>
      <c r="HF45" t="s">
        <v>55</v>
      </c>
      <c r="HG45" t="e">
        <f>ROUND(AC45*I45,2)</f>
        <v>#REF!</v>
      </c>
      <c r="HM45" t="s">
        <v>6</v>
      </c>
      <c r="HN45" t="s">
        <v>6</v>
      </c>
      <c r="HO45" t="s">
        <v>6</v>
      </c>
      <c r="HP45" t="s">
        <v>6</v>
      </c>
      <c r="HQ45" t="s">
        <v>6</v>
      </c>
      <c r="IF45">
        <v>-1</v>
      </c>
      <c r="IK45">
        <v>0</v>
      </c>
    </row>
    <row r="46" spans="1:245" x14ac:dyDescent="0.2">
      <c r="A46">
        <v>17</v>
      </c>
      <c r="B46">
        <v>1</v>
      </c>
      <c r="C46">
        <f>ROW(SmtRes!A68)</f>
        <v>68</v>
      </c>
      <c r="D46">
        <f>ROW(EtalonRes!A70)</f>
        <v>70</v>
      </c>
      <c r="E46" t="s">
        <v>111</v>
      </c>
      <c r="F46" t="s">
        <v>112</v>
      </c>
      <c r="G46" t="s">
        <v>113</v>
      </c>
      <c r="H46" t="s">
        <v>101</v>
      </c>
      <c r="I46">
        <f>'1.Лок.смета.и.Акт'!E142</f>
        <v>0.30270000000000002</v>
      </c>
      <c r="J46">
        <v>0</v>
      </c>
      <c r="K46">
        <v>0.30270000000000002</v>
      </c>
      <c r="O46">
        <f t="shared" si="21"/>
        <v>12901.9</v>
      </c>
      <c r="P46">
        <f t="shared" si="22"/>
        <v>1072.46</v>
      </c>
      <c r="Q46">
        <f t="shared" si="23"/>
        <v>513.57000000000005</v>
      </c>
      <c r="R46">
        <f t="shared" si="24"/>
        <v>83.89</v>
      </c>
      <c r="S46">
        <f t="shared" si="25"/>
        <v>11315.87</v>
      </c>
      <c r="T46">
        <f t="shared" si="26"/>
        <v>0</v>
      </c>
      <c r="U46">
        <f t="shared" si="27"/>
        <v>38.775869999999998</v>
      </c>
      <c r="V46">
        <f t="shared" si="28"/>
        <v>0.2034144</v>
      </c>
      <c r="W46">
        <f t="shared" si="29"/>
        <v>0</v>
      </c>
      <c r="X46">
        <f t="shared" si="30"/>
        <v>13793.71</v>
      </c>
      <c r="Y46">
        <f t="shared" si="31"/>
        <v>8207.83</v>
      </c>
      <c r="AA46">
        <v>74715642</v>
      </c>
      <c r="AB46">
        <f t="shared" si="32"/>
        <v>1636.45</v>
      </c>
      <c r="AC46">
        <f t="shared" si="33"/>
        <v>388.91</v>
      </c>
      <c r="AD46">
        <f>ROUND(((((ET46*ROUND(1.05,7)))-((EU46*ROUND(1.05,7))))+AE46),2)</f>
        <v>127.95</v>
      </c>
      <c r="AE46">
        <f>ROUND(((EU46*ROUND(1.05,7))),2)</f>
        <v>8.3000000000000007</v>
      </c>
      <c r="AF46">
        <f>ROUND(((EV46*ROUND(1.05,7))),2)</f>
        <v>1119.5899999999999</v>
      </c>
      <c r="AG46">
        <f t="shared" si="34"/>
        <v>0</v>
      </c>
      <c r="AH46">
        <f>((EW46*ROUND(1.05,7)))</f>
        <v>128.1</v>
      </c>
      <c r="AI46">
        <f>((EX46*ROUND(1.05,7)))</f>
        <v>0.67200000000000004</v>
      </c>
      <c r="AJ46">
        <f t="shared" si="35"/>
        <v>0</v>
      </c>
      <c r="AK46">
        <f>AL46+AM46+AO46</f>
        <v>1577.04</v>
      </c>
      <c r="AL46" s="68">
        <f>'1.Лок.смета.и.Акт'!F146</f>
        <v>388.91</v>
      </c>
      <c r="AM46" s="68">
        <f>'1.Лок.смета.и.Акт'!F144</f>
        <v>121.85</v>
      </c>
      <c r="AN46" s="68">
        <f>'1.Лок.смета.и.Акт'!F145</f>
        <v>7.9</v>
      </c>
      <c r="AO46" s="68">
        <f>'1.Лок.смета.и.Акт'!F143</f>
        <v>1066.28</v>
      </c>
      <c r="AP46">
        <v>0</v>
      </c>
      <c r="AQ46">
        <f>'1.Лок.смета.и.Акт'!E149</f>
        <v>122</v>
      </c>
      <c r="AR46">
        <v>0.64</v>
      </c>
      <c r="AS46">
        <v>0</v>
      </c>
      <c r="AT46">
        <v>121</v>
      </c>
      <c r="AU46">
        <v>72</v>
      </c>
      <c r="AV46">
        <v>1</v>
      </c>
      <c r="AW46">
        <v>1</v>
      </c>
      <c r="AZ46">
        <v>1</v>
      </c>
      <c r="BA46">
        <f>'1.Лок.смета.и.Акт'!J143</f>
        <v>33.39</v>
      </c>
      <c r="BB46">
        <f>'1.Лок.смета.и.Акт'!J144</f>
        <v>13.26</v>
      </c>
      <c r="BC46">
        <f>'1.Лок.смета.и.Акт'!J146</f>
        <v>9.11</v>
      </c>
      <c r="BD46" t="s">
        <v>6</v>
      </c>
      <c r="BE46" t="s">
        <v>6</v>
      </c>
      <c r="BF46" t="s">
        <v>6</v>
      </c>
      <c r="BG46" t="s">
        <v>6</v>
      </c>
      <c r="BH46">
        <v>0</v>
      </c>
      <c r="BI46">
        <v>1</v>
      </c>
      <c r="BJ46" t="s">
        <v>114</v>
      </c>
      <c r="BM46">
        <v>20001</v>
      </c>
      <c r="BN46">
        <v>0</v>
      </c>
      <c r="BO46" t="s">
        <v>6</v>
      </c>
      <c r="BP46">
        <v>0</v>
      </c>
      <c r="BQ46">
        <v>22</v>
      </c>
      <c r="BR46">
        <v>0</v>
      </c>
      <c r="BS46">
        <f>'1.Лок.смета.и.Акт'!J145</f>
        <v>33.39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6</v>
      </c>
      <c r="BZ46">
        <v>121</v>
      </c>
      <c r="CA46">
        <v>72</v>
      </c>
      <c r="CB46" t="s">
        <v>6</v>
      </c>
      <c r="CE46">
        <v>0</v>
      </c>
      <c r="CF46">
        <v>0</v>
      </c>
      <c r="CG46">
        <v>0</v>
      </c>
      <c r="CM46">
        <v>0</v>
      </c>
      <c r="CN46" t="s">
        <v>63</v>
      </c>
      <c r="CO46">
        <v>0</v>
      </c>
      <c r="CP46">
        <f t="shared" si="36"/>
        <v>12901.900000000001</v>
      </c>
      <c r="CQ46">
        <f>AC46*BC46</f>
        <v>3542.9701</v>
      </c>
      <c r="CR46">
        <f>AD46*BB46</f>
        <v>1696.617</v>
      </c>
      <c r="CS46">
        <f t="shared" si="37"/>
        <v>277.137</v>
      </c>
      <c r="CT46">
        <f t="shared" si="38"/>
        <v>37383.110099999998</v>
      </c>
      <c r="CU46">
        <f t="shared" si="39"/>
        <v>0</v>
      </c>
      <c r="CV46">
        <f t="shared" si="40"/>
        <v>128.1</v>
      </c>
      <c r="CW46">
        <f t="shared" si="41"/>
        <v>0.67200000000000004</v>
      </c>
      <c r="CX46">
        <f t="shared" si="42"/>
        <v>0</v>
      </c>
      <c r="CY46">
        <f t="shared" si="43"/>
        <v>13793.7096</v>
      </c>
      <c r="CZ46">
        <f t="shared" si="44"/>
        <v>8207.8271999999997</v>
      </c>
      <c r="DC46" t="s">
        <v>6</v>
      </c>
      <c r="DD46" t="s">
        <v>6</v>
      </c>
      <c r="DE46" t="s">
        <v>64</v>
      </c>
      <c r="DF46" t="s">
        <v>64</v>
      </c>
      <c r="DG46" t="s">
        <v>64</v>
      </c>
      <c r="DH46" t="s">
        <v>6</v>
      </c>
      <c r="DI46" t="s">
        <v>64</v>
      </c>
      <c r="DJ46" t="s">
        <v>64</v>
      </c>
      <c r="DK46" t="s">
        <v>6</v>
      </c>
      <c r="DL46" t="s">
        <v>6</v>
      </c>
      <c r="DM46" t="s">
        <v>6</v>
      </c>
      <c r="DN46">
        <v>0</v>
      </c>
      <c r="DO46">
        <v>0</v>
      </c>
      <c r="DP46">
        <v>1</v>
      </c>
      <c r="DQ46">
        <v>1</v>
      </c>
      <c r="DU46">
        <v>1005</v>
      </c>
      <c r="DV46" t="s">
        <v>101</v>
      </c>
      <c r="DW46" t="str">
        <f>'1.Лок.смета.и.Акт'!D142</f>
        <v>100 м2</v>
      </c>
      <c r="DX46">
        <v>100</v>
      </c>
      <c r="DZ46" t="s">
        <v>6</v>
      </c>
      <c r="EA46" t="s">
        <v>6</v>
      </c>
      <c r="EB46" t="s">
        <v>6</v>
      </c>
      <c r="EC46" t="s">
        <v>6</v>
      </c>
      <c r="EE46">
        <v>61529847</v>
      </c>
      <c r="EF46">
        <v>22</v>
      </c>
      <c r="EG46" t="s">
        <v>27</v>
      </c>
      <c r="EH46">
        <v>16</v>
      </c>
      <c r="EI46" t="s">
        <v>28</v>
      </c>
      <c r="EJ46">
        <v>1</v>
      </c>
      <c r="EK46">
        <v>20001</v>
      </c>
      <c r="EL46" t="s">
        <v>29</v>
      </c>
      <c r="EM46" t="s">
        <v>30</v>
      </c>
      <c r="EO46" t="s">
        <v>31</v>
      </c>
      <c r="EQ46">
        <v>0</v>
      </c>
      <c r="ER46">
        <f>ES46+ET46+EV46</f>
        <v>1577.04</v>
      </c>
      <c r="ES46" s="68">
        <f>'1.Лок.смета.и.Акт'!F146</f>
        <v>388.91</v>
      </c>
      <c r="ET46" s="68">
        <f>'1.Лок.смета.и.Акт'!F144</f>
        <v>121.85</v>
      </c>
      <c r="EU46" s="68">
        <f>'1.Лок.смета.и.Акт'!F145</f>
        <v>7.9</v>
      </c>
      <c r="EV46" s="68">
        <f>'1.Лок.смета.и.Акт'!F143</f>
        <v>1066.28</v>
      </c>
      <c r="EW46">
        <f>'1.Лок.смета.и.Акт'!E149</f>
        <v>122</v>
      </c>
      <c r="EX46">
        <v>0.64</v>
      </c>
      <c r="EY46">
        <v>0</v>
      </c>
      <c r="FQ46">
        <v>0</v>
      </c>
      <c r="FR46">
        <f t="shared" si="45"/>
        <v>0</v>
      </c>
      <c r="FS46">
        <v>0</v>
      </c>
      <c r="FX46">
        <v>121</v>
      </c>
      <c r="FY46">
        <v>72</v>
      </c>
      <c r="GA46" t="s">
        <v>6</v>
      </c>
      <c r="GD46">
        <v>1</v>
      </c>
      <c r="GF46">
        <v>178217713</v>
      </c>
      <c r="GG46">
        <v>2</v>
      </c>
      <c r="GH46">
        <v>1</v>
      </c>
      <c r="GI46">
        <v>4</v>
      </c>
      <c r="GJ46">
        <v>0</v>
      </c>
      <c r="GK46">
        <v>0</v>
      </c>
      <c r="GL46">
        <f t="shared" si="46"/>
        <v>0</v>
      </c>
      <c r="GM46">
        <f t="shared" si="47"/>
        <v>34903.440000000002</v>
      </c>
      <c r="GN46">
        <f t="shared" si="48"/>
        <v>34903.440000000002</v>
      </c>
      <c r="GO46">
        <f t="shared" si="49"/>
        <v>0</v>
      </c>
      <c r="GP46">
        <f t="shared" si="50"/>
        <v>0</v>
      </c>
      <c r="GR46">
        <v>0</v>
      </c>
      <c r="GS46">
        <v>3</v>
      </c>
      <c r="GT46">
        <v>0</v>
      </c>
      <c r="GU46" t="s">
        <v>6</v>
      </c>
      <c r="GV46">
        <f t="shared" si="51"/>
        <v>0</v>
      </c>
      <c r="GW46">
        <v>1</v>
      </c>
      <c r="GX46">
        <f t="shared" si="52"/>
        <v>0</v>
      </c>
      <c r="HA46">
        <v>0</v>
      </c>
      <c r="HB46">
        <v>0</v>
      </c>
      <c r="HC46">
        <f t="shared" si="53"/>
        <v>0</v>
      </c>
      <c r="HE46" t="s">
        <v>6</v>
      </c>
      <c r="HF46" t="s">
        <v>6</v>
      </c>
      <c r="HM46" t="s">
        <v>6</v>
      </c>
      <c r="HN46" t="s">
        <v>32</v>
      </c>
      <c r="HO46" t="s">
        <v>33</v>
      </c>
      <c r="HP46" t="s">
        <v>28</v>
      </c>
      <c r="HQ46" t="s">
        <v>28</v>
      </c>
      <c r="IF46">
        <v>-1</v>
      </c>
      <c r="IK46">
        <v>0</v>
      </c>
    </row>
    <row r="47" spans="1:245" x14ac:dyDescent="0.2">
      <c r="A47">
        <v>18</v>
      </c>
      <c r="B47">
        <v>1</v>
      </c>
      <c r="C47">
        <v>67</v>
      </c>
      <c r="E47" t="s">
        <v>115</v>
      </c>
      <c r="F47" t="str">
        <f>'1.Лок.смета.и.Акт'!B150</f>
        <v>Прайс</v>
      </c>
      <c r="G47" t="s">
        <v>116</v>
      </c>
      <c r="H47" t="s">
        <v>105</v>
      </c>
      <c r="I47" t="e">
        <f>I46*J47</f>
        <v>#REF!</v>
      </c>
      <c r="J47" s="183" t="e">
        <f>#REF!</f>
        <v>#REF!</v>
      </c>
      <c r="K47">
        <v>13.0822597</v>
      </c>
      <c r="O47" t="e">
        <f t="shared" si="21"/>
        <v>#REF!</v>
      </c>
      <c r="P47" t="e">
        <f t="shared" si="22"/>
        <v>#REF!</v>
      </c>
      <c r="Q47" t="e">
        <f t="shared" si="23"/>
        <v>#REF!</v>
      </c>
      <c r="R47" t="e">
        <f t="shared" si="24"/>
        <v>#REF!</v>
      </c>
      <c r="S47" t="e">
        <f t="shared" si="25"/>
        <v>#REF!</v>
      </c>
      <c r="T47" t="e">
        <f t="shared" si="26"/>
        <v>#REF!</v>
      </c>
      <c r="U47" t="e">
        <f t="shared" si="27"/>
        <v>#REF!</v>
      </c>
      <c r="V47" t="e">
        <f t="shared" si="28"/>
        <v>#REF!</v>
      </c>
      <c r="W47" t="e">
        <f t="shared" si="29"/>
        <v>#REF!</v>
      </c>
      <c r="X47" t="e">
        <f t="shared" si="30"/>
        <v>#REF!</v>
      </c>
      <c r="Y47" t="e">
        <f t="shared" si="31"/>
        <v>#REF!</v>
      </c>
      <c r="AA47">
        <v>74715642</v>
      </c>
      <c r="AB47">
        <f t="shared" si="32"/>
        <v>911.85</v>
      </c>
      <c r="AC47">
        <f t="shared" si="33"/>
        <v>911.85</v>
      </c>
      <c r="AD47">
        <f>ROUND((((ET47)-(EU47))+AE47),2)</f>
        <v>0</v>
      </c>
      <c r="AE47">
        <f>ROUND((EU47),2)</f>
        <v>0</v>
      </c>
      <c r="AF47">
        <f>ROUND((EV47),2)</f>
        <v>0</v>
      </c>
      <c r="AG47">
        <f t="shared" si="34"/>
        <v>0</v>
      </c>
      <c r="AH47">
        <f>(EW47)</f>
        <v>0</v>
      </c>
      <c r="AI47">
        <f>(EX47)</f>
        <v>0</v>
      </c>
      <c r="AJ47">
        <f t="shared" si="35"/>
        <v>0</v>
      </c>
      <c r="AK47">
        <v>911.85</v>
      </c>
      <c r="AL47" s="68">
        <f>'1.Лок.смета.и.Акт'!F150</f>
        <v>911.85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</v>
      </c>
      <c r="AW47">
        <v>1</v>
      </c>
      <c r="AZ47">
        <v>1</v>
      </c>
      <c r="BA47">
        <v>1</v>
      </c>
      <c r="BB47">
        <v>1</v>
      </c>
      <c r="BC47">
        <f>'1.Лок.смета.и.Акт'!J150</f>
        <v>9.11</v>
      </c>
      <c r="BD47" t="s">
        <v>6</v>
      </c>
      <c r="BE47" t="s">
        <v>6</v>
      </c>
      <c r="BF47" t="s">
        <v>6</v>
      </c>
      <c r="BG47" t="s">
        <v>6</v>
      </c>
      <c r="BH47">
        <v>3</v>
      </c>
      <c r="BI47">
        <v>1</v>
      </c>
      <c r="BJ47" t="s">
        <v>117</v>
      </c>
      <c r="BM47">
        <v>500001</v>
      </c>
      <c r="BN47">
        <v>0</v>
      </c>
      <c r="BO47" t="s">
        <v>6</v>
      </c>
      <c r="BP47">
        <v>0</v>
      </c>
      <c r="BQ47">
        <v>8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6</v>
      </c>
      <c r="BZ47">
        <v>0</v>
      </c>
      <c r="CA47">
        <v>0</v>
      </c>
      <c r="CB47" t="s">
        <v>6</v>
      </c>
      <c r="CE47">
        <v>0</v>
      </c>
      <c r="CF47">
        <v>0</v>
      </c>
      <c r="CG47">
        <v>0</v>
      </c>
      <c r="CM47">
        <v>0</v>
      </c>
      <c r="CN47" t="s">
        <v>6</v>
      </c>
      <c r="CO47">
        <v>0</v>
      </c>
      <c r="CP47" t="e">
        <f t="shared" si="36"/>
        <v>#REF!</v>
      </c>
      <c r="CQ47">
        <f>AC47</f>
        <v>911.85</v>
      </c>
      <c r="CR47">
        <f>AD47</f>
        <v>0</v>
      </c>
      <c r="CS47">
        <f t="shared" si="37"/>
        <v>0</v>
      </c>
      <c r="CT47">
        <f t="shared" si="38"/>
        <v>0</v>
      </c>
      <c r="CU47">
        <f t="shared" si="39"/>
        <v>0</v>
      </c>
      <c r="CV47">
        <f t="shared" si="40"/>
        <v>0</v>
      </c>
      <c r="CW47">
        <f t="shared" si="41"/>
        <v>0</v>
      </c>
      <c r="CX47">
        <f t="shared" si="42"/>
        <v>0</v>
      </c>
      <c r="CY47" t="e">
        <f t="shared" si="43"/>
        <v>#REF!</v>
      </c>
      <c r="CZ47" t="e">
        <f t="shared" si="44"/>
        <v>#REF!</v>
      </c>
      <c r="DC47" t="s">
        <v>6</v>
      </c>
      <c r="DD47" t="s">
        <v>6</v>
      </c>
      <c r="DE47" t="s">
        <v>6</v>
      </c>
      <c r="DF47" t="s">
        <v>6</v>
      </c>
      <c r="DG47" t="s">
        <v>6</v>
      </c>
      <c r="DH47" t="s">
        <v>6</v>
      </c>
      <c r="DI47" t="s">
        <v>6</v>
      </c>
      <c r="DJ47" t="s">
        <v>6</v>
      </c>
      <c r="DK47" t="s">
        <v>6</v>
      </c>
      <c r="DL47" t="s">
        <v>6</v>
      </c>
      <c r="DM47" t="s">
        <v>6</v>
      </c>
      <c r="DN47">
        <v>0</v>
      </c>
      <c r="DO47">
        <v>0</v>
      </c>
      <c r="DP47">
        <v>1</v>
      </c>
      <c r="DQ47">
        <v>1</v>
      </c>
      <c r="DU47">
        <v>1005</v>
      </c>
      <c r="DV47" t="s">
        <v>105</v>
      </c>
      <c r="DW47" t="str">
        <f>'1.Лок.смета.и.Акт'!D150</f>
        <v>м2</v>
      </c>
      <c r="DX47">
        <v>1</v>
      </c>
      <c r="DZ47" t="s">
        <v>6</v>
      </c>
      <c r="EA47" t="s">
        <v>6</v>
      </c>
      <c r="EB47" t="s">
        <v>6</v>
      </c>
      <c r="EC47" t="s">
        <v>6</v>
      </c>
      <c r="EE47">
        <v>61530067</v>
      </c>
      <c r="EF47">
        <v>8</v>
      </c>
      <c r="EG47" t="s">
        <v>51</v>
      </c>
      <c r="EH47">
        <v>0</v>
      </c>
      <c r="EI47" t="s">
        <v>6</v>
      </c>
      <c r="EJ47">
        <v>1</v>
      </c>
      <c r="EK47">
        <v>500001</v>
      </c>
      <c r="EL47" t="s">
        <v>52</v>
      </c>
      <c r="EM47" t="s">
        <v>53</v>
      </c>
      <c r="EO47" t="s">
        <v>6</v>
      </c>
      <c r="EQ47">
        <v>0</v>
      </c>
      <c r="ER47">
        <v>911.85</v>
      </c>
      <c r="ES47" s="68">
        <f>'1.Лок.смета.и.Акт'!F150</f>
        <v>911.85</v>
      </c>
      <c r="ET47">
        <v>0</v>
      </c>
      <c r="EU47">
        <v>0</v>
      </c>
      <c r="EV47">
        <v>0</v>
      </c>
      <c r="EW47">
        <v>0</v>
      </c>
      <c r="EX47">
        <v>0</v>
      </c>
      <c r="EZ47">
        <v>5</v>
      </c>
      <c r="FC47">
        <v>0</v>
      </c>
      <c r="FD47">
        <v>18</v>
      </c>
      <c r="FF47">
        <v>867.09</v>
      </c>
      <c r="FQ47">
        <v>0</v>
      </c>
      <c r="FR47">
        <f t="shared" si="45"/>
        <v>0</v>
      </c>
      <c r="FS47">
        <v>0</v>
      </c>
      <c r="FX47">
        <v>0</v>
      </c>
      <c r="FY47">
        <v>0</v>
      </c>
      <c r="GA47" t="s">
        <v>118</v>
      </c>
      <c r="GD47">
        <v>1</v>
      </c>
      <c r="GF47">
        <v>1167334295</v>
      </c>
      <c r="GG47">
        <v>2</v>
      </c>
      <c r="GH47">
        <v>3</v>
      </c>
      <c r="GI47">
        <v>4</v>
      </c>
      <c r="GJ47">
        <v>0</v>
      </c>
      <c r="GK47">
        <v>0</v>
      </c>
      <c r="GL47">
        <f t="shared" si="46"/>
        <v>0</v>
      </c>
      <c r="GM47" t="e">
        <f t="shared" si="47"/>
        <v>#REF!</v>
      </c>
      <c r="GN47" t="e">
        <f t="shared" si="48"/>
        <v>#REF!</v>
      </c>
      <c r="GO47">
        <f t="shared" si="49"/>
        <v>0</v>
      </c>
      <c r="GP47">
        <f t="shared" si="50"/>
        <v>0</v>
      </c>
      <c r="GR47">
        <v>1</v>
      </c>
      <c r="GS47">
        <v>1</v>
      </c>
      <c r="GT47">
        <v>0</v>
      </c>
      <c r="GU47" t="s">
        <v>6</v>
      </c>
      <c r="GV47">
        <f t="shared" si="51"/>
        <v>0</v>
      </c>
      <c r="GW47">
        <v>1</v>
      </c>
      <c r="GX47" t="e">
        <f t="shared" si="52"/>
        <v>#REF!</v>
      </c>
      <c r="HA47">
        <v>0</v>
      </c>
      <c r="HB47">
        <v>0</v>
      </c>
      <c r="HC47">
        <f t="shared" si="53"/>
        <v>0</v>
      </c>
      <c r="HE47" t="s">
        <v>43</v>
      </c>
      <c r="HF47" t="s">
        <v>55</v>
      </c>
      <c r="HG47" t="e">
        <f>ROUND(AC47*I47,2)</f>
        <v>#REF!</v>
      </c>
      <c r="HM47" t="s">
        <v>6</v>
      </c>
      <c r="HN47" t="s">
        <v>6</v>
      </c>
      <c r="HO47" t="s">
        <v>6</v>
      </c>
      <c r="HP47" t="s">
        <v>6</v>
      </c>
      <c r="HQ47" t="s">
        <v>6</v>
      </c>
      <c r="IF47">
        <v>-1</v>
      </c>
      <c r="IK47">
        <v>0</v>
      </c>
    </row>
    <row r="48" spans="1:245" x14ac:dyDescent="0.2">
      <c r="A48">
        <v>18</v>
      </c>
      <c r="B48">
        <v>1</v>
      </c>
      <c r="C48">
        <v>68</v>
      </c>
      <c r="E48" t="s">
        <v>119</v>
      </c>
      <c r="F48" t="str">
        <f>'1.Лок.смета.и.Акт'!B152</f>
        <v>Прайс</v>
      </c>
      <c r="G48" t="s">
        <v>120</v>
      </c>
      <c r="H48" t="s">
        <v>105</v>
      </c>
      <c r="I48" t="e">
        <f>I46*J48</f>
        <v>#REF!</v>
      </c>
      <c r="J48" s="183" t="e">
        <f>#REF!</f>
        <v>#REF!</v>
      </c>
      <c r="K48">
        <v>86.917740300000006</v>
      </c>
      <c r="O48" t="e">
        <f t="shared" si="21"/>
        <v>#REF!</v>
      </c>
      <c r="P48" t="e">
        <f t="shared" si="22"/>
        <v>#REF!</v>
      </c>
      <c r="Q48" t="e">
        <f t="shared" si="23"/>
        <v>#REF!</v>
      </c>
      <c r="R48" t="e">
        <f t="shared" si="24"/>
        <v>#REF!</v>
      </c>
      <c r="S48" t="e">
        <f t="shared" si="25"/>
        <v>#REF!</v>
      </c>
      <c r="T48" t="e">
        <f t="shared" si="26"/>
        <v>#REF!</v>
      </c>
      <c r="U48" t="e">
        <f t="shared" si="27"/>
        <v>#REF!</v>
      </c>
      <c r="V48" t="e">
        <f t="shared" si="28"/>
        <v>#REF!</v>
      </c>
      <c r="W48" t="e">
        <f t="shared" si="29"/>
        <v>#REF!</v>
      </c>
      <c r="X48" t="e">
        <f t="shared" si="30"/>
        <v>#REF!</v>
      </c>
      <c r="Y48" t="e">
        <f t="shared" si="31"/>
        <v>#REF!</v>
      </c>
      <c r="AA48">
        <v>74715642</v>
      </c>
      <c r="AB48">
        <f t="shared" si="32"/>
        <v>1027.3</v>
      </c>
      <c r="AC48">
        <f t="shared" si="33"/>
        <v>1027.3</v>
      </c>
      <c r="AD48">
        <f>ROUND((((ET48)-(EU48))+AE48),2)</f>
        <v>0</v>
      </c>
      <c r="AE48">
        <f>ROUND((EU48),2)</f>
        <v>0</v>
      </c>
      <c r="AF48">
        <f>ROUND((EV48),2)</f>
        <v>0</v>
      </c>
      <c r="AG48">
        <f t="shared" si="34"/>
        <v>0</v>
      </c>
      <c r="AH48">
        <f>(EW48)</f>
        <v>0</v>
      </c>
      <c r="AI48">
        <f>(EX48)</f>
        <v>0</v>
      </c>
      <c r="AJ48">
        <f t="shared" si="35"/>
        <v>0</v>
      </c>
      <c r="AK48">
        <v>1027.3</v>
      </c>
      <c r="AL48" s="68">
        <f>'1.Лок.смета.и.Акт'!F152</f>
        <v>1027.3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1</v>
      </c>
      <c r="AZ48">
        <v>1</v>
      </c>
      <c r="BA48">
        <v>1</v>
      </c>
      <c r="BB48">
        <v>1</v>
      </c>
      <c r="BC48">
        <f>'1.Лок.смета.и.Акт'!J152</f>
        <v>9.11</v>
      </c>
      <c r="BD48" t="s">
        <v>6</v>
      </c>
      <c r="BE48" t="s">
        <v>6</v>
      </c>
      <c r="BF48" t="s">
        <v>6</v>
      </c>
      <c r="BG48" t="s">
        <v>6</v>
      </c>
      <c r="BH48">
        <v>3</v>
      </c>
      <c r="BI48">
        <v>1</v>
      </c>
      <c r="BJ48" t="s">
        <v>117</v>
      </c>
      <c r="BM48">
        <v>500001</v>
      </c>
      <c r="BN48">
        <v>0</v>
      </c>
      <c r="BO48" t="s">
        <v>6</v>
      </c>
      <c r="BP48">
        <v>0</v>
      </c>
      <c r="BQ48">
        <v>8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6</v>
      </c>
      <c r="BZ48">
        <v>0</v>
      </c>
      <c r="CA48">
        <v>0</v>
      </c>
      <c r="CB48" t="s">
        <v>6</v>
      </c>
      <c r="CE48">
        <v>0</v>
      </c>
      <c r="CF48">
        <v>0</v>
      </c>
      <c r="CG48">
        <v>0</v>
      </c>
      <c r="CM48">
        <v>0</v>
      </c>
      <c r="CN48" t="s">
        <v>6</v>
      </c>
      <c r="CO48">
        <v>0</v>
      </c>
      <c r="CP48" t="e">
        <f t="shared" si="36"/>
        <v>#REF!</v>
      </c>
      <c r="CQ48">
        <f>AC48</f>
        <v>1027.3</v>
      </c>
      <c r="CR48">
        <f>AD48</f>
        <v>0</v>
      </c>
      <c r="CS48">
        <f t="shared" si="37"/>
        <v>0</v>
      </c>
      <c r="CT48">
        <f t="shared" si="38"/>
        <v>0</v>
      </c>
      <c r="CU48">
        <f t="shared" si="39"/>
        <v>0</v>
      </c>
      <c r="CV48">
        <f t="shared" si="40"/>
        <v>0</v>
      </c>
      <c r="CW48">
        <f t="shared" si="41"/>
        <v>0</v>
      </c>
      <c r="CX48">
        <f t="shared" si="42"/>
        <v>0</v>
      </c>
      <c r="CY48" t="e">
        <f t="shared" si="43"/>
        <v>#REF!</v>
      </c>
      <c r="CZ48" t="e">
        <f t="shared" si="44"/>
        <v>#REF!</v>
      </c>
      <c r="DC48" t="s">
        <v>6</v>
      </c>
      <c r="DD48" t="s">
        <v>6</v>
      </c>
      <c r="DE48" t="s">
        <v>6</v>
      </c>
      <c r="DF48" t="s">
        <v>6</v>
      </c>
      <c r="DG48" t="s">
        <v>6</v>
      </c>
      <c r="DH48" t="s">
        <v>6</v>
      </c>
      <c r="DI48" t="s">
        <v>6</v>
      </c>
      <c r="DJ48" t="s">
        <v>6</v>
      </c>
      <c r="DK48" t="s">
        <v>6</v>
      </c>
      <c r="DL48" t="s">
        <v>6</v>
      </c>
      <c r="DM48" t="s">
        <v>6</v>
      </c>
      <c r="DN48">
        <v>0</v>
      </c>
      <c r="DO48">
        <v>0</v>
      </c>
      <c r="DP48">
        <v>1</v>
      </c>
      <c r="DQ48">
        <v>1</v>
      </c>
      <c r="DU48">
        <v>1005</v>
      </c>
      <c r="DV48" t="s">
        <v>105</v>
      </c>
      <c r="DW48" t="str">
        <f>'1.Лок.смета.и.Акт'!D152</f>
        <v>м2</v>
      </c>
      <c r="DX48">
        <v>1</v>
      </c>
      <c r="DZ48" t="s">
        <v>6</v>
      </c>
      <c r="EA48" t="s">
        <v>6</v>
      </c>
      <c r="EB48" t="s">
        <v>6</v>
      </c>
      <c r="EC48" t="s">
        <v>6</v>
      </c>
      <c r="EE48">
        <v>61530067</v>
      </c>
      <c r="EF48">
        <v>8</v>
      </c>
      <c r="EG48" t="s">
        <v>51</v>
      </c>
      <c r="EH48">
        <v>0</v>
      </c>
      <c r="EI48" t="s">
        <v>6</v>
      </c>
      <c r="EJ48">
        <v>1</v>
      </c>
      <c r="EK48">
        <v>500001</v>
      </c>
      <c r="EL48" t="s">
        <v>52</v>
      </c>
      <c r="EM48" t="s">
        <v>53</v>
      </c>
      <c r="EO48" t="s">
        <v>6</v>
      </c>
      <c r="EQ48">
        <v>0</v>
      </c>
      <c r="ER48">
        <v>976.88</v>
      </c>
      <c r="ES48" s="68">
        <f>'1.Лок.смета.и.Акт'!F152</f>
        <v>1027.3</v>
      </c>
      <c r="ET48">
        <v>0</v>
      </c>
      <c r="EU48">
        <v>0</v>
      </c>
      <c r="EV48">
        <v>0</v>
      </c>
      <c r="EW48">
        <v>0</v>
      </c>
      <c r="EX48">
        <v>0</v>
      </c>
      <c r="EZ48">
        <v>5</v>
      </c>
      <c r="FC48">
        <v>0</v>
      </c>
      <c r="FD48">
        <v>18</v>
      </c>
      <c r="FF48">
        <v>976.88</v>
      </c>
      <c r="FQ48">
        <v>0</v>
      </c>
      <c r="FR48">
        <f t="shared" si="45"/>
        <v>0</v>
      </c>
      <c r="FS48">
        <v>0</v>
      </c>
      <c r="FX48">
        <v>0</v>
      </c>
      <c r="FY48">
        <v>0</v>
      </c>
      <c r="GA48" t="s">
        <v>121</v>
      </c>
      <c r="GD48">
        <v>1</v>
      </c>
      <c r="GF48">
        <v>-1087478745</v>
      </c>
      <c r="GG48">
        <v>2</v>
      </c>
      <c r="GH48">
        <v>3</v>
      </c>
      <c r="GI48">
        <v>4</v>
      </c>
      <c r="GJ48">
        <v>0</v>
      </c>
      <c r="GK48">
        <v>0</v>
      </c>
      <c r="GL48">
        <f t="shared" si="46"/>
        <v>0</v>
      </c>
      <c r="GM48" t="e">
        <f t="shared" si="47"/>
        <v>#REF!</v>
      </c>
      <c r="GN48" t="e">
        <f t="shared" si="48"/>
        <v>#REF!</v>
      </c>
      <c r="GO48">
        <f t="shared" si="49"/>
        <v>0</v>
      </c>
      <c r="GP48">
        <f t="shared" si="50"/>
        <v>0</v>
      </c>
      <c r="GR48">
        <v>1</v>
      </c>
      <c r="GS48">
        <v>1</v>
      </c>
      <c r="GT48">
        <v>0</v>
      </c>
      <c r="GU48" t="s">
        <v>6</v>
      </c>
      <c r="GV48">
        <f t="shared" si="51"/>
        <v>0</v>
      </c>
      <c r="GW48">
        <v>1</v>
      </c>
      <c r="GX48" t="e">
        <f t="shared" si="52"/>
        <v>#REF!</v>
      </c>
      <c r="HA48">
        <v>0</v>
      </c>
      <c r="HB48">
        <v>0</v>
      </c>
      <c r="HC48">
        <f t="shared" si="53"/>
        <v>0</v>
      </c>
      <c r="HE48" t="s">
        <v>43</v>
      </c>
      <c r="HF48" t="s">
        <v>55</v>
      </c>
      <c r="HG48" t="e">
        <f>ROUND(AC48*I48,2)</f>
        <v>#REF!</v>
      </c>
      <c r="HM48" t="s">
        <v>6</v>
      </c>
      <c r="HN48" t="s">
        <v>6</v>
      </c>
      <c r="HO48" t="s">
        <v>6</v>
      </c>
      <c r="HP48" t="s">
        <v>6</v>
      </c>
      <c r="HQ48" t="s">
        <v>6</v>
      </c>
      <c r="IF48">
        <v>-1</v>
      </c>
      <c r="IK48">
        <v>0</v>
      </c>
    </row>
    <row r="49" spans="1:245" x14ac:dyDescent="0.2">
      <c r="A49">
        <v>17</v>
      </c>
      <c r="B49">
        <v>1</v>
      </c>
      <c r="C49">
        <f>ROW(SmtRes!A82)</f>
        <v>82</v>
      </c>
      <c r="D49">
        <f>ROW(EtalonRes!A87)</f>
        <v>87</v>
      </c>
      <c r="E49" t="s">
        <v>122</v>
      </c>
      <c r="F49" t="s">
        <v>123</v>
      </c>
      <c r="G49" t="s">
        <v>124</v>
      </c>
      <c r="H49" t="s">
        <v>101</v>
      </c>
      <c r="I49">
        <f>'1.Лок.смета.и.Акт'!E157</f>
        <v>0.77700000000000002</v>
      </c>
      <c r="J49">
        <v>0</v>
      </c>
      <c r="K49">
        <v>0.77700000000000002</v>
      </c>
      <c r="O49">
        <f t="shared" si="21"/>
        <v>41012.68</v>
      </c>
      <c r="P49">
        <f t="shared" si="22"/>
        <v>3076.66</v>
      </c>
      <c r="Q49">
        <f t="shared" si="23"/>
        <v>1270.3599999999999</v>
      </c>
      <c r="R49">
        <f t="shared" si="24"/>
        <v>403.95</v>
      </c>
      <c r="S49">
        <f t="shared" si="25"/>
        <v>36665.660000000003</v>
      </c>
      <c r="T49">
        <f t="shared" si="26"/>
        <v>0</v>
      </c>
      <c r="U49">
        <f t="shared" si="27"/>
        <v>125.6409</v>
      </c>
      <c r="V49">
        <f t="shared" si="28"/>
        <v>0.97902</v>
      </c>
      <c r="W49">
        <f t="shared" si="29"/>
        <v>0</v>
      </c>
      <c r="X49">
        <f t="shared" si="30"/>
        <v>44854.23</v>
      </c>
      <c r="Y49">
        <f t="shared" si="31"/>
        <v>26690.12</v>
      </c>
      <c r="AA49">
        <v>74715642</v>
      </c>
      <c r="AB49">
        <f t="shared" si="32"/>
        <v>1971.21</v>
      </c>
      <c r="AC49">
        <f t="shared" si="33"/>
        <v>434.65</v>
      </c>
      <c r="AD49">
        <f>ROUND(((((ET49*ROUND(1.05,7)))-((EU49*ROUND(1.05,7))))+AE49),2)</f>
        <v>123.3</v>
      </c>
      <c r="AE49">
        <f>ROUND(((EU49*ROUND(1.05,7))),2)</f>
        <v>15.57</v>
      </c>
      <c r="AF49">
        <f>ROUND(((EV49*ROUND(1.05,7))),2)</f>
        <v>1413.26</v>
      </c>
      <c r="AG49">
        <f t="shared" si="34"/>
        <v>0</v>
      </c>
      <c r="AH49">
        <f>((EW49*ROUND(1.05,7)))</f>
        <v>161.70000000000002</v>
      </c>
      <c r="AI49">
        <f>((EX49*ROUND(1.05,7)))</f>
        <v>1.26</v>
      </c>
      <c r="AJ49">
        <f t="shared" si="35"/>
        <v>0</v>
      </c>
      <c r="AK49">
        <f>AL49+AM49+AO49</f>
        <v>1898.04</v>
      </c>
      <c r="AL49" s="68">
        <f>'1.Лок.смета.и.Акт'!F161</f>
        <v>434.65</v>
      </c>
      <c r="AM49" s="68">
        <f>'1.Лок.смета.и.Акт'!F159</f>
        <v>117.43</v>
      </c>
      <c r="AN49" s="68">
        <f>'1.Лок.смета.и.Акт'!F160</f>
        <v>14.83</v>
      </c>
      <c r="AO49" s="68">
        <f>'1.Лок.смета.и.Акт'!F158</f>
        <v>1345.96</v>
      </c>
      <c r="AP49">
        <v>0</v>
      </c>
      <c r="AQ49">
        <f>'1.Лок.смета.и.Акт'!E164</f>
        <v>154</v>
      </c>
      <c r="AR49">
        <v>1.2</v>
      </c>
      <c r="AS49">
        <v>0</v>
      </c>
      <c r="AT49">
        <v>121</v>
      </c>
      <c r="AU49">
        <v>72</v>
      </c>
      <c r="AV49">
        <v>1</v>
      </c>
      <c r="AW49">
        <v>1</v>
      </c>
      <c r="AZ49">
        <v>1</v>
      </c>
      <c r="BA49">
        <f>'1.Лок.смета.и.Акт'!J158</f>
        <v>33.39</v>
      </c>
      <c r="BB49">
        <f>'1.Лок.смета.и.Акт'!J159</f>
        <v>13.26</v>
      </c>
      <c r="BC49">
        <f>'1.Лок.смета.и.Акт'!J161</f>
        <v>9.11</v>
      </c>
      <c r="BD49" t="s">
        <v>6</v>
      </c>
      <c r="BE49" t="s">
        <v>6</v>
      </c>
      <c r="BF49" t="s">
        <v>6</v>
      </c>
      <c r="BG49" t="s">
        <v>6</v>
      </c>
      <c r="BH49">
        <v>0</v>
      </c>
      <c r="BI49">
        <v>1</v>
      </c>
      <c r="BJ49" t="s">
        <v>125</v>
      </c>
      <c r="BM49">
        <v>20001</v>
      </c>
      <c r="BN49">
        <v>0</v>
      </c>
      <c r="BO49" t="s">
        <v>6</v>
      </c>
      <c r="BP49">
        <v>0</v>
      </c>
      <c r="BQ49">
        <v>22</v>
      </c>
      <c r="BR49">
        <v>0</v>
      </c>
      <c r="BS49">
        <f>'1.Лок.смета.и.Акт'!J160</f>
        <v>33.39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6</v>
      </c>
      <c r="BZ49">
        <v>121</v>
      </c>
      <c r="CA49">
        <v>72</v>
      </c>
      <c r="CB49" t="s">
        <v>6</v>
      </c>
      <c r="CE49">
        <v>0</v>
      </c>
      <c r="CF49">
        <v>0</v>
      </c>
      <c r="CG49">
        <v>0</v>
      </c>
      <c r="CM49">
        <v>0</v>
      </c>
      <c r="CN49" t="s">
        <v>63</v>
      </c>
      <c r="CO49">
        <v>0</v>
      </c>
      <c r="CP49">
        <f t="shared" si="36"/>
        <v>41012.68</v>
      </c>
      <c r="CQ49">
        <f>AC49*BC49</f>
        <v>3959.6614999999997</v>
      </c>
      <c r="CR49">
        <f>AD49*BB49</f>
        <v>1634.9579999999999</v>
      </c>
      <c r="CS49">
        <f t="shared" si="37"/>
        <v>519.88229999999999</v>
      </c>
      <c r="CT49">
        <f t="shared" si="38"/>
        <v>47188.751400000001</v>
      </c>
      <c r="CU49">
        <f t="shared" si="39"/>
        <v>0</v>
      </c>
      <c r="CV49">
        <f t="shared" si="40"/>
        <v>161.70000000000002</v>
      </c>
      <c r="CW49">
        <f t="shared" si="41"/>
        <v>1.26</v>
      </c>
      <c r="CX49">
        <f t="shared" si="42"/>
        <v>0</v>
      </c>
      <c r="CY49">
        <f t="shared" si="43"/>
        <v>44854.228100000008</v>
      </c>
      <c r="CZ49">
        <f t="shared" si="44"/>
        <v>26690.119200000001</v>
      </c>
      <c r="DC49" t="s">
        <v>6</v>
      </c>
      <c r="DD49" t="s">
        <v>6</v>
      </c>
      <c r="DE49" t="s">
        <v>64</v>
      </c>
      <c r="DF49" t="s">
        <v>64</v>
      </c>
      <c r="DG49" t="s">
        <v>64</v>
      </c>
      <c r="DH49" t="s">
        <v>6</v>
      </c>
      <c r="DI49" t="s">
        <v>64</v>
      </c>
      <c r="DJ49" t="s">
        <v>64</v>
      </c>
      <c r="DK49" t="s">
        <v>6</v>
      </c>
      <c r="DL49" t="s">
        <v>6</v>
      </c>
      <c r="DM49" t="s">
        <v>6</v>
      </c>
      <c r="DN49">
        <v>0</v>
      </c>
      <c r="DO49">
        <v>0</v>
      </c>
      <c r="DP49">
        <v>1</v>
      </c>
      <c r="DQ49">
        <v>1</v>
      </c>
      <c r="DU49">
        <v>1005</v>
      </c>
      <c r="DV49" t="s">
        <v>101</v>
      </c>
      <c r="DW49" t="str">
        <f>'1.Лок.смета.и.Акт'!D157</f>
        <v>100 м2</v>
      </c>
      <c r="DX49">
        <v>100</v>
      </c>
      <c r="DZ49" t="s">
        <v>6</v>
      </c>
      <c r="EA49" t="s">
        <v>6</v>
      </c>
      <c r="EB49" t="s">
        <v>6</v>
      </c>
      <c r="EC49" t="s">
        <v>6</v>
      </c>
      <c r="EE49">
        <v>61529847</v>
      </c>
      <c r="EF49">
        <v>22</v>
      </c>
      <c r="EG49" t="s">
        <v>27</v>
      </c>
      <c r="EH49">
        <v>16</v>
      </c>
      <c r="EI49" t="s">
        <v>28</v>
      </c>
      <c r="EJ49">
        <v>1</v>
      </c>
      <c r="EK49">
        <v>20001</v>
      </c>
      <c r="EL49" t="s">
        <v>29</v>
      </c>
      <c r="EM49" t="s">
        <v>30</v>
      </c>
      <c r="EO49" t="s">
        <v>31</v>
      </c>
      <c r="EQ49">
        <v>0</v>
      </c>
      <c r="ER49">
        <f>ES49+ET49+EV49</f>
        <v>1898.04</v>
      </c>
      <c r="ES49" s="68">
        <f>'1.Лок.смета.и.Акт'!F161</f>
        <v>434.65</v>
      </c>
      <c r="ET49" s="68">
        <f>'1.Лок.смета.и.Акт'!F159</f>
        <v>117.43</v>
      </c>
      <c r="EU49" s="68">
        <f>'1.Лок.смета.и.Акт'!F160</f>
        <v>14.83</v>
      </c>
      <c r="EV49" s="68">
        <f>'1.Лок.смета.и.Акт'!F158</f>
        <v>1345.96</v>
      </c>
      <c r="EW49">
        <f>'1.Лок.смета.и.Акт'!E164</f>
        <v>154</v>
      </c>
      <c r="EX49">
        <v>1.2</v>
      </c>
      <c r="EY49">
        <v>0</v>
      </c>
      <c r="FQ49">
        <v>0</v>
      </c>
      <c r="FR49">
        <f t="shared" si="45"/>
        <v>0</v>
      </c>
      <c r="FS49">
        <v>0</v>
      </c>
      <c r="FX49">
        <v>121</v>
      </c>
      <c r="FY49">
        <v>72</v>
      </c>
      <c r="GA49" t="s">
        <v>6</v>
      </c>
      <c r="GD49">
        <v>1</v>
      </c>
      <c r="GF49">
        <v>-706050576</v>
      </c>
      <c r="GG49">
        <v>2</v>
      </c>
      <c r="GH49">
        <v>1</v>
      </c>
      <c r="GI49">
        <v>4</v>
      </c>
      <c r="GJ49">
        <v>0</v>
      </c>
      <c r="GK49">
        <v>0</v>
      </c>
      <c r="GL49">
        <f t="shared" si="46"/>
        <v>0</v>
      </c>
      <c r="GM49">
        <f t="shared" si="47"/>
        <v>112557.03</v>
      </c>
      <c r="GN49">
        <f t="shared" si="48"/>
        <v>112557.03</v>
      </c>
      <c r="GO49">
        <f t="shared" si="49"/>
        <v>0</v>
      </c>
      <c r="GP49">
        <f t="shared" si="50"/>
        <v>0</v>
      </c>
      <c r="GR49">
        <v>0</v>
      </c>
      <c r="GS49">
        <v>3</v>
      </c>
      <c r="GT49">
        <v>0</v>
      </c>
      <c r="GU49" t="s">
        <v>6</v>
      </c>
      <c r="GV49">
        <f t="shared" si="51"/>
        <v>0</v>
      </c>
      <c r="GW49">
        <v>1</v>
      </c>
      <c r="GX49">
        <f t="shared" si="52"/>
        <v>0</v>
      </c>
      <c r="HA49">
        <v>0</v>
      </c>
      <c r="HB49">
        <v>0</v>
      </c>
      <c r="HC49">
        <f t="shared" si="53"/>
        <v>0</v>
      </c>
      <c r="HE49" t="s">
        <v>6</v>
      </c>
      <c r="HF49" t="s">
        <v>6</v>
      </c>
      <c r="HM49" t="s">
        <v>6</v>
      </c>
      <c r="HN49" t="s">
        <v>32</v>
      </c>
      <c r="HO49" t="s">
        <v>33</v>
      </c>
      <c r="HP49" t="s">
        <v>28</v>
      </c>
      <c r="HQ49" t="s">
        <v>28</v>
      </c>
      <c r="IF49">
        <v>-1</v>
      </c>
      <c r="IK49">
        <v>0</v>
      </c>
    </row>
    <row r="50" spans="1:245" x14ac:dyDescent="0.2">
      <c r="A50">
        <v>18</v>
      </c>
      <c r="B50">
        <v>1</v>
      </c>
      <c r="C50">
        <v>80</v>
      </c>
      <c r="E50" t="s">
        <v>126</v>
      </c>
      <c r="F50" t="str">
        <f>'1.Лок.смета.и.Акт'!B165</f>
        <v>Прайс</v>
      </c>
      <c r="G50" t="s">
        <v>127</v>
      </c>
      <c r="H50" t="s">
        <v>105</v>
      </c>
      <c r="I50" t="e">
        <f>I49*J50</f>
        <v>#REF!</v>
      </c>
      <c r="J50" s="183" t="e">
        <f>#REF!</f>
        <v>#REF!</v>
      </c>
      <c r="K50">
        <v>14.671814700000001</v>
      </c>
      <c r="O50" t="e">
        <f t="shared" si="21"/>
        <v>#REF!</v>
      </c>
      <c r="P50" t="e">
        <f t="shared" si="22"/>
        <v>#REF!</v>
      </c>
      <c r="Q50" t="e">
        <f t="shared" si="23"/>
        <v>#REF!</v>
      </c>
      <c r="R50" t="e">
        <f t="shared" si="24"/>
        <v>#REF!</v>
      </c>
      <c r="S50" t="e">
        <f t="shared" si="25"/>
        <v>#REF!</v>
      </c>
      <c r="T50" t="e">
        <f t="shared" si="26"/>
        <v>#REF!</v>
      </c>
      <c r="U50" t="e">
        <f t="shared" si="27"/>
        <v>#REF!</v>
      </c>
      <c r="V50" t="e">
        <f t="shared" si="28"/>
        <v>#REF!</v>
      </c>
      <c r="W50" t="e">
        <f t="shared" si="29"/>
        <v>#REF!</v>
      </c>
      <c r="X50" t="e">
        <f t="shared" si="30"/>
        <v>#REF!</v>
      </c>
      <c r="Y50" t="e">
        <f t="shared" si="31"/>
        <v>#REF!</v>
      </c>
      <c r="AA50">
        <v>74715642</v>
      </c>
      <c r="AB50">
        <f t="shared" si="32"/>
        <v>978.09</v>
      </c>
      <c r="AC50">
        <f t="shared" si="33"/>
        <v>978.09</v>
      </c>
      <c r="AD50">
        <f>ROUND((((ET50)-(EU50))+AE50),2)</f>
        <v>0</v>
      </c>
      <c r="AE50">
        <f t="shared" ref="AE50:AF52" si="57">ROUND((EU50),2)</f>
        <v>0</v>
      </c>
      <c r="AF50">
        <f t="shared" si="57"/>
        <v>0</v>
      </c>
      <c r="AG50">
        <f t="shared" si="34"/>
        <v>0</v>
      </c>
      <c r="AH50">
        <f t="shared" ref="AH50:AI52" si="58">(EW50)</f>
        <v>0</v>
      </c>
      <c r="AI50">
        <f t="shared" si="58"/>
        <v>0</v>
      </c>
      <c r="AJ50">
        <f t="shared" si="35"/>
        <v>0</v>
      </c>
      <c r="AK50">
        <v>978.09</v>
      </c>
      <c r="AL50" s="68">
        <f>'1.Лок.смета.и.Акт'!F165</f>
        <v>978.09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</v>
      </c>
      <c r="AW50">
        <v>1</v>
      </c>
      <c r="AZ50">
        <v>1</v>
      </c>
      <c r="BA50">
        <v>1</v>
      </c>
      <c r="BB50">
        <v>1</v>
      </c>
      <c r="BC50">
        <f>'1.Лок.смета.и.Акт'!J165</f>
        <v>9.11</v>
      </c>
      <c r="BD50" t="s">
        <v>6</v>
      </c>
      <c r="BE50" t="s">
        <v>6</v>
      </c>
      <c r="BF50" t="s">
        <v>6</v>
      </c>
      <c r="BG50" t="s">
        <v>6</v>
      </c>
      <c r="BH50">
        <v>3</v>
      </c>
      <c r="BI50">
        <v>1</v>
      </c>
      <c r="BJ50" t="s">
        <v>128</v>
      </c>
      <c r="BM50">
        <v>500001</v>
      </c>
      <c r="BN50">
        <v>0</v>
      </c>
      <c r="BO50" t="s">
        <v>6</v>
      </c>
      <c r="BP50">
        <v>0</v>
      </c>
      <c r="BQ50">
        <v>8</v>
      </c>
      <c r="BR50">
        <v>0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6</v>
      </c>
      <c r="BZ50">
        <v>0</v>
      </c>
      <c r="CA50">
        <v>0</v>
      </c>
      <c r="CB50" t="s">
        <v>6</v>
      </c>
      <c r="CE50">
        <v>0</v>
      </c>
      <c r="CF50">
        <v>0</v>
      </c>
      <c r="CG50">
        <v>0</v>
      </c>
      <c r="CM50">
        <v>0</v>
      </c>
      <c r="CN50" t="s">
        <v>6</v>
      </c>
      <c r="CO50">
        <v>0</v>
      </c>
      <c r="CP50" t="e">
        <f t="shared" si="36"/>
        <v>#REF!</v>
      </c>
      <c r="CQ50">
        <f t="shared" ref="CQ50:CR52" si="59">AC50</f>
        <v>978.09</v>
      </c>
      <c r="CR50">
        <f t="shared" si="59"/>
        <v>0</v>
      </c>
      <c r="CS50">
        <f t="shared" si="37"/>
        <v>0</v>
      </c>
      <c r="CT50">
        <f t="shared" si="38"/>
        <v>0</v>
      </c>
      <c r="CU50">
        <f t="shared" si="39"/>
        <v>0</v>
      </c>
      <c r="CV50">
        <f t="shared" si="40"/>
        <v>0</v>
      </c>
      <c r="CW50">
        <f t="shared" si="41"/>
        <v>0</v>
      </c>
      <c r="CX50">
        <f t="shared" si="42"/>
        <v>0</v>
      </c>
      <c r="CY50" t="e">
        <f t="shared" si="43"/>
        <v>#REF!</v>
      </c>
      <c r="CZ50" t="e">
        <f t="shared" si="44"/>
        <v>#REF!</v>
      </c>
      <c r="DC50" t="s">
        <v>6</v>
      </c>
      <c r="DD50" t="s">
        <v>6</v>
      </c>
      <c r="DE50" t="s">
        <v>6</v>
      </c>
      <c r="DF50" t="s">
        <v>6</v>
      </c>
      <c r="DG50" t="s">
        <v>6</v>
      </c>
      <c r="DH50" t="s">
        <v>6</v>
      </c>
      <c r="DI50" t="s">
        <v>6</v>
      </c>
      <c r="DJ50" t="s">
        <v>6</v>
      </c>
      <c r="DK50" t="s">
        <v>6</v>
      </c>
      <c r="DL50" t="s">
        <v>6</v>
      </c>
      <c r="DM50" t="s">
        <v>6</v>
      </c>
      <c r="DN50">
        <v>0</v>
      </c>
      <c r="DO50">
        <v>0</v>
      </c>
      <c r="DP50">
        <v>1</v>
      </c>
      <c r="DQ50">
        <v>1</v>
      </c>
      <c r="DU50">
        <v>1005</v>
      </c>
      <c r="DV50" t="s">
        <v>105</v>
      </c>
      <c r="DW50" t="str">
        <f>'1.Лок.смета.и.Акт'!D165</f>
        <v>м2</v>
      </c>
      <c r="DX50">
        <v>1</v>
      </c>
      <c r="DZ50" t="s">
        <v>6</v>
      </c>
      <c r="EA50" t="s">
        <v>6</v>
      </c>
      <c r="EB50" t="s">
        <v>6</v>
      </c>
      <c r="EC50" t="s">
        <v>6</v>
      </c>
      <c r="EE50">
        <v>61530067</v>
      </c>
      <c r="EF50">
        <v>8</v>
      </c>
      <c r="EG50" t="s">
        <v>51</v>
      </c>
      <c r="EH50">
        <v>0</v>
      </c>
      <c r="EI50" t="s">
        <v>6</v>
      </c>
      <c r="EJ50">
        <v>1</v>
      </c>
      <c r="EK50">
        <v>500001</v>
      </c>
      <c r="EL50" t="s">
        <v>52</v>
      </c>
      <c r="EM50" t="s">
        <v>53</v>
      </c>
      <c r="EO50" t="s">
        <v>6</v>
      </c>
      <c r="EQ50">
        <v>0</v>
      </c>
      <c r="ER50">
        <v>930.08</v>
      </c>
      <c r="ES50" s="68">
        <f>'1.Лок.смета.и.Акт'!F165</f>
        <v>978.09</v>
      </c>
      <c r="ET50">
        <v>0</v>
      </c>
      <c r="EU50">
        <v>0</v>
      </c>
      <c r="EV50">
        <v>0</v>
      </c>
      <c r="EW50">
        <v>0</v>
      </c>
      <c r="EX50">
        <v>0</v>
      </c>
      <c r="EZ50">
        <v>5</v>
      </c>
      <c r="FC50">
        <v>0</v>
      </c>
      <c r="FD50">
        <v>18</v>
      </c>
      <c r="FF50">
        <v>930.08</v>
      </c>
      <c r="FQ50">
        <v>0</v>
      </c>
      <c r="FR50">
        <f t="shared" si="45"/>
        <v>0</v>
      </c>
      <c r="FS50">
        <v>0</v>
      </c>
      <c r="FX50">
        <v>0</v>
      </c>
      <c r="FY50">
        <v>0</v>
      </c>
      <c r="GA50" t="s">
        <v>129</v>
      </c>
      <c r="GD50">
        <v>1</v>
      </c>
      <c r="GF50">
        <v>718958479</v>
      </c>
      <c r="GG50">
        <v>2</v>
      </c>
      <c r="GH50">
        <v>3</v>
      </c>
      <c r="GI50">
        <v>4</v>
      </c>
      <c r="GJ50">
        <v>0</v>
      </c>
      <c r="GK50">
        <v>0</v>
      </c>
      <c r="GL50">
        <f t="shared" si="46"/>
        <v>0</v>
      </c>
      <c r="GM50" t="e">
        <f t="shared" si="47"/>
        <v>#REF!</v>
      </c>
      <c r="GN50" t="e">
        <f t="shared" si="48"/>
        <v>#REF!</v>
      </c>
      <c r="GO50">
        <f t="shared" si="49"/>
        <v>0</v>
      </c>
      <c r="GP50">
        <f t="shared" si="50"/>
        <v>0</v>
      </c>
      <c r="GR50">
        <v>1</v>
      </c>
      <c r="GS50">
        <v>1</v>
      </c>
      <c r="GT50">
        <v>0</v>
      </c>
      <c r="GU50" t="s">
        <v>6</v>
      </c>
      <c r="GV50">
        <f t="shared" si="51"/>
        <v>0</v>
      </c>
      <c r="GW50">
        <v>1</v>
      </c>
      <c r="GX50" t="e">
        <f t="shared" si="52"/>
        <v>#REF!</v>
      </c>
      <c r="HA50">
        <v>0</v>
      </c>
      <c r="HB50">
        <v>0</v>
      </c>
      <c r="HC50">
        <f t="shared" si="53"/>
        <v>0</v>
      </c>
      <c r="HE50" t="s">
        <v>43</v>
      </c>
      <c r="HF50" t="s">
        <v>55</v>
      </c>
      <c r="HG50" t="e">
        <f>ROUND(AC50*I50,2)</f>
        <v>#REF!</v>
      </c>
      <c r="HM50" t="s">
        <v>6</v>
      </c>
      <c r="HN50" t="s">
        <v>6</v>
      </c>
      <c r="HO50" t="s">
        <v>6</v>
      </c>
      <c r="HP50" t="s">
        <v>6</v>
      </c>
      <c r="HQ50" t="s">
        <v>6</v>
      </c>
      <c r="IF50">
        <v>-1</v>
      </c>
      <c r="IK50">
        <v>0</v>
      </c>
    </row>
    <row r="51" spans="1:245" x14ac:dyDescent="0.2">
      <c r="A51">
        <v>18</v>
      </c>
      <c r="B51">
        <v>1</v>
      </c>
      <c r="C51">
        <v>81</v>
      </c>
      <c r="E51" t="s">
        <v>130</v>
      </c>
      <c r="F51" t="str">
        <f>'1.Лок.смета.и.Акт'!B167</f>
        <v>Прайс</v>
      </c>
      <c r="G51" t="s">
        <v>131</v>
      </c>
      <c r="H51" t="s">
        <v>105</v>
      </c>
      <c r="I51" t="e">
        <f>I49*J51</f>
        <v>#REF!</v>
      </c>
      <c r="J51" s="183" t="e">
        <f>#REF!</f>
        <v>#REF!</v>
      </c>
      <c r="K51">
        <v>32.8185328</v>
      </c>
      <c r="O51" t="e">
        <f t="shared" si="21"/>
        <v>#REF!</v>
      </c>
      <c r="P51" t="e">
        <f t="shared" si="22"/>
        <v>#REF!</v>
      </c>
      <c r="Q51" t="e">
        <f t="shared" si="23"/>
        <v>#REF!</v>
      </c>
      <c r="R51" t="e">
        <f t="shared" si="24"/>
        <v>#REF!</v>
      </c>
      <c r="S51" t="e">
        <f t="shared" si="25"/>
        <v>#REF!</v>
      </c>
      <c r="T51" t="e">
        <f t="shared" si="26"/>
        <v>#REF!</v>
      </c>
      <c r="U51" t="e">
        <f t="shared" si="27"/>
        <v>#REF!</v>
      </c>
      <c r="V51" t="e">
        <f t="shared" si="28"/>
        <v>#REF!</v>
      </c>
      <c r="W51" t="e">
        <f t="shared" si="29"/>
        <v>#REF!</v>
      </c>
      <c r="X51" t="e">
        <f t="shared" si="30"/>
        <v>#REF!</v>
      </c>
      <c r="Y51" t="e">
        <f t="shared" si="31"/>
        <v>#REF!</v>
      </c>
      <c r="AA51">
        <v>74715642</v>
      </c>
      <c r="AB51">
        <f t="shared" si="32"/>
        <v>1038.7</v>
      </c>
      <c r="AC51">
        <f t="shared" si="33"/>
        <v>1038.7</v>
      </c>
      <c r="AD51">
        <f>ROUND((((ET51)-(EU51))+AE51),2)</f>
        <v>0</v>
      </c>
      <c r="AE51">
        <f t="shared" si="57"/>
        <v>0</v>
      </c>
      <c r="AF51">
        <f t="shared" si="57"/>
        <v>0</v>
      </c>
      <c r="AG51">
        <f t="shared" si="34"/>
        <v>0</v>
      </c>
      <c r="AH51">
        <f t="shared" si="58"/>
        <v>0</v>
      </c>
      <c r="AI51">
        <f t="shared" si="58"/>
        <v>0</v>
      </c>
      <c r="AJ51">
        <f t="shared" si="35"/>
        <v>0</v>
      </c>
      <c r="AK51">
        <v>1038.7</v>
      </c>
      <c r="AL51" s="68">
        <f>'1.Лок.смета.и.Акт'!F167</f>
        <v>1038.7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1</v>
      </c>
      <c r="AZ51">
        <v>1</v>
      </c>
      <c r="BA51">
        <v>1</v>
      </c>
      <c r="BB51">
        <v>1</v>
      </c>
      <c r="BC51">
        <f>'1.Лок.смета.и.Акт'!J167</f>
        <v>9.11</v>
      </c>
      <c r="BD51" t="s">
        <v>6</v>
      </c>
      <c r="BE51" t="s">
        <v>6</v>
      </c>
      <c r="BF51" t="s">
        <v>6</v>
      </c>
      <c r="BG51" t="s">
        <v>6</v>
      </c>
      <c r="BH51">
        <v>3</v>
      </c>
      <c r="BI51">
        <v>1</v>
      </c>
      <c r="BJ51" t="s">
        <v>128</v>
      </c>
      <c r="BM51">
        <v>500001</v>
      </c>
      <c r="BN51">
        <v>0</v>
      </c>
      <c r="BO51" t="s">
        <v>6</v>
      </c>
      <c r="BP51">
        <v>0</v>
      </c>
      <c r="BQ51">
        <v>8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6</v>
      </c>
      <c r="BZ51">
        <v>0</v>
      </c>
      <c r="CA51">
        <v>0</v>
      </c>
      <c r="CB51" t="s">
        <v>6</v>
      </c>
      <c r="CE51">
        <v>0</v>
      </c>
      <c r="CF51">
        <v>0</v>
      </c>
      <c r="CG51">
        <v>0</v>
      </c>
      <c r="CM51">
        <v>0</v>
      </c>
      <c r="CN51" t="s">
        <v>6</v>
      </c>
      <c r="CO51">
        <v>0</v>
      </c>
      <c r="CP51" t="e">
        <f t="shared" si="36"/>
        <v>#REF!</v>
      </c>
      <c r="CQ51">
        <f t="shared" si="59"/>
        <v>1038.7</v>
      </c>
      <c r="CR51">
        <f t="shared" si="59"/>
        <v>0</v>
      </c>
      <c r="CS51">
        <f t="shared" si="37"/>
        <v>0</v>
      </c>
      <c r="CT51">
        <f t="shared" si="38"/>
        <v>0</v>
      </c>
      <c r="CU51">
        <f t="shared" si="39"/>
        <v>0</v>
      </c>
      <c r="CV51">
        <f t="shared" si="40"/>
        <v>0</v>
      </c>
      <c r="CW51">
        <f t="shared" si="41"/>
        <v>0</v>
      </c>
      <c r="CX51">
        <f t="shared" si="42"/>
        <v>0</v>
      </c>
      <c r="CY51" t="e">
        <f t="shared" si="43"/>
        <v>#REF!</v>
      </c>
      <c r="CZ51" t="e">
        <f t="shared" si="44"/>
        <v>#REF!</v>
      </c>
      <c r="DC51" t="s">
        <v>6</v>
      </c>
      <c r="DD51" t="s">
        <v>6</v>
      </c>
      <c r="DE51" t="s">
        <v>6</v>
      </c>
      <c r="DF51" t="s">
        <v>6</v>
      </c>
      <c r="DG51" t="s">
        <v>6</v>
      </c>
      <c r="DH51" t="s">
        <v>6</v>
      </c>
      <c r="DI51" t="s">
        <v>6</v>
      </c>
      <c r="DJ51" t="s">
        <v>6</v>
      </c>
      <c r="DK51" t="s">
        <v>6</v>
      </c>
      <c r="DL51" t="s">
        <v>6</v>
      </c>
      <c r="DM51" t="s">
        <v>6</v>
      </c>
      <c r="DN51">
        <v>0</v>
      </c>
      <c r="DO51">
        <v>0</v>
      </c>
      <c r="DP51">
        <v>1</v>
      </c>
      <c r="DQ51">
        <v>1</v>
      </c>
      <c r="DU51">
        <v>1005</v>
      </c>
      <c r="DV51" t="s">
        <v>105</v>
      </c>
      <c r="DW51" t="str">
        <f>'1.Лок.смета.и.Акт'!D167</f>
        <v>м2</v>
      </c>
      <c r="DX51">
        <v>1</v>
      </c>
      <c r="DZ51" t="s">
        <v>6</v>
      </c>
      <c r="EA51" t="s">
        <v>6</v>
      </c>
      <c r="EB51" t="s">
        <v>6</v>
      </c>
      <c r="EC51" t="s">
        <v>6</v>
      </c>
      <c r="EE51">
        <v>61530067</v>
      </c>
      <c r="EF51">
        <v>8</v>
      </c>
      <c r="EG51" t="s">
        <v>51</v>
      </c>
      <c r="EH51">
        <v>0</v>
      </c>
      <c r="EI51" t="s">
        <v>6</v>
      </c>
      <c r="EJ51">
        <v>1</v>
      </c>
      <c r="EK51">
        <v>500001</v>
      </c>
      <c r="EL51" t="s">
        <v>52</v>
      </c>
      <c r="EM51" t="s">
        <v>53</v>
      </c>
      <c r="EO51" t="s">
        <v>6</v>
      </c>
      <c r="EQ51">
        <v>0</v>
      </c>
      <c r="ER51">
        <v>987.71</v>
      </c>
      <c r="ES51" s="68">
        <f>'1.Лок.смета.и.Акт'!F167</f>
        <v>1038.7</v>
      </c>
      <c r="ET51">
        <v>0</v>
      </c>
      <c r="EU51">
        <v>0</v>
      </c>
      <c r="EV51">
        <v>0</v>
      </c>
      <c r="EW51">
        <v>0</v>
      </c>
      <c r="EX51">
        <v>0</v>
      </c>
      <c r="EZ51">
        <v>5</v>
      </c>
      <c r="FC51">
        <v>0</v>
      </c>
      <c r="FD51">
        <v>18</v>
      </c>
      <c r="FF51">
        <v>987.71</v>
      </c>
      <c r="FQ51">
        <v>0</v>
      </c>
      <c r="FR51">
        <f t="shared" si="45"/>
        <v>0</v>
      </c>
      <c r="FS51">
        <v>0</v>
      </c>
      <c r="FX51">
        <v>0</v>
      </c>
      <c r="FY51">
        <v>0</v>
      </c>
      <c r="GA51" t="s">
        <v>132</v>
      </c>
      <c r="GD51">
        <v>1</v>
      </c>
      <c r="GF51">
        <v>-1909044663</v>
      </c>
      <c r="GG51">
        <v>2</v>
      </c>
      <c r="GH51">
        <v>3</v>
      </c>
      <c r="GI51">
        <v>4</v>
      </c>
      <c r="GJ51">
        <v>0</v>
      </c>
      <c r="GK51">
        <v>0</v>
      </c>
      <c r="GL51">
        <f t="shared" si="46"/>
        <v>0</v>
      </c>
      <c r="GM51" t="e">
        <f t="shared" si="47"/>
        <v>#REF!</v>
      </c>
      <c r="GN51" t="e">
        <f t="shared" si="48"/>
        <v>#REF!</v>
      </c>
      <c r="GO51">
        <f t="shared" si="49"/>
        <v>0</v>
      </c>
      <c r="GP51">
        <f t="shared" si="50"/>
        <v>0</v>
      </c>
      <c r="GR51">
        <v>1</v>
      </c>
      <c r="GS51">
        <v>1</v>
      </c>
      <c r="GT51">
        <v>0</v>
      </c>
      <c r="GU51" t="s">
        <v>6</v>
      </c>
      <c r="GV51">
        <f t="shared" si="51"/>
        <v>0</v>
      </c>
      <c r="GW51">
        <v>1</v>
      </c>
      <c r="GX51" t="e">
        <f t="shared" si="52"/>
        <v>#REF!</v>
      </c>
      <c r="HA51">
        <v>0</v>
      </c>
      <c r="HB51">
        <v>0</v>
      </c>
      <c r="HC51">
        <f t="shared" si="53"/>
        <v>0</v>
      </c>
      <c r="HE51" t="s">
        <v>43</v>
      </c>
      <c r="HF51" t="s">
        <v>55</v>
      </c>
      <c r="HG51" t="e">
        <f>ROUND(AC51*I51,2)</f>
        <v>#REF!</v>
      </c>
      <c r="HM51" t="s">
        <v>6</v>
      </c>
      <c r="HN51" t="s">
        <v>6</v>
      </c>
      <c r="HO51" t="s">
        <v>6</v>
      </c>
      <c r="HP51" t="s">
        <v>6</v>
      </c>
      <c r="HQ51" t="s">
        <v>6</v>
      </c>
      <c r="IF51">
        <v>-1</v>
      </c>
      <c r="IK51">
        <v>0</v>
      </c>
    </row>
    <row r="52" spans="1:245" x14ac:dyDescent="0.2">
      <c r="A52">
        <v>18</v>
      </c>
      <c r="B52">
        <v>1</v>
      </c>
      <c r="C52">
        <v>82</v>
      </c>
      <c r="E52" t="s">
        <v>133</v>
      </c>
      <c r="F52" t="str">
        <f>'1.Лок.смета.и.Акт'!B169</f>
        <v>Прайс</v>
      </c>
      <c r="G52" t="s">
        <v>134</v>
      </c>
      <c r="H52" t="s">
        <v>105</v>
      </c>
      <c r="I52" t="e">
        <f>I49*J52</f>
        <v>#REF!</v>
      </c>
      <c r="J52" s="183" t="e">
        <f>#REF!</f>
        <v>#REF!</v>
      </c>
      <c r="K52">
        <v>52.509652500000001</v>
      </c>
      <c r="O52" t="e">
        <f t="shared" si="21"/>
        <v>#REF!</v>
      </c>
      <c r="P52" t="e">
        <f t="shared" si="22"/>
        <v>#REF!</v>
      </c>
      <c r="Q52" t="e">
        <f t="shared" si="23"/>
        <v>#REF!</v>
      </c>
      <c r="R52" t="e">
        <f t="shared" si="24"/>
        <v>#REF!</v>
      </c>
      <c r="S52" t="e">
        <f t="shared" si="25"/>
        <v>#REF!</v>
      </c>
      <c r="T52" t="e">
        <f t="shared" si="26"/>
        <v>#REF!</v>
      </c>
      <c r="U52" t="e">
        <f t="shared" si="27"/>
        <v>#REF!</v>
      </c>
      <c r="V52" t="e">
        <f t="shared" si="28"/>
        <v>#REF!</v>
      </c>
      <c r="W52" t="e">
        <f t="shared" si="29"/>
        <v>#REF!</v>
      </c>
      <c r="X52" t="e">
        <f t="shared" si="30"/>
        <v>#REF!</v>
      </c>
      <c r="Y52" t="e">
        <f t="shared" si="31"/>
        <v>#REF!</v>
      </c>
      <c r="AA52">
        <v>74715642</v>
      </c>
      <c r="AB52">
        <f t="shared" si="32"/>
        <v>1150.01</v>
      </c>
      <c r="AC52">
        <f t="shared" si="33"/>
        <v>1150.01</v>
      </c>
      <c r="AD52">
        <f>ROUND((((ET52)-(EU52))+AE52),2)</f>
        <v>0</v>
      </c>
      <c r="AE52">
        <f t="shared" si="57"/>
        <v>0</v>
      </c>
      <c r="AF52">
        <f t="shared" si="57"/>
        <v>0</v>
      </c>
      <c r="AG52">
        <f t="shared" si="34"/>
        <v>0</v>
      </c>
      <c r="AH52">
        <f t="shared" si="58"/>
        <v>0</v>
      </c>
      <c r="AI52">
        <f t="shared" si="58"/>
        <v>0</v>
      </c>
      <c r="AJ52">
        <f t="shared" si="35"/>
        <v>0</v>
      </c>
      <c r="AK52">
        <v>1150.01</v>
      </c>
      <c r="AL52" s="68">
        <f>'1.Лок.смета.и.Акт'!F169</f>
        <v>1150.01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</v>
      </c>
      <c r="AW52">
        <v>1</v>
      </c>
      <c r="AZ52">
        <v>1</v>
      </c>
      <c r="BA52">
        <v>1</v>
      </c>
      <c r="BB52">
        <v>1</v>
      </c>
      <c r="BC52">
        <f>'1.Лок.смета.и.Акт'!J169</f>
        <v>9.11</v>
      </c>
      <c r="BD52" t="s">
        <v>6</v>
      </c>
      <c r="BE52" t="s">
        <v>6</v>
      </c>
      <c r="BF52" t="s">
        <v>6</v>
      </c>
      <c r="BG52" t="s">
        <v>6</v>
      </c>
      <c r="BH52">
        <v>3</v>
      </c>
      <c r="BI52">
        <v>1</v>
      </c>
      <c r="BJ52" t="s">
        <v>128</v>
      </c>
      <c r="BM52">
        <v>500001</v>
      </c>
      <c r="BN52">
        <v>0</v>
      </c>
      <c r="BO52" t="s">
        <v>6</v>
      </c>
      <c r="BP52">
        <v>0</v>
      </c>
      <c r="BQ52">
        <v>8</v>
      </c>
      <c r="BR52">
        <v>0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6</v>
      </c>
      <c r="BZ52">
        <v>0</v>
      </c>
      <c r="CA52">
        <v>0</v>
      </c>
      <c r="CB52" t="s">
        <v>6</v>
      </c>
      <c r="CE52">
        <v>0</v>
      </c>
      <c r="CF52">
        <v>0</v>
      </c>
      <c r="CG52">
        <v>0</v>
      </c>
      <c r="CM52">
        <v>0</v>
      </c>
      <c r="CN52" t="s">
        <v>6</v>
      </c>
      <c r="CO52">
        <v>0</v>
      </c>
      <c r="CP52" t="e">
        <f t="shared" si="36"/>
        <v>#REF!</v>
      </c>
      <c r="CQ52">
        <f t="shared" si="59"/>
        <v>1150.01</v>
      </c>
      <c r="CR52">
        <f t="shared" si="59"/>
        <v>0</v>
      </c>
      <c r="CS52">
        <f t="shared" si="37"/>
        <v>0</v>
      </c>
      <c r="CT52">
        <f t="shared" si="38"/>
        <v>0</v>
      </c>
      <c r="CU52">
        <f t="shared" si="39"/>
        <v>0</v>
      </c>
      <c r="CV52">
        <f t="shared" si="40"/>
        <v>0</v>
      </c>
      <c r="CW52">
        <f t="shared" si="41"/>
        <v>0</v>
      </c>
      <c r="CX52">
        <f t="shared" si="42"/>
        <v>0</v>
      </c>
      <c r="CY52" t="e">
        <f t="shared" si="43"/>
        <v>#REF!</v>
      </c>
      <c r="CZ52" t="e">
        <f t="shared" si="44"/>
        <v>#REF!</v>
      </c>
      <c r="DC52" t="s">
        <v>6</v>
      </c>
      <c r="DD52" t="s">
        <v>6</v>
      </c>
      <c r="DE52" t="s">
        <v>6</v>
      </c>
      <c r="DF52" t="s">
        <v>6</v>
      </c>
      <c r="DG52" t="s">
        <v>6</v>
      </c>
      <c r="DH52" t="s">
        <v>6</v>
      </c>
      <c r="DI52" t="s">
        <v>6</v>
      </c>
      <c r="DJ52" t="s">
        <v>6</v>
      </c>
      <c r="DK52" t="s">
        <v>6</v>
      </c>
      <c r="DL52" t="s">
        <v>6</v>
      </c>
      <c r="DM52" t="s">
        <v>6</v>
      </c>
      <c r="DN52">
        <v>0</v>
      </c>
      <c r="DO52">
        <v>0</v>
      </c>
      <c r="DP52">
        <v>1</v>
      </c>
      <c r="DQ52">
        <v>1</v>
      </c>
      <c r="DU52">
        <v>1005</v>
      </c>
      <c r="DV52" t="s">
        <v>105</v>
      </c>
      <c r="DW52" t="str">
        <f>'1.Лок.смета.и.Акт'!D169</f>
        <v>м2</v>
      </c>
      <c r="DX52">
        <v>1</v>
      </c>
      <c r="DZ52" t="s">
        <v>6</v>
      </c>
      <c r="EA52" t="s">
        <v>6</v>
      </c>
      <c r="EB52" t="s">
        <v>6</v>
      </c>
      <c r="EC52" t="s">
        <v>6</v>
      </c>
      <c r="EE52">
        <v>61530067</v>
      </c>
      <c r="EF52">
        <v>8</v>
      </c>
      <c r="EG52" t="s">
        <v>51</v>
      </c>
      <c r="EH52">
        <v>0</v>
      </c>
      <c r="EI52" t="s">
        <v>6</v>
      </c>
      <c r="EJ52">
        <v>1</v>
      </c>
      <c r="EK52">
        <v>500001</v>
      </c>
      <c r="EL52" t="s">
        <v>52</v>
      </c>
      <c r="EM52" t="s">
        <v>53</v>
      </c>
      <c r="EO52" t="s">
        <v>6</v>
      </c>
      <c r="EQ52">
        <v>0</v>
      </c>
      <c r="ER52">
        <v>1150.01</v>
      </c>
      <c r="ES52" s="68">
        <f>'1.Лок.смета.и.Акт'!F169</f>
        <v>1150.01</v>
      </c>
      <c r="ET52">
        <v>0</v>
      </c>
      <c r="EU52">
        <v>0</v>
      </c>
      <c r="EV52">
        <v>0</v>
      </c>
      <c r="EW52">
        <v>0</v>
      </c>
      <c r="EX52">
        <v>0</v>
      </c>
      <c r="EZ52">
        <v>5</v>
      </c>
      <c r="FC52">
        <v>0</v>
      </c>
      <c r="FD52">
        <v>18</v>
      </c>
      <c r="FF52">
        <v>1093.56</v>
      </c>
      <c r="FQ52">
        <v>0</v>
      </c>
      <c r="FR52">
        <f t="shared" si="45"/>
        <v>0</v>
      </c>
      <c r="FS52">
        <v>0</v>
      </c>
      <c r="FX52">
        <v>0</v>
      </c>
      <c r="FY52">
        <v>0</v>
      </c>
      <c r="GA52" t="s">
        <v>135</v>
      </c>
      <c r="GD52">
        <v>1</v>
      </c>
      <c r="GF52">
        <v>-694654670</v>
      </c>
      <c r="GG52">
        <v>2</v>
      </c>
      <c r="GH52">
        <v>3</v>
      </c>
      <c r="GI52">
        <v>4</v>
      </c>
      <c r="GJ52">
        <v>0</v>
      </c>
      <c r="GK52">
        <v>0</v>
      </c>
      <c r="GL52">
        <f t="shared" si="46"/>
        <v>0</v>
      </c>
      <c r="GM52" t="e">
        <f t="shared" si="47"/>
        <v>#REF!</v>
      </c>
      <c r="GN52" t="e">
        <f t="shared" si="48"/>
        <v>#REF!</v>
      </c>
      <c r="GO52">
        <f t="shared" si="49"/>
        <v>0</v>
      </c>
      <c r="GP52">
        <f t="shared" si="50"/>
        <v>0</v>
      </c>
      <c r="GR52">
        <v>1</v>
      </c>
      <c r="GS52">
        <v>1</v>
      </c>
      <c r="GT52">
        <v>0</v>
      </c>
      <c r="GU52" t="s">
        <v>6</v>
      </c>
      <c r="GV52">
        <f t="shared" si="51"/>
        <v>0</v>
      </c>
      <c r="GW52">
        <v>1</v>
      </c>
      <c r="GX52" t="e">
        <f t="shared" si="52"/>
        <v>#REF!</v>
      </c>
      <c r="HA52">
        <v>0</v>
      </c>
      <c r="HB52">
        <v>0</v>
      </c>
      <c r="HC52">
        <f t="shared" si="53"/>
        <v>0</v>
      </c>
      <c r="HE52" t="s">
        <v>43</v>
      </c>
      <c r="HF52" t="s">
        <v>55</v>
      </c>
      <c r="HG52" t="e">
        <f>ROUND(AC52*I52,2)</f>
        <v>#REF!</v>
      </c>
      <c r="HM52" t="s">
        <v>6</v>
      </c>
      <c r="HN52" t="s">
        <v>6</v>
      </c>
      <c r="HO52" t="s">
        <v>6</v>
      </c>
      <c r="HP52" t="s">
        <v>6</v>
      </c>
      <c r="HQ52" t="s">
        <v>6</v>
      </c>
      <c r="IF52">
        <v>-1</v>
      </c>
      <c r="IK52">
        <v>0</v>
      </c>
    </row>
    <row r="53" spans="1:245" x14ac:dyDescent="0.2">
      <c r="A53">
        <v>17</v>
      </c>
      <c r="B53">
        <v>1</v>
      </c>
      <c r="C53">
        <f>ROW(SmtRes!A98)</f>
        <v>98</v>
      </c>
      <c r="D53">
        <f>ROW(EtalonRes!A103)</f>
        <v>103</v>
      </c>
      <c r="E53" t="s">
        <v>136</v>
      </c>
      <c r="F53" t="s">
        <v>137</v>
      </c>
      <c r="G53" t="s">
        <v>138</v>
      </c>
      <c r="H53" t="s">
        <v>101</v>
      </c>
      <c r="I53">
        <f>'1.Лок.смета.и.Акт'!E174</f>
        <v>1.508</v>
      </c>
      <c r="J53">
        <v>0</v>
      </c>
      <c r="K53">
        <v>1.508</v>
      </c>
      <c r="O53">
        <f t="shared" si="21"/>
        <v>73097.98</v>
      </c>
      <c r="P53">
        <f t="shared" si="22"/>
        <v>5965.54</v>
      </c>
      <c r="Q53">
        <f t="shared" si="23"/>
        <v>1978.81</v>
      </c>
      <c r="R53">
        <f t="shared" si="24"/>
        <v>614.79999999999995</v>
      </c>
      <c r="S53">
        <f t="shared" si="25"/>
        <v>65153.63</v>
      </c>
      <c r="T53">
        <f t="shared" si="26"/>
        <v>0</v>
      </c>
      <c r="U53">
        <f t="shared" si="27"/>
        <v>223.2594</v>
      </c>
      <c r="V53">
        <f t="shared" si="28"/>
        <v>1.4883960000000001</v>
      </c>
      <c r="W53">
        <f t="shared" si="29"/>
        <v>0</v>
      </c>
      <c r="X53">
        <f t="shared" si="30"/>
        <v>79579.8</v>
      </c>
      <c r="Y53">
        <f t="shared" si="31"/>
        <v>47353.27</v>
      </c>
      <c r="AA53">
        <v>74715642</v>
      </c>
      <c r="AB53">
        <f t="shared" si="32"/>
        <v>1827.16</v>
      </c>
      <c r="AC53">
        <f t="shared" si="33"/>
        <v>434.24</v>
      </c>
      <c r="AD53">
        <f>ROUND(((((ET53*ROUND(1.05,7)))-((EU53*ROUND(1.05,7))))+AE53),2)</f>
        <v>98.96</v>
      </c>
      <c r="AE53">
        <f>ROUND(((EU53*ROUND(1.05,7))),2)</f>
        <v>12.21</v>
      </c>
      <c r="AF53">
        <f>ROUND(((EV53*ROUND(1.05,7))),2)</f>
        <v>1293.96</v>
      </c>
      <c r="AG53">
        <f t="shared" si="34"/>
        <v>0</v>
      </c>
      <c r="AH53">
        <f>((EW53*ROUND(1.05,7)))</f>
        <v>148.05000000000001</v>
      </c>
      <c r="AI53">
        <f>((EX53*ROUND(1.05,7)))</f>
        <v>0.98699999999999999</v>
      </c>
      <c r="AJ53">
        <f t="shared" si="35"/>
        <v>0</v>
      </c>
      <c r="AK53">
        <f>AL53+AM53+AO53</f>
        <v>1760.83</v>
      </c>
      <c r="AL53" s="68">
        <f>'1.Лок.смета.и.Акт'!F178</f>
        <v>434.24</v>
      </c>
      <c r="AM53" s="68">
        <f>'1.Лок.смета.и.Акт'!F176</f>
        <v>94.25</v>
      </c>
      <c r="AN53" s="68">
        <f>'1.Лок.смета.и.Акт'!F177</f>
        <v>11.63</v>
      </c>
      <c r="AO53" s="68">
        <f>'1.Лок.смета.и.Акт'!F175</f>
        <v>1232.3399999999999</v>
      </c>
      <c r="AP53">
        <v>0</v>
      </c>
      <c r="AQ53">
        <f>'1.Лок.смета.и.Акт'!E181</f>
        <v>141</v>
      </c>
      <c r="AR53">
        <v>0.94</v>
      </c>
      <c r="AS53">
        <v>0</v>
      </c>
      <c r="AT53">
        <v>121</v>
      </c>
      <c r="AU53">
        <v>72</v>
      </c>
      <c r="AV53">
        <v>1</v>
      </c>
      <c r="AW53">
        <v>1</v>
      </c>
      <c r="AZ53">
        <v>1</v>
      </c>
      <c r="BA53">
        <f>'1.Лок.смета.и.Акт'!J175</f>
        <v>33.39</v>
      </c>
      <c r="BB53">
        <f>'1.Лок.смета.и.Акт'!J176</f>
        <v>13.26</v>
      </c>
      <c r="BC53">
        <f>'1.Лок.смета.и.Акт'!J178</f>
        <v>9.11</v>
      </c>
      <c r="BD53" t="s">
        <v>6</v>
      </c>
      <c r="BE53" t="s">
        <v>6</v>
      </c>
      <c r="BF53" t="s">
        <v>6</v>
      </c>
      <c r="BG53" t="s">
        <v>6</v>
      </c>
      <c r="BH53">
        <v>0</v>
      </c>
      <c r="BI53">
        <v>1</v>
      </c>
      <c r="BJ53" t="s">
        <v>139</v>
      </c>
      <c r="BM53">
        <v>20001</v>
      </c>
      <c r="BN53">
        <v>0</v>
      </c>
      <c r="BO53" t="s">
        <v>6</v>
      </c>
      <c r="BP53">
        <v>0</v>
      </c>
      <c r="BQ53">
        <v>22</v>
      </c>
      <c r="BR53">
        <v>0</v>
      </c>
      <c r="BS53">
        <f>'1.Лок.смета.и.Акт'!J177</f>
        <v>33.39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6</v>
      </c>
      <c r="BZ53">
        <v>121</v>
      </c>
      <c r="CA53">
        <v>72</v>
      </c>
      <c r="CB53" t="s">
        <v>6</v>
      </c>
      <c r="CE53">
        <v>0</v>
      </c>
      <c r="CF53">
        <v>0</v>
      </c>
      <c r="CG53">
        <v>0</v>
      </c>
      <c r="CM53">
        <v>0</v>
      </c>
      <c r="CN53" t="s">
        <v>63</v>
      </c>
      <c r="CO53">
        <v>0</v>
      </c>
      <c r="CP53">
        <f t="shared" si="36"/>
        <v>73097.98</v>
      </c>
      <c r="CQ53">
        <f>AC53*BC53</f>
        <v>3955.9263999999998</v>
      </c>
      <c r="CR53">
        <f>AD53*BB53</f>
        <v>1312.2095999999999</v>
      </c>
      <c r="CS53">
        <f t="shared" si="37"/>
        <v>407.69190000000003</v>
      </c>
      <c r="CT53">
        <f t="shared" si="38"/>
        <v>43205.324400000005</v>
      </c>
      <c r="CU53">
        <f t="shared" si="39"/>
        <v>0</v>
      </c>
      <c r="CV53">
        <f t="shared" si="40"/>
        <v>148.05000000000001</v>
      </c>
      <c r="CW53">
        <f t="shared" si="41"/>
        <v>0.98699999999999999</v>
      </c>
      <c r="CX53">
        <f t="shared" si="42"/>
        <v>0</v>
      </c>
      <c r="CY53">
        <f t="shared" si="43"/>
        <v>79579.800299999988</v>
      </c>
      <c r="CZ53">
        <f t="shared" si="44"/>
        <v>47353.269599999992</v>
      </c>
      <c r="DC53" t="s">
        <v>6</v>
      </c>
      <c r="DD53" t="s">
        <v>6</v>
      </c>
      <c r="DE53" t="s">
        <v>64</v>
      </c>
      <c r="DF53" t="s">
        <v>64</v>
      </c>
      <c r="DG53" t="s">
        <v>64</v>
      </c>
      <c r="DH53" t="s">
        <v>6</v>
      </c>
      <c r="DI53" t="s">
        <v>64</v>
      </c>
      <c r="DJ53" t="s">
        <v>64</v>
      </c>
      <c r="DK53" t="s">
        <v>6</v>
      </c>
      <c r="DL53" t="s">
        <v>6</v>
      </c>
      <c r="DM53" t="s">
        <v>6</v>
      </c>
      <c r="DN53">
        <v>0</v>
      </c>
      <c r="DO53">
        <v>0</v>
      </c>
      <c r="DP53">
        <v>1</v>
      </c>
      <c r="DQ53">
        <v>1</v>
      </c>
      <c r="DU53">
        <v>1005</v>
      </c>
      <c r="DV53" t="s">
        <v>101</v>
      </c>
      <c r="DW53" t="str">
        <f>'1.Лок.смета.и.Акт'!D174</f>
        <v>100 м2</v>
      </c>
      <c r="DX53">
        <v>100</v>
      </c>
      <c r="DZ53" t="s">
        <v>6</v>
      </c>
      <c r="EA53" t="s">
        <v>6</v>
      </c>
      <c r="EB53" t="s">
        <v>6</v>
      </c>
      <c r="EC53" t="s">
        <v>6</v>
      </c>
      <c r="EE53">
        <v>61529847</v>
      </c>
      <c r="EF53">
        <v>22</v>
      </c>
      <c r="EG53" t="s">
        <v>27</v>
      </c>
      <c r="EH53">
        <v>16</v>
      </c>
      <c r="EI53" t="s">
        <v>28</v>
      </c>
      <c r="EJ53">
        <v>1</v>
      </c>
      <c r="EK53">
        <v>20001</v>
      </c>
      <c r="EL53" t="s">
        <v>29</v>
      </c>
      <c r="EM53" t="s">
        <v>30</v>
      </c>
      <c r="EO53" t="s">
        <v>31</v>
      </c>
      <c r="EQ53">
        <v>0</v>
      </c>
      <c r="ER53">
        <f>ES53+ET53+EV53</f>
        <v>1760.83</v>
      </c>
      <c r="ES53" s="68">
        <f>'1.Лок.смета.и.Акт'!F178</f>
        <v>434.24</v>
      </c>
      <c r="ET53" s="68">
        <f>'1.Лок.смета.и.Акт'!F176</f>
        <v>94.25</v>
      </c>
      <c r="EU53" s="68">
        <f>'1.Лок.смета.и.Акт'!F177</f>
        <v>11.63</v>
      </c>
      <c r="EV53" s="68">
        <f>'1.Лок.смета.и.Акт'!F175</f>
        <v>1232.3399999999999</v>
      </c>
      <c r="EW53">
        <f>'1.Лок.смета.и.Акт'!E181</f>
        <v>141</v>
      </c>
      <c r="EX53">
        <v>0.94</v>
      </c>
      <c r="EY53">
        <v>0</v>
      </c>
      <c r="FQ53">
        <v>0</v>
      </c>
      <c r="FR53">
        <f t="shared" si="45"/>
        <v>0</v>
      </c>
      <c r="FS53">
        <v>0</v>
      </c>
      <c r="FX53">
        <v>121</v>
      </c>
      <c r="FY53">
        <v>72</v>
      </c>
      <c r="GA53" t="s">
        <v>6</v>
      </c>
      <c r="GD53">
        <v>1</v>
      </c>
      <c r="GF53">
        <v>2063072167</v>
      </c>
      <c r="GG53">
        <v>2</v>
      </c>
      <c r="GH53">
        <v>1</v>
      </c>
      <c r="GI53">
        <v>4</v>
      </c>
      <c r="GJ53">
        <v>0</v>
      </c>
      <c r="GK53">
        <v>0</v>
      </c>
      <c r="GL53">
        <f t="shared" si="46"/>
        <v>0</v>
      </c>
      <c r="GM53">
        <f t="shared" si="47"/>
        <v>200031.05</v>
      </c>
      <c r="GN53">
        <f t="shared" si="48"/>
        <v>200031.05</v>
      </c>
      <c r="GO53">
        <f t="shared" si="49"/>
        <v>0</v>
      </c>
      <c r="GP53">
        <f t="shared" si="50"/>
        <v>0</v>
      </c>
      <c r="GR53">
        <v>0</v>
      </c>
      <c r="GS53">
        <v>3</v>
      </c>
      <c r="GT53">
        <v>0</v>
      </c>
      <c r="GU53" t="s">
        <v>6</v>
      </c>
      <c r="GV53">
        <f t="shared" si="51"/>
        <v>0</v>
      </c>
      <c r="GW53">
        <v>1</v>
      </c>
      <c r="GX53">
        <f t="shared" si="52"/>
        <v>0</v>
      </c>
      <c r="HA53">
        <v>0</v>
      </c>
      <c r="HB53">
        <v>0</v>
      </c>
      <c r="HC53">
        <f t="shared" si="53"/>
        <v>0</v>
      </c>
      <c r="HE53" t="s">
        <v>6</v>
      </c>
      <c r="HF53" t="s">
        <v>6</v>
      </c>
      <c r="HM53" t="s">
        <v>6</v>
      </c>
      <c r="HN53" t="s">
        <v>32</v>
      </c>
      <c r="HO53" t="s">
        <v>33</v>
      </c>
      <c r="HP53" t="s">
        <v>28</v>
      </c>
      <c r="HQ53" t="s">
        <v>28</v>
      </c>
      <c r="IF53">
        <v>-1</v>
      </c>
      <c r="IK53">
        <v>0</v>
      </c>
    </row>
    <row r="54" spans="1:245" x14ac:dyDescent="0.2">
      <c r="A54">
        <v>18</v>
      </c>
      <c r="B54">
        <v>1</v>
      </c>
      <c r="C54">
        <v>95</v>
      </c>
      <c r="E54" t="s">
        <v>140</v>
      </c>
      <c r="F54" t="str">
        <f>'1.Лок.смета.и.Акт'!B182</f>
        <v>Прайс</v>
      </c>
      <c r="G54" t="s">
        <v>141</v>
      </c>
      <c r="H54" t="s">
        <v>105</v>
      </c>
      <c r="I54" t="e">
        <f>I53*J54</f>
        <v>#REF!</v>
      </c>
      <c r="J54" s="183" t="e">
        <f>#REF!</f>
        <v>#REF!</v>
      </c>
      <c r="K54">
        <v>3.3156498999999999</v>
      </c>
      <c r="O54" t="e">
        <f t="shared" si="21"/>
        <v>#REF!</v>
      </c>
      <c r="P54" t="e">
        <f t="shared" si="22"/>
        <v>#REF!</v>
      </c>
      <c r="Q54" t="e">
        <f t="shared" si="23"/>
        <v>#REF!</v>
      </c>
      <c r="R54" t="e">
        <f t="shared" si="24"/>
        <v>#REF!</v>
      </c>
      <c r="S54" t="e">
        <f t="shared" si="25"/>
        <v>#REF!</v>
      </c>
      <c r="T54" t="e">
        <f t="shared" si="26"/>
        <v>#REF!</v>
      </c>
      <c r="U54" t="e">
        <f t="shared" si="27"/>
        <v>#REF!</v>
      </c>
      <c r="V54" t="e">
        <f t="shared" si="28"/>
        <v>#REF!</v>
      </c>
      <c r="W54" t="e">
        <f t="shared" si="29"/>
        <v>#REF!</v>
      </c>
      <c r="X54" t="e">
        <f t="shared" si="30"/>
        <v>#REF!</v>
      </c>
      <c r="Y54" t="e">
        <f t="shared" si="31"/>
        <v>#REF!</v>
      </c>
      <c r="AA54">
        <v>74715642</v>
      </c>
      <c r="AB54">
        <f t="shared" si="32"/>
        <v>1077.96</v>
      </c>
      <c r="AC54">
        <f t="shared" si="33"/>
        <v>1077.96</v>
      </c>
      <c r="AD54">
        <f>ROUND((((ET54)-(EU54))+AE54),2)</f>
        <v>0</v>
      </c>
      <c r="AE54">
        <f t="shared" ref="AE54:AF58" si="60">ROUND((EU54),2)</f>
        <v>0</v>
      </c>
      <c r="AF54">
        <f t="shared" si="60"/>
        <v>0</v>
      </c>
      <c r="AG54">
        <f t="shared" si="34"/>
        <v>0</v>
      </c>
      <c r="AH54">
        <f t="shared" ref="AH54:AI58" si="61">(EW54)</f>
        <v>0</v>
      </c>
      <c r="AI54">
        <f t="shared" si="61"/>
        <v>0</v>
      </c>
      <c r="AJ54">
        <f t="shared" si="35"/>
        <v>0</v>
      </c>
      <c r="AK54">
        <v>1077.96</v>
      </c>
      <c r="AL54" s="68">
        <f>'1.Лок.смета.и.Акт'!F182</f>
        <v>1077.96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1</v>
      </c>
      <c r="AZ54">
        <v>1</v>
      </c>
      <c r="BA54">
        <v>1</v>
      </c>
      <c r="BB54">
        <v>1</v>
      </c>
      <c r="BC54">
        <f>'1.Лок.смета.и.Акт'!J182</f>
        <v>9.11</v>
      </c>
      <c r="BD54" t="s">
        <v>6</v>
      </c>
      <c r="BE54" t="s">
        <v>6</v>
      </c>
      <c r="BF54" t="s">
        <v>6</v>
      </c>
      <c r="BG54" t="s">
        <v>6</v>
      </c>
      <c r="BH54">
        <v>3</v>
      </c>
      <c r="BI54">
        <v>1</v>
      </c>
      <c r="BJ54" t="s">
        <v>142</v>
      </c>
      <c r="BM54">
        <v>500001</v>
      </c>
      <c r="BN54">
        <v>0</v>
      </c>
      <c r="BO54" t="s">
        <v>6</v>
      </c>
      <c r="BP54">
        <v>0</v>
      </c>
      <c r="BQ54">
        <v>8</v>
      </c>
      <c r="BR54">
        <v>0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 t="s">
        <v>6</v>
      </c>
      <c r="BZ54">
        <v>0</v>
      </c>
      <c r="CA54">
        <v>0</v>
      </c>
      <c r="CB54" t="s">
        <v>6</v>
      </c>
      <c r="CE54">
        <v>0</v>
      </c>
      <c r="CF54">
        <v>0</v>
      </c>
      <c r="CG54">
        <v>0</v>
      </c>
      <c r="CM54">
        <v>0</v>
      </c>
      <c r="CN54" t="s">
        <v>6</v>
      </c>
      <c r="CO54">
        <v>0</v>
      </c>
      <c r="CP54" t="e">
        <f t="shared" si="36"/>
        <v>#REF!</v>
      </c>
      <c r="CQ54">
        <f t="shared" ref="CQ54:CR57" si="62">AC54</f>
        <v>1077.96</v>
      </c>
      <c r="CR54">
        <f t="shared" si="62"/>
        <v>0</v>
      </c>
      <c r="CS54">
        <f t="shared" si="37"/>
        <v>0</v>
      </c>
      <c r="CT54">
        <f t="shared" si="38"/>
        <v>0</v>
      </c>
      <c r="CU54">
        <f t="shared" si="39"/>
        <v>0</v>
      </c>
      <c r="CV54">
        <f t="shared" si="40"/>
        <v>0</v>
      </c>
      <c r="CW54">
        <f t="shared" si="41"/>
        <v>0</v>
      </c>
      <c r="CX54">
        <f t="shared" si="42"/>
        <v>0</v>
      </c>
      <c r="CY54" t="e">
        <f t="shared" si="43"/>
        <v>#REF!</v>
      </c>
      <c r="CZ54" t="e">
        <f t="shared" si="44"/>
        <v>#REF!</v>
      </c>
      <c r="DC54" t="s">
        <v>6</v>
      </c>
      <c r="DD54" t="s">
        <v>6</v>
      </c>
      <c r="DE54" t="s">
        <v>6</v>
      </c>
      <c r="DF54" t="s">
        <v>6</v>
      </c>
      <c r="DG54" t="s">
        <v>6</v>
      </c>
      <c r="DH54" t="s">
        <v>6</v>
      </c>
      <c r="DI54" t="s">
        <v>6</v>
      </c>
      <c r="DJ54" t="s">
        <v>6</v>
      </c>
      <c r="DK54" t="s">
        <v>6</v>
      </c>
      <c r="DL54" t="s">
        <v>6</v>
      </c>
      <c r="DM54" t="s">
        <v>6</v>
      </c>
      <c r="DN54">
        <v>0</v>
      </c>
      <c r="DO54">
        <v>0</v>
      </c>
      <c r="DP54">
        <v>1</v>
      </c>
      <c r="DQ54">
        <v>1</v>
      </c>
      <c r="DU54">
        <v>1005</v>
      </c>
      <c r="DV54" t="s">
        <v>105</v>
      </c>
      <c r="DW54" t="str">
        <f>'1.Лок.смета.и.Акт'!D182</f>
        <v>м2</v>
      </c>
      <c r="DX54">
        <v>1</v>
      </c>
      <c r="DZ54" t="s">
        <v>6</v>
      </c>
      <c r="EA54" t="s">
        <v>6</v>
      </c>
      <c r="EB54" t="s">
        <v>6</v>
      </c>
      <c r="EC54" t="s">
        <v>6</v>
      </c>
      <c r="EE54">
        <v>61530067</v>
      </c>
      <c r="EF54">
        <v>8</v>
      </c>
      <c r="EG54" t="s">
        <v>51</v>
      </c>
      <c r="EH54">
        <v>0</v>
      </c>
      <c r="EI54" t="s">
        <v>6</v>
      </c>
      <c r="EJ54">
        <v>1</v>
      </c>
      <c r="EK54">
        <v>500001</v>
      </c>
      <c r="EL54" t="s">
        <v>52</v>
      </c>
      <c r="EM54" t="s">
        <v>53</v>
      </c>
      <c r="EO54" t="s">
        <v>6</v>
      </c>
      <c r="EQ54">
        <v>0</v>
      </c>
      <c r="ER54">
        <v>1077.96</v>
      </c>
      <c r="ES54" s="68">
        <f>'1.Лок.смета.и.Акт'!F182</f>
        <v>1077.96</v>
      </c>
      <c r="ET54">
        <v>0</v>
      </c>
      <c r="EU54">
        <v>0</v>
      </c>
      <c r="EV54">
        <v>0</v>
      </c>
      <c r="EW54">
        <v>0</v>
      </c>
      <c r="EX54">
        <v>0</v>
      </c>
      <c r="EZ54">
        <v>5</v>
      </c>
      <c r="FC54">
        <v>0</v>
      </c>
      <c r="FD54">
        <v>18</v>
      </c>
      <c r="FF54">
        <v>1025.04</v>
      </c>
      <c r="FQ54">
        <v>0</v>
      </c>
      <c r="FR54">
        <f t="shared" si="45"/>
        <v>0</v>
      </c>
      <c r="FS54">
        <v>0</v>
      </c>
      <c r="FX54">
        <v>0</v>
      </c>
      <c r="FY54">
        <v>0</v>
      </c>
      <c r="GA54" t="s">
        <v>143</v>
      </c>
      <c r="GD54">
        <v>1</v>
      </c>
      <c r="GF54">
        <v>-1862816357</v>
      </c>
      <c r="GG54">
        <v>2</v>
      </c>
      <c r="GH54">
        <v>3</v>
      </c>
      <c r="GI54">
        <v>4</v>
      </c>
      <c r="GJ54">
        <v>0</v>
      </c>
      <c r="GK54">
        <v>0</v>
      </c>
      <c r="GL54">
        <f t="shared" si="46"/>
        <v>0</v>
      </c>
      <c r="GM54" t="e">
        <f t="shared" si="47"/>
        <v>#REF!</v>
      </c>
      <c r="GN54" t="e">
        <f t="shared" si="48"/>
        <v>#REF!</v>
      </c>
      <c r="GO54">
        <f t="shared" si="49"/>
        <v>0</v>
      </c>
      <c r="GP54">
        <f t="shared" si="50"/>
        <v>0</v>
      </c>
      <c r="GR54">
        <v>1</v>
      </c>
      <c r="GS54">
        <v>1</v>
      </c>
      <c r="GT54">
        <v>0</v>
      </c>
      <c r="GU54" t="s">
        <v>6</v>
      </c>
      <c r="GV54">
        <f t="shared" si="51"/>
        <v>0</v>
      </c>
      <c r="GW54">
        <v>1</v>
      </c>
      <c r="GX54" t="e">
        <f t="shared" si="52"/>
        <v>#REF!</v>
      </c>
      <c r="HA54">
        <v>0</v>
      </c>
      <c r="HB54">
        <v>0</v>
      </c>
      <c r="HC54">
        <f t="shared" si="53"/>
        <v>0</v>
      </c>
      <c r="HE54" t="s">
        <v>43</v>
      </c>
      <c r="HF54" t="s">
        <v>55</v>
      </c>
      <c r="HG54" t="e">
        <f>ROUND(AC54*I54,2)</f>
        <v>#REF!</v>
      </c>
      <c r="HM54" t="s">
        <v>6</v>
      </c>
      <c r="HN54" t="s">
        <v>6</v>
      </c>
      <c r="HO54" t="s">
        <v>6</v>
      </c>
      <c r="HP54" t="s">
        <v>6</v>
      </c>
      <c r="HQ54" t="s">
        <v>6</v>
      </c>
      <c r="IF54">
        <v>-1</v>
      </c>
      <c r="IK54">
        <v>0</v>
      </c>
    </row>
    <row r="55" spans="1:245" x14ac:dyDescent="0.2">
      <c r="A55">
        <v>18</v>
      </c>
      <c r="B55">
        <v>1</v>
      </c>
      <c r="C55">
        <v>98</v>
      </c>
      <c r="E55" t="s">
        <v>144</v>
      </c>
      <c r="F55" t="str">
        <f>'1.Лок.смета.и.Акт'!B184</f>
        <v>Прайс</v>
      </c>
      <c r="G55" t="s">
        <v>145</v>
      </c>
      <c r="H55" t="s">
        <v>105</v>
      </c>
      <c r="I55" t="e">
        <f>I53*J55</f>
        <v>#REF!</v>
      </c>
      <c r="J55" s="183" t="e">
        <f>#REF!</f>
        <v>#REF!</v>
      </c>
      <c r="K55">
        <v>7.1618037000000001</v>
      </c>
      <c r="O55" t="e">
        <f t="shared" si="21"/>
        <v>#REF!</v>
      </c>
      <c r="P55" t="e">
        <f t="shared" si="22"/>
        <v>#REF!</v>
      </c>
      <c r="Q55" t="e">
        <f t="shared" si="23"/>
        <v>#REF!</v>
      </c>
      <c r="R55" t="e">
        <f t="shared" si="24"/>
        <v>#REF!</v>
      </c>
      <c r="S55" t="e">
        <f t="shared" si="25"/>
        <v>#REF!</v>
      </c>
      <c r="T55" t="e">
        <f t="shared" si="26"/>
        <v>#REF!</v>
      </c>
      <c r="U55" t="e">
        <f t="shared" si="27"/>
        <v>#REF!</v>
      </c>
      <c r="V55" t="e">
        <f t="shared" si="28"/>
        <v>#REF!</v>
      </c>
      <c r="W55" t="e">
        <f t="shared" si="29"/>
        <v>#REF!</v>
      </c>
      <c r="X55" t="e">
        <f t="shared" si="30"/>
        <v>#REF!</v>
      </c>
      <c r="Y55" t="e">
        <f t="shared" si="31"/>
        <v>#REF!</v>
      </c>
      <c r="AA55">
        <v>74715642</v>
      </c>
      <c r="AB55">
        <f t="shared" si="32"/>
        <v>1131.21</v>
      </c>
      <c r="AC55">
        <f t="shared" si="33"/>
        <v>1131.21</v>
      </c>
      <c r="AD55">
        <f>ROUND((((ET55)-(EU55))+AE55),2)</f>
        <v>0</v>
      </c>
      <c r="AE55">
        <f t="shared" si="60"/>
        <v>0</v>
      </c>
      <c r="AF55">
        <f t="shared" si="60"/>
        <v>0</v>
      </c>
      <c r="AG55">
        <f t="shared" si="34"/>
        <v>0</v>
      </c>
      <c r="AH55">
        <f t="shared" si="61"/>
        <v>0</v>
      </c>
      <c r="AI55">
        <f t="shared" si="61"/>
        <v>0</v>
      </c>
      <c r="AJ55">
        <f t="shared" si="35"/>
        <v>0</v>
      </c>
      <c r="AK55">
        <v>1131.21</v>
      </c>
      <c r="AL55" s="68">
        <f>'1.Лок.смета.и.Акт'!F184</f>
        <v>1131.21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1</v>
      </c>
      <c r="AZ55">
        <v>1</v>
      </c>
      <c r="BA55">
        <v>1</v>
      </c>
      <c r="BB55">
        <v>1</v>
      </c>
      <c r="BC55">
        <f>'1.Лок.смета.и.Акт'!J184</f>
        <v>9.11</v>
      </c>
      <c r="BD55" t="s">
        <v>6</v>
      </c>
      <c r="BE55" t="s">
        <v>6</v>
      </c>
      <c r="BF55" t="s">
        <v>6</v>
      </c>
      <c r="BG55" t="s">
        <v>6</v>
      </c>
      <c r="BH55">
        <v>3</v>
      </c>
      <c r="BI55">
        <v>1</v>
      </c>
      <c r="BJ55" t="s">
        <v>142</v>
      </c>
      <c r="BM55">
        <v>500001</v>
      </c>
      <c r="BN55">
        <v>0</v>
      </c>
      <c r="BO55" t="s">
        <v>6</v>
      </c>
      <c r="BP55">
        <v>0</v>
      </c>
      <c r="BQ55">
        <v>8</v>
      </c>
      <c r="BR55">
        <v>0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6</v>
      </c>
      <c r="BZ55">
        <v>0</v>
      </c>
      <c r="CA55">
        <v>0</v>
      </c>
      <c r="CB55" t="s">
        <v>6</v>
      </c>
      <c r="CE55">
        <v>0</v>
      </c>
      <c r="CF55">
        <v>0</v>
      </c>
      <c r="CG55">
        <v>0</v>
      </c>
      <c r="CM55">
        <v>0</v>
      </c>
      <c r="CN55" t="s">
        <v>6</v>
      </c>
      <c r="CO55">
        <v>0</v>
      </c>
      <c r="CP55" t="e">
        <f t="shared" si="36"/>
        <v>#REF!</v>
      </c>
      <c r="CQ55">
        <f t="shared" si="62"/>
        <v>1131.21</v>
      </c>
      <c r="CR55">
        <f t="shared" si="62"/>
        <v>0</v>
      </c>
      <c r="CS55">
        <f t="shared" si="37"/>
        <v>0</v>
      </c>
      <c r="CT55">
        <f t="shared" si="38"/>
        <v>0</v>
      </c>
      <c r="CU55">
        <f t="shared" si="39"/>
        <v>0</v>
      </c>
      <c r="CV55">
        <f t="shared" si="40"/>
        <v>0</v>
      </c>
      <c r="CW55">
        <f t="shared" si="41"/>
        <v>0</v>
      </c>
      <c r="CX55">
        <f t="shared" si="42"/>
        <v>0</v>
      </c>
      <c r="CY55" t="e">
        <f t="shared" si="43"/>
        <v>#REF!</v>
      </c>
      <c r="CZ55" t="e">
        <f t="shared" si="44"/>
        <v>#REF!</v>
      </c>
      <c r="DC55" t="s">
        <v>6</v>
      </c>
      <c r="DD55" t="s">
        <v>6</v>
      </c>
      <c r="DE55" t="s">
        <v>6</v>
      </c>
      <c r="DF55" t="s">
        <v>6</v>
      </c>
      <c r="DG55" t="s">
        <v>6</v>
      </c>
      <c r="DH55" t="s">
        <v>6</v>
      </c>
      <c r="DI55" t="s">
        <v>6</v>
      </c>
      <c r="DJ55" t="s">
        <v>6</v>
      </c>
      <c r="DK55" t="s">
        <v>6</v>
      </c>
      <c r="DL55" t="s">
        <v>6</v>
      </c>
      <c r="DM55" t="s">
        <v>6</v>
      </c>
      <c r="DN55">
        <v>0</v>
      </c>
      <c r="DO55">
        <v>0</v>
      </c>
      <c r="DP55">
        <v>1</v>
      </c>
      <c r="DQ55">
        <v>1</v>
      </c>
      <c r="DU55">
        <v>1005</v>
      </c>
      <c r="DV55" t="s">
        <v>105</v>
      </c>
      <c r="DW55" t="str">
        <f>'1.Лок.смета.и.Акт'!D184</f>
        <v>м2</v>
      </c>
      <c r="DX55">
        <v>1</v>
      </c>
      <c r="DZ55" t="s">
        <v>6</v>
      </c>
      <c r="EA55" t="s">
        <v>6</v>
      </c>
      <c r="EB55" t="s">
        <v>6</v>
      </c>
      <c r="EC55" t="s">
        <v>6</v>
      </c>
      <c r="EE55">
        <v>61530067</v>
      </c>
      <c r="EF55">
        <v>8</v>
      </c>
      <c r="EG55" t="s">
        <v>51</v>
      </c>
      <c r="EH55">
        <v>0</v>
      </c>
      <c r="EI55" t="s">
        <v>6</v>
      </c>
      <c r="EJ55">
        <v>1</v>
      </c>
      <c r="EK55">
        <v>500001</v>
      </c>
      <c r="EL55" t="s">
        <v>52</v>
      </c>
      <c r="EM55" t="s">
        <v>53</v>
      </c>
      <c r="EO55" t="s">
        <v>6</v>
      </c>
      <c r="EQ55">
        <v>0</v>
      </c>
      <c r="ER55">
        <v>1131.21</v>
      </c>
      <c r="ES55" s="68">
        <f>'1.Лок.смета.и.Акт'!F184</f>
        <v>1131.21</v>
      </c>
      <c r="ET55">
        <v>0</v>
      </c>
      <c r="EU55">
        <v>0</v>
      </c>
      <c r="EV55">
        <v>0</v>
      </c>
      <c r="EW55">
        <v>0</v>
      </c>
      <c r="EX55">
        <v>0</v>
      </c>
      <c r="EZ55">
        <v>5</v>
      </c>
      <c r="FC55">
        <v>0</v>
      </c>
      <c r="FD55">
        <v>18</v>
      </c>
      <c r="FF55">
        <v>1075.68</v>
      </c>
      <c r="FQ55">
        <v>0</v>
      </c>
      <c r="FR55">
        <f t="shared" si="45"/>
        <v>0</v>
      </c>
      <c r="FS55">
        <v>0</v>
      </c>
      <c r="FX55">
        <v>0</v>
      </c>
      <c r="FY55">
        <v>0</v>
      </c>
      <c r="GA55" t="s">
        <v>146</v>
      </c>
      <c r="GD55">
        <v>1</v>
      </c>
      <c r="GF55">
        <v>-673363491</v>
      </c>
      <c r="GG55">
        <v>2</v>
      </c>
      <c r="GH55">
        <v>3</v>
      </c>
      <c r="GI55">
        <v>4</v>
      </c>
      <c r="GJ55">
        <v>0</v>
      </c>
      <c r="GK55">
        <v>0</v>
      </c>
      <c r="GL55">
        <f t="shared" si="46"/>
        <v>0</v>
      </c>
      <c r="GM55" t="e">
        <f t="shared" si="47"/>
        <v>#REF!</v>
      </c>
      <c r="GN55" t="e">
        <f t="shared" si="48"/>
        <v>#REF!</v>
      </c>
      <c r="GO55">
        <f t="shared" si="49"/>
        <v>0</v>
      </c>
      <c r="GP55">
        <f t="shared" si="50"/>
        <v>0</v>
      </c>
      <c r="GR55">
        <v>1</v>
      </c>
      <c r="GS55">
        <v>1</v>
      </c>
      <c r="GT55">
        <v>0</v>
      </c>
      <c r="GU55" t="s">
        <v>6</v>
      </c>
      <c r="GV55">
        <f t="shared" si="51"/>
        <v>0</v>
      </c>
      <c r="GW55">
        <v>1</v>
      </c>
      <c r="GX55" t="e">
        <f t="shared" si="52"/>
        <v>#REF!</v>
      </c>
      <c r="HA55">
        <v>0</v>
      </c>
      <c r="HB55">
        <v>0</v>
      </c>
      <c r="HC55">
        <f t="shared" si="53"/>
        <v>0</v>
      </c>
      <c r="HE55" t="s">
        <v>43</v>
      </c>
      <c r="HF55" t="s">
        <v>55</v>
      </c>
      <c r="HG55" t="e">
        <f>ROUND(AC55*I55,2)</f>
        <v>#REF!</v>
      </c>
      <c r="HM55" t="s">
        <v>6</v>
      </c>
      <c r="HN55" t="s">
        <v>6</v>
      </c>
      <c r="HO55" t="s">
        <v>6</v>
      </c>
      <c r="HP55" t="s">
        <v>6</v>
      </c>
      <c r="HQ55" t="s">
        <v>6</v>
      </c>
      <c r="IF55">
        <v>-1</v>
      </c>
      <c r="IK55">
        <v>0</v>
      </c>
    </row>
    <row r="56" spans="1:245" x14ac:dyDescent="0.2">
      <c r="A56">
        <v>18</v>
      </c>
      <c r="B56">
        <v>1</v>
      </c>
      <c r="C56">
        <v>96</v>
      </c>
      <c r="E56" t="s">
        <v>147</v>
      </c>
      <c r="F56" t="str">
        <f>'1.Лок.смета.и.Акт'!B186</f>
        <v>Прайс</v>
      </c>
      <c r="G56" t="s">
        <v>148</v>
      </c>
      <c r="H56" t="s">
        <v>105</v>
      </c>
      <c r="I56" t="e">
        <f>I53*J56</f>
        <v>#REF!</v>
      </c>
      <c r="J56" s="183" t="e">
        <f>#REF!</f>
        <v>#REF!</v>
      </c>
      <c r="K56">
        <v>43.103448299999997</v>
      </c>
      <c r="O56" t="e">
        <f t="shared" si="21"/>
        <v>#REF!</v>
      </c>
      <c r="P56" t="e">
        <f t="shared" si="22"/>
        <v>#REF!</v>
      </c>
      <c r="Q56" t="e">
        <f t="shared" si="23"/>
        <v>#REF!</v>
      </c>
      <c r="R56" t="e">
        <f t="shared" si="24"/>
        <v>#REF!</v>
      </c>
      <c r="S56" t="e">
        <f t="shared" si="25"/>
        <v>#REF!</v>
      </c>
      <c r="T56" t="e">
        <f t="shared" si="26"/>
        <v>#REF!</v>
      </c>
      <c r="U56" t="e">
        <f t="shared" si="27"/>
        <v>#REF!</v>
      </c>
      <c r="V56" t="e">
        <f t="shared" si="28"/>
        <v>#REF!</v>
      </c>
      <c r="W56" t="e">
        <f t="shared" si="29"/>
        <v>#REF!</v>
      </c>
      <c r="X56" t="e">
        <f t="shared" si="30"/>
        <v>#REF!</v>
      </c>
      <c r="Y56" t="e">
        <f t="shared" si="31"/>
        <v>#REF!</v>
      </c>
      <c r="AA56">
        <v>74715642</v>
      </c>
      <c r="AB56">
        <f t="shared" si="32"/>
        <v>1225.7</v>
      </c>
      <c r="AC56">
        <f t="shared" si="33"/>
        <v>1225.7</v>
      </c>
      <c r="AD56">
        <f>ROUND((((ET56)-(EU56))+AE56),2)</f>
        <v>0</v>
      </c>
      <c r="AE56">
        <f t="shared" si="60"/>
        <v>0</v>
      </c>
      <c r="AF56">
        <f t="shared" si="60"/>
        <v>0</v>
      </c>
      <c r="AG56">
        <f t="shared" si="34"/>
        <v>0</v>
      </c>
      <c r="AH56">
        <f t="shared" si="61"/>
        <v>0</v>
      </c>
      <c r="AI56">
        <f t="shared" si="61"/>
        <v>0</v>
      </c>
      <c r="AJ56">
        <f t="shared" si="35"/>
        <v>0</v>
      </c>
      <c r="AK56">
        <v>1225.7</v>
      </c>
      <c r="AL56" s="68">
        <f>'1.Лок.смета.и.Акт'!F186</f>
        <v>1225.7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</v>
      </c>
      <c r="AW56">
        <v>1</v>
      </c>
      <c r="AZ56">
        <v>1</v>
      </c>
      <c r="BA56">
        <v>1</v>
      </c>
      <c r="BB56">
        <v>1</v>
      </c>
      <c r="BC56">
        <f>'1.Лок.смета.и.Акт'!J186</f>
        <v>9.11</v>
      </c>
      <c r="BD56" t="s">
        <v>6</v>
      </c>
      <c r="BE56" t="s">
        <v>6</v>
      </c>
      <c r="BF56" t="s">
        <v>6</v>
      </c>
      <c r="BG56" t="s">
        <v>6</v>
      </c>
      <c r="BH56">
        <v>3</v>
      </c>
      <c r="BI56">
        <v>1</v>
      </c>
      <c r="BJ56" t="s">
        <v>142</v>
      </c>
      <c r="BM56">
        <v>500001</v>
      </c>
      <c r="BN56">
        <v>0</v>
      </c>
      <c r="BO56" t="s">
        <v>6</v>
      </c>
      <c r="BP56">
        <v>0</v>
      </c>
      <c r="BQ56">
        <v>8</v>
      </c>
      <c r="BR56">
        <v>0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 t="s">
        <v>6</v>
      </c>
      <c r="BZ56">
        <v>0</v>
      </c>
      <c r="CA56">
        <v>0</v>
      </c>
      <c r="CB56" t="s">
        <v>6</v>
      </c>
      <c r="CE56">
        <v>0</v>
      </c>
      <c r="CF56">
        <v>0</v>
      </c>
      <c r="CG56">
        <v>0</v>
      </c>
      <c r="CM56">
        <v>0</v>
      </c>
      <c r="CN56" t="s">
        <v>6</v>
      </c>
      <c r="CO56">
        <v>0</v>
      </c>
      <c r="CP56" t="e">
        <f t="shared" si="36"/>
        <v>#REF!</v>
      </c>
      <c r="CQ56">
        <f t="shared" si="62"/>
        <v>1225.7</v>
      </c>
      <c r="CR56">
        <f t="shared" si="62"/>
        <v>0</v>
      </c>
      <c r="CS56">
        <f t="shared" si="37"/>
        <v>0</v>
      </c>
      <c r="CT56">
        <f t="shared" si="38"/>
        <v>0</v>
      </c>
      <c r="CU56">
        <f t="shared" si="39"/>
        <v>0</v>
      </c>
      <c r="CV56">
        <f t="shared" si="40"/>
        <v>0</v>
      </c>
      <c r="CW56">
        <f t="shared" si="41"/>
        <v>0</v>
      </c>
      <c r="CX56">
        <f t="shared" si="42"/>
        <v>0</v>
      </c>
      <c r="CY56" t="e">
        <f t="shared" si="43"/>
        <v>#REF!</v>
      </c>
      <c r="CZ56" t="e">
        <f t="shared" si="44"/>
        <v>#REF!</v>
      </c>
      <c r="DC56" t="s">
        <v>6</v>
      </c>
      <c r="DD56" t="s">
        <v>6</v>
      </c>
      <c r="DE56" t="s">
        <v>6</v>
      </c>
      <c r="DF56" t="s">
        <v>6</v>
      </c>
      <c r="DG56" t="s">
        <v>6</v>
      </c>
      <c r="DH56" t="s">
        <v>6</v>
      </c>
      <c r="DI56" t="s">
        <v>6</v>
      </c>
      <c r="DJ56" t="s">
        <v>6</v>
      </c>
      <c r="DK56" t="s">
        <v>6</v>
      </c>
      <c r="DL56" t="s">
        <v>6</v>
      </c>
      <c r="DM56" t="s">
        <v>6</v>
      </c>
      <c r="DN56">
        <v>0</v>
      </c>
      <c r="DO56">
        <v>0</v>
      </c>
      <c r="DP56">
        <v>1</v>
      </c>
      <c r="DQ56">
        <v>1</v>
      </c>
      <c r="DU56">
        <v>1005</v>
      </c>
      <c r="DV56" t="s">
        <v>105</v>
      </c>
      <c r="DW56" t="str">
        <f>'1.Лок.смета.и.Акт'!D186</f>
        <v>м2</v>
      </c>
      <c r="DX56">
        <v>1</v>
      </c>
      <c r="DZ56" t="s">
        <v>6</v>
      </c>
      <c r="EA56" t="s">
        <v>6</v>
      </c>
      <c r="EB56" t="s">
        <v>6</v>
      </c>
      <c r="EC56" t="s">
        <v>6</v>
      </c>
      <c r="EE56">
        <v>61530067</v>
      </c>
      <c r="EF56">
        <v>8</v>
      </c>
      <c r="EG56" t="s">
        <v>51</v>
      </c>
      <c r="EH56">
        <v>0</v>
      </c>
      <c r="EI56" t="s">
        <v>6</v>
      </c>
      <c r="EJ56">
        <v>1</v>
      </c>
      <c r="EK56">
        <v>500001</v>
      </c>
      <c r="EL56" t="s">
        <v>52</v>
      </c>
      <c r="EM56" t="s">
        <v>53</v>
      </c>
      <c r="EO56" t="s">
        <v>6</v>
      </c>
      <c r="EQ56">
        <v>0</v>
      </c>
      <c r="ER56">
        <v>1225.7</v>
      </c>
      <c r="ES56" s="68">
        <f>'1.Лок.смета.и.Акт'!F186</f>
        <v>1225.7</v>
      </c>
      <c r="ET56">
        <v>0</v>
      </c>
      <c r="EU56">
        <v>0</v>
      </c>
      <c r="EV56">
        <v>0</v>
      </c>
      <c r="EW56">
        <v>0</v>
      </c>
      <c r="EX56">
        <v>0</v>
      </c>
      <c r="EZ56">
        <v>5</v>
      </c>
      <c r="FC56">
        <v>0</v>
      </c>
      <c r="FD56">
        <v>18</v>
      </c>
      <c r="FF56">
        <v>1165.54</v>
      </c>
      <c r="FQ56">
        <v>0</v>
      </c>
      <c r="FR56">
        <f t="shared" si="45"/>
        <v>0</v>
      </c>
      <c r="FS56">
        <v>0</v>
      </c>
      <c r="FX56">
        <v>0</v>
      </c>
      <c r="FY56">
        <v>0</v>
      </c>
      <c r="GA56" t="s">
        <v>149</v>
      </c>
      <c r="GD56">
        <v>1</v>
      </c>
      <c r="GF56">
        <v>1617491550</v>
      </c>
      <c r="GG56">
        <v>2</v>
      </c>
      <c r="GH56">
        <v>3</v>
      </c>
      <c r="GI56">
        <v>4</v>
      </c>
      <c r="GJ56">
        <v>0</v>
      </c>
      <c r="GK56">
        <v>0</v>
      </c>
      <c r="GL56">
        <f t="shared" si="46"/>
        <v>0</v>
      </c>
      <c r="GM56" t="e">
        <f t="shared" si="47"/>
        <v>#REF!</v>
      </c>
      <c r="GN56" t="e">
        <f t="shared" si="48"/>
        <v>#REF!</v>
      </c>
      <c r="GO56">
        <f t="shared" si="49"/>
        <v>0</v>
      </c>
      <c r="GP56">
        <f t="shared" si="50"/>
        <v>0</v>
      </c>
      <c r="GR56">
        <v>1</v>
      </c>
      <c r="GS56">
        <v>1</v>
      </c>
      <c r="GT56">
        <v>0</v>
      </c>
      <c r="GU56" t="s">
        <v>6</v>
      </c>
      <c r="GV56">
        <f t="shared" si="51"/>
        <v>0</v>
      </c>
      <c r="GW56">
        <v>1</v>
      </c>
      <c r="GX56" t="e">
        <f t="shared" si="52"/>
        <v>#REF!</v>
      </c>
      <c r="HA56">
        <v>0</v>
      </c>
      <c r="HB56">
        <v>0</v>
      </c>
      <c r="HC56">
        <f t="shared" si="53"/>
        <v>0</v>
      </c>
      <c r="HE56" t="s">
        <v>43</v>
      </c>
      <c r="HF56" t="s">
        <v>55</v>
      </c>
      <c r="HG56" t="e">
        <f>ROUND(AC56*I56,2)</f>
        <v>#REF!</v>
      </c>
      <c r="HM56" t="s">
        <v>6</v>
      </c>
      <c r="HN56" t="s">
        <v>6</v>
      </c>
      <c r="HO56" t="s">
        <v>6</v>
      </c>
      <c r="HP56" t="s">
        <v>6</v>
      </c>
      <c r="HQ56" t="s">
        <v>6</v>
      </c>
      <c r="IF56">
        <v>-1</v>
      </c>
      <c r="IK56">
        <v>0</v>
      </c>
    </row>
    <row r="57" spans="1:245" x14ac:dyDescent="0.2">
      <c r="A57">
        <v>18</v>
      </c>
      <c r="B57">
        <v>1</v>
      </c>
      <c r="C57">
        <v>97</v>
      </c>
      <c r="E57" t="s">
        <v>150</v>
      </c>
      <c r="F57" t="str">
        <f>'1.Лок.смета.и.Акт'!B188</f>
        <v>Прайс</v>
      </c>
      <c r="G57" t="s">
        <v>151</v>
      </c>
      <c r="H57" t="s">
        <v>105</v>
      </c>
      <c r="I57" t="e">
        <f>I53*J57</f>
        <v>#REF!</v>
      </c>
      <c r="J57" s="183" t="e">
        <f>#REF!</f>
        <v>#REF!</v>
      </c>
      <c r="K57">
        <v>46.419098140000003</v>
      </c>
      <c r="O57" t="e">
        <f t="shared" si="21"/>
        <v>#REF!</v>
      </c>
      <c r="P57" t="e">
        <f t="shared" si="22"/>
        <v>#REF!</v>
      </c>
      <c r="Q57" t="e">
        <f t="shared" si="23"/>
        <v>#REF!</v>
      </c>
      <c r="R57" t="e">
        <f t="shared" si="24"/>
        <v>#REF!</v>
      </c>
      <c r="S57" t="e">
        <f t="shared" si="25"/>
        <v>#REF!</v>
      </c>
      <c r="T57" t="e">
        <f t="shared" si="26"/>
        <v>#REF!</v>
      </c>
      <c r="U57" t="e">
        <f t="shared" si="27"/>
        <v>#REF!</v>
      </c>
      <c r="V57" t="e">
        <f t="shared" si="28"/>
        <v>#REF!</v>
      </c>
      <c r="W57" t="e">
        <f t="shared" si="29"/>
        <v>#REF!</v>
      </c>
      <c r="X57" t="e">
        <f t="shared" si="30"/>
        <v>#REF!</v>
      </c>
      <c r="Y57" t="e">
        <f t="shared" si="31"/>
        <v>#REF!</v>
      </c>
      <c r="AA57">
        <v>74715642</v>
      </c>
      <c r="AB57">
        <f t="shared" si="32"/>
        <v>1225.7</v>
      </c>
      <c r="AC57">
        <f t="shared" si="33"/>
        <v>1225.7</v>
      </c>
      <c r="AD57">
        <f>ROUND((((ET57)-(EU57))+AE57),2)</f>
        <v>0</v>
      </c>
      <c r="AE57">
        <f t="shared" si="60"/>
        <v>0</v>
      </c>
      <c r="AF57">
        <f t="shared" si="60"/>
        <v>0</v>
      </c>
      <c r="AG57">
        <f t="shared" si="34"/>
        <v>0</v>
      </c>
      <c r="AH57">
        <f t="shared" si="61"/>
        <v>0</v>
      </c>
      <c r="AI57">
        <f t="shared" si="61"/>
        <v>0</v>
      </c>
      <c r="AJ57">
        <f t="shared" si="35"/>
        <v>0</v>
      </c>
      <c r="AK57">
        <v>1225.7</v>
      </c>
      <c r="AL57" s="68">
        <f>'1.Лок.смета.и.Акт'!F188</f>
        <v>1225.7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</v>
      </c>
      <c r="AW57">
        <v>1</v>
      </c>
      <c r="AZ57">
        <v>1</v>
      </c>
      <c r="BA57">
        <v>1</v>
      </c>
      <c r="BB57">
        <v>1</v>
      </c>
      <c r="BC57">
        <f>'1.Лок.смета.и.Акт'!J188</f>
        <v>9.11</v>
      </c>
      <c r="BD57" t="s">
        <v>6</v>
      </c>
      <c r="BE57" t="s">
        <v>6</v>
      </c>
      <c r="BF57" t="s">
        <v>6</v>
      </c>
      <c r="BG57" t="s">
        <v>6</v>
      </c>
      <c r="BH57">
        <v>3</v>
      </c>
      <c r="BI57">
        <v>1</v>
      </c>
      <c r="BJ57" t="s">
        <v>142</v>
      </c>
      <c r="BM57">
        <v>500001</v>
      </c>
      <c r="BN57">
        <v>0</v>
      </c>
      <c r="BO57" t="s">
        <v>6</v>
      </c>
      <c r="BP57">
        <v>0</v>
      </c>
      <c r="BQ57">
        <v>8</v>
      </c>
      <c r="BR57">
        <v>0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 t="s">
        <v>6</v>
      </c>
      <c r="BZ57">
        <v>0</v>
      </c>
      <c r="CA57">
        <v>0</v>
      </c>
      <c r="CB57" t="s">
        <v>6</v>
      </c>
      <c r="CE57">
        <v>0</v>
      </c>
      <c r="CF57">
        <v>0</v>
      </c>
      <c r="CG57">
        <v>0</v>
      </c>
      <c r="CM57">
        <v>0</v>
      </c>
      <c r="CN57" t="s">
        <v>6</v>
      </c>
      <c r="CO57">
        <v>0</v>
      </c>
      <c r="CP57" t="e">
        <f t="shared" si="36"/>
        <v>#REF!</v>
      </c>
      <c r="CQ57">
        <f t="shared" si="62"/>
        <v>1225.7</v>
      </c>
      <c r="CR57">
        <f t="shared" si="62"/>
        <v>0</v>
      </c>
      <c r="CS57">
        <f t="shared" si="37"/>
        <v>0</v>
      </c>
      <c r="CT57">
        <f t="shared" si="38"/>
        <v>0</v>
      </c>
      <c r="CU57">
        <f t="shared" si="39"/>
        <v>0</v>
      </c>
      <c r="CV57">
        <f t="shared" si="40"/>
        <v>0</v>
      </c>
      <c r="CW57">
        <f t="shared" si="41"/>
        <v>0</v>
      </c>
      <c r="CX57">
        <f t="shared" si="42"/>
        <v>0</v>
      </c>
      <c r="CY57" t="e">
        <f t="shared" si="43"/>
        <v>#REF!</v>
      </c>
      <c r="CZ57" t="e">
        <f t="shared" si="44"/>
        <v>#REF!</v>
      </c>
      <c r="DC57" t="s">
        <v>6</v>
      </c>
      <c r="DD57" t="s">
        <v>6</v>
      </c>
      <c r="DE57" t="s">
        <v>6</v>
      </c>
      <c r="DF57" t="s">
        <v>6</v>
      </c>
      <c r="DG57" t="s">
        <v>6</v>
      </c>
      <c r="DH57" t="s">
        <v>6</v>
      </c>
      <c r="DI57" t="s">
        <v>6</v>
      </c>
      <c r="DJ57" t="s">
        <v>6</v>
      </c>
      <c r="DK57" t="s">
        <v>6</v>
      </c>
      <c r="DL57" t="s">
        <v>6</v>
      </c>
      <c r="DM57" t="s">
        <v>6</v>
      </c>
      <c r="DN57">
        <v>0</v>
      </c>
      <c r="DO57">
        <v>0</v>
      </c>
      <c r="DP57">
        <v>1</v>
      </c>
      <c r="DQ57">
        <v>1</v>
      </c>
      <c r="DU57">
        <v>1005</v>
      </c>
      <c r="DV57" t="s">
        <v>105</v>
      </c>
      <c r="DW57" t="str">
        <f>'1.Лок.смета.и.Акт'!D188</f>
        <v>м2</v>
      </c>
      <c r="DX57">
        <v>1</v>
      </c>
      <c r="DZ57" t="s">
        <v>6</v>
      </c>
      <c r="EA57" t="s">
        <v>6</v>
      </c>
      <c r="EB57" t="s">
        <v>6</v>
      </c>
      <c r="EC57" t="s">
        <v>6</v>
      </c>
      <c r="EE57">
        <v>61530067</v>
      </c>
      <c r="EF57">
        <v>8</v>
      </c>
      <c r="EG57" t="s">
        <v>51</v>
      </c>
      <c r="EH57">
        <v>0</v>
      </c>
      <c r="EI57" t="s">
        <v>6</v>
      </c>
      <c r="EJ57">
        <v>1</v>
      </c>
      <c r="EK57">
        <v>500001</v>
      </c>
      <c r="EL57" t="s">
        <v>52</v>
      </c>
      <c r="EM57" t="s">
        <v>53</v>
      </c>
      <c r="EO57" t="s">
        <v>6</v>
      </c>
      <c r="EQ57">
        <v>0</v>
      </c>
      <c r="ER57">
        <v>1225.7</v>
      </c>
      <c r="ES57" s="68">
        <f>'1.Лок.смета.и.Акт'!F188</f>
        <v>1225.7</v>
      </c>
      <c r="ET57">
        <v>0</v>
      </c>
      <c r="EU57">
        <v>0</v>
      </c>
      <c r="EV57">
        <v>0</v>
      </c>
      <c r="EW57">
        <v>0</v>
      </c>
      <c r="EX57">
        <v>0</v>
      </c>
      <c r="EZ57">
        <v>5</v>
      </c>
      <c r="FC57">
        <v>0</v>
      </c>
      <c r="FD57">
        <v>18</v>
      </c>
      <c r="FF57">
        <v>1165.54</v>
      </c>
      <c r="FQ57">
        <v>0</v>
      </c>
      <c r="FR57">
        <f t="shared" si="45"/>
        <v>0</v>
      </c>
      <c r="FS57">
        <v>0</v>
      </c>
      <c r="FX57">
        <v>0</v>
      </c>
      <c r="FY57">
        <v>0</v>
      </c>
      <c r="GA57" t="s">
        <v>149</v>
      </c>
      <c r="GD57">
        <v>1</v>
      </c>
      <c r="GF57">
        <v>228625625</v>
      </c>
      <c r="GG57">
        <v>2</v>
      </c>
      <c r="GH57">
        <v>3</v>
      </c>
      <c r="GI57">
        <v>4</v>
      </c>
      <c r="GJ57">
        <v>0</v>
      </c>
      <c r="GK57">
        <v>0</v>
      </c>
      <c r="GL57">
        <f t="shared" si="46"/>
        <v>0</v>
      </c>
      <c r="GM57" t="e">
        <f t="shared" si="47"/>
        <v>#REF!</v>
      </c>
      <c r="GN57" t="e">
        <f t="shared" si="48"/>
        <v>#REF!</v>
      </c>
      <c r="GO57">
        <f t="shared" si="49"/>
        <v>0</v>
      </c>
      <c r="GP57">
        <f t="shared" si="50"/>
        <v>0</v>
      </c>
      <c r="GR57">
        <v>1</v>
      </c>
      <c r="GS57">
        <v>1</v>
      </c>
      <c r="GT57">
        <v>0</v>
      </c>
      <c r="GU57" t="s">
        <v>6</v>
      </c>
      <c r="GV57">
        <f t="shared" si="51"/>
        <v>0</v>
      </c>
      <c r="GW57">
        <v>1</v>
      </c>
      <c r="GX57" t="e">
        <f t="shared" si="52"/>
        <v>#REF!</v>
      </c>
      <c r="HA57">
        <v>0</v>
      </c>
      <c r="HB57">
        <v>0</v>
      </c>
      <c r="HC57">
        <f t="shared" si="53"/>
        <v>0</v>
      </c>
      <c r="HE57" t="s">
        <v>43</v>
      </c>
      <c r="HF57" t="s">
        <v>55</v>
      </c>
      <c r="HG57" t="e">
        <f>ROUND(AC57*I57,2)</f>
        <v>#REF!</v>
      </c>
      <c r="HM57" t="s">
        <v>6</v>
      </c>
      <c r="HN57" t="s">
        <v>6</v>
      </c>
      <c r="HO57" t="s">
        <v>6</v>
      </c>
      <c r="HP57" t="s">
        <v>6</v>
      </c>
      <c r="HQ57" t="s">
        <v>6</v>
      </c>
      <c r="IF57">
        <v>-1</v>
      </c>
      <c r="IK57">
        <v>0</v>
      </c>
    </row>
    <row r="58" spans="1:245" x14ac:dyDescent="0.2">
      <c r="A58">
        <v>18</v>
      </c>
      <c r="B58">
        <v>1</v>
      </c>
      <c r="C58">
        <v>93</v>
      </c>
      <c r="E58" t="s">
        <v>152</v>
      </c>
      <c r="F58" t="str">
        <f>'1.Лок.смета.и.Акт'!B190</f>
        <v>08.1.02.17-0162</v>
      </c>
      <c r="G58" t="s">
        <v>154</v>
      </c>
      <c r="H58" t="s">
        <v>105</v>
      </c>
      <c r="I58" t="e">
        <f>I53*J58</f>
        <v>#REF!</v>
      </c>
      <c r="J58" s="183" t="e">
        <f>#REF!</f>
        <v>#REF!</v>
      </c>
      <c r="K58">
        <v>1.6644562300000001</v>
      </c>
      <c r="O58" t="e">
        <f t="shared" si="21"/>
        <v>#REF!</v>
      </c>
      <c r="P58" t="e">
        <f t="shared" si="22"/>
        <v>#REF!</v>
      </c>
      <c r="Q58" t="e">
        <f t="shared" si="23"/>
        <v>#REF!</v>
      </c>
      <c r="R58" t="e">
        <f t="shared" si="24"/>
        <v>#REF!</v>
      </c>
      <c r="S58" t="e">
        <f t="shared" si="25"/>
        <v>#REF!</v>
      </c>
      <c r="T58" t="e">
        <f t="shared" si="26"/>
        <v>#REF!</v>
      </c>
      <c r="U58" t="e">
        <f t="shared" si="27"/>
        <v>#REF!</v>
      </c>
      <c r="V58" t="e">
        <f t="shared" si="28"/>
        <v>#REF!</v>
      </c>
      <c r="W58" t="e">
        <f t="shared" si="29"/>
        <v>#REF!</v>
      </c>
      <c r="X58" t="e">
        <f t="shared" si="30"/>
        <v>#REF!</v>
      </c>
      <c r="Y58" t="e">
        <f t="shared" si="31"/>
        <v>#REF!</v>
      </c>
      <c r="AA58">
        <v>74715642</v>
      </c>
      <c r="AB58">
        <f t="shared" si="32"/>
        <v>34.200000000000003</v>
      </c>
      <c r="AC58">
        <f t="shared" si="33"/>
        <v>34.200000000000003</v>
      </c>
      <c r="AD58">
        <f>ROUND((((ET58)-(EU58))+AE58),2)</f>
        <v>0</v>
      </c>
      <c r="AE58">
        <f t="shared" si="60"/>
        <v>0</v>
      </c>
      <c r="AF58">
        <f t="shared" si="60"/>
        <v>0</v>
      </c>
      <c r="AG58">
        <f t="shared" si="34"/>
        <v>0</v>
      </c>
      <c r="AH58">
        <f t="shared" si="61"/>
        <v>0</v>
      </c>
      <c r="AI58">
        <f t="shared" si="61"/>
        <v>0</v>
      </c>
      <c r="AJ58">
        <f t="shared" si="35"/>
        <v>0</v>
      </c>
      <c r="AK58">
        <v>34.200000000000003</v>
      </c>
      <c r="AL58" s="68">
        <f>'1.Лок.смета.и.Акт'!F190</f>
        <v>34.200000000000003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</v>
      </c>
      <c r="AW58">
        <v>1</v>
      </c>
      <c r="AZ58">
        <v>1</v>
      </c>
      <c r="BA58">
        <v>1</v>
      </c>
      <c r="BB58">
        <v>1</v>
      </c>
      <c r="BC58">
        <f>'1.Лок.смета.и.Акт'!J190</f>
        <v>9.11</v>
      </c>
      <c r="BD58" t="s">
        <v>6</v>
      </c>
      <c r="BE58" t="s">
        <v>6</v>
      </c>
      <c r="BF58" t="s">
        <v>6</v>
      </c>
      <c r="BG58" t="s">
        <v>6</v>
      </c>
      <c r="BH58">
        <v>3</v>
      </c>
      <c r="BI58">
        <v>1</v>
      </c>
      <c r="BJ58" t="s">
        <v>155</v>
      </c>
      <c r="BM58">
        <v>500001</v>
      </c>
      <c r="BN58">
        <v>0</v>
      </c>
      <c r="BO58" t="s">
        <v>6</v>
      </c>
      <c r="BP58">
        <v>0</v>
      </c>
      <c r="BQ58">
        <v>8</v>
      </c>
      <c r="BR58">
        <v>0</v>
      </c>
      <c r="BS58">
        <v>1</v>
      </c>
      <c r="BT58">
        <v>1</v>
      </c>
      <c r="BU58">
        <v>1</v>
      </c>
      <c r="BV58">
        <v>1</v>
      </c>
      <c r="BW58">
        <v>1</v>
      </c>
      <c r="BX58">
        <v>1</v>
      </c>
      <c r="BY58" t="s">
        <v>6</v>
      </c>
      <c r="BZ58">
        <v>0</v>
      </c>
      <c r="CA58">
        <v>0</v>
      </c>
      <c r="CB58" t="s">
        <v>6</v>
      </c>
      <c r="CE58">
        <v>0</v>
      </c>
      <c r="CF58">
        <v>0</v>
      </c>
      <c r="CG58">
        <v>0</v>
      </c>
      <c r="CM58">
        <v>0</v>
      </c>
      <c r="CN58" t="s">
        <v>6</v>
      </c>
      <c r="CO58">
        <v>0</v>
      </c>
      <c r="CP58" t="e">
        <f t="shared" si="36"/>
        <v>#REF!</v>
      </c>
      <c r="CQ58">
        <f>AC58*BC58</f>
        <v>311.56200000000001</v>
      </c>
      <c r="CR58">
        <f>AD58*BB58</f>
        <v>0</v>
      </c>
      <c r="CS58">
        <f t="shared" si="37"/>
        <v>0</v>
      </c>
      <c r="CT58">
        <f t="shared" si="38"/>
        <v>0</v>
      </c>
      <c r="CU58">
        <f t="shared" si="39"/>
        <v>0</v>
      </c>
      <c r="CV58">
        <f t="shared" si="40"/>
        <v>0</v>
      </c>
      <c r="CW58">
        <f t="shared" si="41"/>
        <v>0</v>
      </c>
      <c r="CX58">
        <f t="shared" si="42"/>
        <v>0</v>
      </c>
      <c r="CY58" t="e">
        <f t="shared" si="43"/>
        <v>#REF!</v>
      </c>
      <c r="CZ58" t="e">
        <f t="shared" si="44"/>
        <v>#REF!</v>
      </c>
      <c r="DC58" t="s">
        <v>6</v>
      </c>
      <c r="DD58" t="s">
        <v>6</v>
      </c>
      <c r="DE58" t="s">
        <v>6</v>
      </c>
      <c r="DF58" t="s">
        <v>6</v>
      </c>
      <c r="DG58" t="s">
        <v>6</v>
      </c>
      <c r="DH58" t="s">
        <v>6</v>
      </c>
      <c r="DI58" t="s">
        <v>6</v>
      </c>
      <c r="DJ58" t="s">
        <v>6</v>
      </c>
      <c r="DK58" t="s">
        <v>6</v>
      </c>
      <c r="DL58" t="s">
        <v>6</v>
      </c>
      <c r="DM58" t="s">
        <v>6</v>
      </c>
      <c r="DN58">
        <v>0</v>
      </c>
      <c r="DO58">
        <v>0</v>
      </c>
      <c r="DP58">
        <v>1</v>
      </c>
      <c r="DQ58">
        <v>1</v>
      </c>
      <c r="DU58">
        <v>1005</v>
      </c>
      <c r="DV58" t="s">
        <v>105</v>
      </c>
      <c r="DW58" t="str">
        <f>'1.Лок.смета.и.Акт'!D190</f>
        <v>м2</v>
      </c>
      <c r="DX58">
        <v>1</v>
      </c>
      <c r="DZ58" t="s">
        <v>6</v>
      </c>
      <c r="EA58" t="s">
        <v>6</v>
      </c>
      <c r="EB58" t="s">
        <v>6</v>
      </c>
      <c r="EC58" t="s">
        <v>6</v>
      </c>
      <c r="EE58">
        <v>61530067</v>
      </c>
      <c r="EF58">
        <v>8</v>
      </c>
      <c r="EG58" t="s">
        <v>51</v>
      </c>
      <c r="EH58">
        <v>0</v>
      </c>
      <c r="EI58" t="s">
        <v>6</v>
      </c>
      <c r="EJ58">
        <v>1</v>
      </c>
      <c r="EK58">
        <v>500001</v>
      </c>
      <c r="EL58" t="s">
        <v>52</v>
      </c>
      <c r="EM58" t="s">
        <v>53</v>
      </c>
      <c r="EO58" t="s">
        <v>6</v>
      </c>
      <c r="EQ58">
        <v>0</v>
      </c>
      <c r="ER58">
        <v>34.200000000000003</v>
      </c>
      <c r="ES58" s="68">
        <f>'1.Лок.смета.и.Акт'!F190</f>
        <v>34.200000000000003</v>
      </c>
      <c r="ET58">
        <v>0</v>
      </c>
      <c r="EU58">
        <v>0</v>
      </c>
      <c r="EV58">
        <v>0</v>
      </c>
      <c r="EW58">
        <v>0</v>
      </c>
      <c r="EX58">
        <v>0</v>
      </c>
      <c r="FQ58">
        <v>0</v>
      </c>
      <c r="FR58">
        <f t="shared" si="45"/>
        <v>0</v>
      </c>
      <c r="FS58">
        <v>0</v>
      </c>
      <c r="FX58">
        <v>0</v>
      </c>
      <c r="FY58">
        <v>0</v>
      </c>
      <c r="GA58" t="s">
        <v>6</v>
      </c>
      <c r="GD58">
        <v>1</v>
      </c>
      <c r="GF58">
        <v>2073721092</v>
      </c>
      <c r="GG58">
        <v>2</v>
      </c>
      <c r="GH58">
        <v>1</v>
      </c>
      <c r="GI58">
        <v>4</v>
      </c>
      <c r="GJ58">
        <v>0</v>
      </c>
      <c r="GK58">
        <v>0</v>
      </c>
      <c r="GL58">
        <f t="shared" si="46"/>
        <v>0</v>
      </c>
      <c r="GM58" t="e">
        <f t="shared" si="47"/>
        <v>#REF!</v>
      </c>
      <c r="GN58" t="e">
        <f t="shared" si="48"/>
        <v>#REF!</v>
      </c>
      <c r="GO58">
        <f t="shared" si="49"/>
        <v>0</v>
      </c>
      <c r="GP58">
        <f t="shared" si="50"/>
        <v>0</v>
      </c>
      <c r="GR58">
        <v>0</v>
      </c>
      <c r="GS58">
        <v>3</v>
      </c>
      <c r="GT58">
        <v>0</v>
      </c>
      <c r="GU58" t="s">
        <v>6</v>
      </c>
      <c r="GV58">
        <f t="shared" si="51"/>
        <v>0</v>
      </c>
      <c r="GW58">
        <v>1</v>
      </c>
      <c r="GX58" t="e">
        <f t="shared" si="52"/>
        <v>#REF!</v>
      </c>
      <c r="HA58">
        <v>0</v>
      </c>
      <c r="HB58">
        <v>0</v>
      </c>
      <c r="HC58">
        <f t="shared" si="53"/>
        <v>0</v>
      </c>
      <c r="HE58" t="s">
        <v>6</v>
      </c>
      <c r="HF58" t="s">
        <v>6</v>
      </c>
      <c r="HM58" t="s">
        <v>6</v>
      </c>
      <c r="HN58" t="s">
        <v>6</v>
      </c>
      <c r="HO58" t="s">
        <v>6</v>
      </c>
      <c r="HP58" t="s">
        <v>6</v>
      </c>
      <c r="HQ58" t="s">
        <v>6</v>
      </c>
      <c r="IF58">
        <v>-1</v>
      </c>
      <c r="IK58">
        <v>0</v>
      </c>
    </row>
    <row r="59" spans="1:245" x14ac:dyDescent="0.2">
      <c r="IF59">
        <v>-1</v>
      </c>
    </row>
    <row r="60" spans="1:245" x14ac:dyDescent="0.2">
      <c r="A60" s="2">
        <v>51</v>
      </c>
      <c r="B60" s="2">
        <f>B24</f>
        <v>1</v>
      </c>
      <c r="C60" s="2">
        <f>A24</f>
        <v>4</v>
      </c>
      <c r="D60" s="2">
        <f>ROW(A24)</f>
        <v>24</v>
      </c>
      <c r="E60" s="2"/>
      <c r="F60" s="2" t="str">
        <f>IF(F24&lt;&gt;"",F24,"")</f>
        <v/>
      </c>
      <c r="G60" s="2" t="str">
        <f>IF(G24&lt;&gt;"",G24,"")</f>
        <v>Система В1.1, В1.2, В1.3</v>
      </c>
      <c r="H60" s="2">
        <v>0</v>
      </c>
      <c r="I60" s="2"/>
      <c r="J60" s="2"/>
      <c r="K60" s="2"/>
      <c r="L60" s="2"/>
      <c r="M60" s="2"/>
      <c r="N60" s="2"/>
      <c r="O60" s="2" t="e">
        <f t="shared" ref="O60:T60" si="63">ROUND(AB60,2)</f>
        <v>#REF!</v>
      </c>
      <c r="P60" s="2" t="e">
        <f t="shared" si="63"/>
        <v>#REF!</v>
      </c>
      <c r="Q60" s="2" t="e">
        <f t="shared" si="63"/>
        <v>#REF!</v>
      </c>
      <c r="R60" s="2" t="e">
        <f t="shared" si="63"/>
        <v>#REF!</v>
      </c>
      <c r="S60" s="2" t="e">
        <f t="shared" si="63"/>
        <v>#REF!</v>
      </c>
      <c r="T60" s="2" t="e">
        <f t="shared" si="63"/>
        <v>#REF!</v>
      </c>
      <c r="U60" s="2" t="e">
        <f>AH60</f>
        <v>#REF!</v>
      </c>
      <c r="V60" s="2" t="e">
        <f>AI60</f>
        <v>#REF!</v>
      </c>
      <c r="W60" s="2" t="e">
        <f>ROUND(AJ60,2)</f>
        <v>#REF!</v>
      </c>
      <c r="X60" s="2" t="e">
        <f>ROUND(AK60,2)</f>
        <v>#REF!</v>
      </c>
      <c r="Y60" s="2" t="e">
        <f>ROUND(AL60,2)</f>
        <v>#REF!</v>
      </c>
      <c r="Z60" s="2"/>
      <c r="AA60" s="2"/>
      <c r="AB60" s="2" t="e">
        <f>ROUND(SUMIF(AA28:AA58,"=74715642",O28:O58),2)</f>
        <v>#REF!</v>
      </c>
      <c r="AC60" s="2" t="e">
        <f>ROUND(SUMIF(AA28:AA58,"=74715642",P28:P58),2)</f>
        <v>#REF!</v>
      </c>
      <c r="AD60" s="2" t="e">
        <f>ROUND(SUMIF(AA28:AA58,"=74715642",Q28:Q58),2)</f>
        <v>#REF!</v>
      </c>
      <c r="AE60" s="2" t="e">
        <f>ROUND(SUMIF(AA28:AA58,"=74715642",R28:R58),2)</f>
        <v>#REF!</v>
      </c>
      <c r="AF60" s="2" t="e">
        <f>ROUND(SUMIF(AA28:AA58,"=74715642",S28:S58),2)</f>
        <v>#REF!</v>
      </c>
      <c r="AG60" s="2" t="e">
        <f>ROUND(SUMIF(AA28:AA58,"=74715642",T28:T58),2)</f>
        <v>#REF!</v>
      </c>
      <c r="AH60" s="2" t="e">
        <f>SUMIF(AA28:AA58,"=74715642",U28:U58)</f>
        <v>#REF!</v>
      </c>
      <c r="AI60" s="2" t="e">
        <f>SUMIF(AA28:AA58,"=74715642",V28:V58)</f>
        <v>#REF!</v>
      </c>
      <c r="AJ60" s="2" t="e">
        <f>ROUND(SUMIF(AA28:AA58,"=74715642",W28:W58),2)</f>
        <v>#REF!</v>
      </c>
      <c r="AK60" s="2" t="e">
        <f>ROUND(SUMIF(AA28:AA58,"=74715642",X28:X58),2)</f>
        <v>#REF!</v>
      </c>
      <c r="AL60" s="2" t="e">
        <f>ROUND(SUMIF(AA28:AA58,"=74715642",Y28:Y58),2)</f>
        <v>#REF!</v>
      </c>
      <c r="AM60" s="2"/>
      <c r="AN60" s="2"/>
      <c r="AO60" s="2">
        <f t="shared" ref="AO60:BD60" si="64">ROUND(BX60,2)</f>
        <v>0</v>
      </c>
      <c r="AP60" s="2" t="e">
        <f t="shared" si="64"/>
        <v>#REF!</v>
      </c>
      <c r="AQ60" s="2">
        <f t="shared" si="64"/>
        <v>0</v>
      </c>
      <c r="AR60" s="2" t="e">
        <f t="shared" si="64"/>
        <v>#REF!</v>
      </c>
      <c r="AS60" s="2" t="e">
        <f t="shared" si="64"/>
        <v>#REF!</v>
      </c>
      <c r="AT60" s="2">
        <f t="shared" si="64"/>
        <v>0</v>
      </c>
      <c r="AU60" s="2">
        <f t="shared" si="64"/>
        <v>0</v>
      </c>
      <c r="AV60" s="2" t="e">
        <f t="shared" si="64"/>
        <v>#REF!</v>
      </c>
      <c r="AW60" s="2" t="e">
        <f t="shared" si="64"/>
        <v>#REF!</v>
      </c>
      <c r="AX60" s="2">
        <f t="shared" si="64"/>
        <v>0</v>
      </c>
      <c r="AY60" s="2" t="e">
        <f t="shared" si="64"/>
        <v>#REF!</v>
      </c>
      <c r="AZ60" s="2" t="e">
        <f t="shared" si="64"/>
        <v>#REF!</v>
      </c>
      <c r="BA60" s="2" t="e">
        <f t="shared" si="64"/>
        <v>#REF!</v>
      </c>
      <c r="BB60" s="2">
        <f t="shared" si="64"/>
        <v>0</v>
      </c>
      <c r="BC60" s="2">
        <f t="shared" si="64"/>
        <v>0</v>
      </c>
      <c r="BD60" s="2">
        <f t="shared" si="64"/>
        <v>0</v>
      </c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>
        <f>ROUND(SUMIF(AA28:AA58,"=74715642",FQ28:FQ58),2)</f>
        <v>0</v>
      </c>
      <c r="BY60" s="2" t="e">
        <f>ROUND(SUMIF(AA28:AA58,"=74715642",FR28:FR58),2)</f>
        <v>#REF!</v>
      </c>
      <c r="BZ60" s="2">
        <f>ROUND(SUMIF(AA28:AA58,"=74715642",GL28:GL58),2)</f>
        <v>0</v>
      </c>
      <c r="CA60" s="2" t="e">
        <f>ROUND(SUMIF(AA28:AA58,"=74715642",GM28:GM58),2)</f>
        <v>#REF!</v>
      </c>
      <c r="CB60" s="2" t="e">
        <f>ROUND(SUMIF(AA28:AA58,"=74715642",GN28:GN58),2)</f>
        <v>#REF!</v>
      </c>
      <c r="CC60" s="2">
        <f>ROUND(SUMIF(AA28:AA58,"=74715642",GO28:GO58),2)</f>
        <v>0</v>
      </c>
      <c r="CD60" s="2">
        <f>ROUND(SUMIF(AA28:AA58,"=74715642",GP28:GP58),2)</f>
        <v>0</v>
      </c>
      <c r="CE60" s="2" t="e">
        <f>AC60-BX60</f>
        <v>#REF!</v>
      </c>
      <c r="CF60" s="2" t="e">
        <f>AC60-BY60</f>
        <v>#REF!</v>
      </c>
      <c r="CG60" s="2">
        <f>BX60-BZ60</f>
        <v>0</v>
      </c>
      <c r="CH60" s="2" t="e">
        <f>AC60-BX60-BY60+BZ60</f>
        <v>#REF!</v>
      </c>
      <c r="CI60" s="2" t="e">
        <f>BY60-BZ60</f>
        <v>#REF!</v>
      </c>
      <c r="CJ60" s="2" t="e">
        <f>ROUND(SUMIF(AA28:AA58,"=74715642",GX28:GX58),2)</f>
        <v>#REF!</v>
      </c>
      <c r="CK60" s="2">
        <f>ROUND(SUMIF(AA28:AA58,"=74715642",GY28:GY58),2)</f>
        <v>0</v>
      </c>
      <c r="CL60" s="2">
        <f>ROUND(SUMIF(AA28:AA58,"=74715642",GZ28:GZ58),2)</f>
        <v>0</v>
      </c>
      <c r="CM60" s="2">
        <f>ROUND(SUMIF(AA28:AA58,"=74715642",HD28:HD58),2)</f>
        <v>0</v>
      </c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>
        <v>0</v>
      </c>
      <c r="IF60">
        <v>-1</v>
      </c>
    </row>
    <row r="61" spans="1:245" x14ac:dyDescent="0.2">
      <c r="IF61">
        <v>-1</v>
      </c>
    </row>
    <row r="62" spans="1:245" x14ac:dyDescent="0.2">
      <c r="A62" s="4">
        <v>50</v>
      </c>
      <c r="B62" s="4">
        <v>0</v>
      </c>
      <c r="C62" s="4">
        <v>0</v>
      </c>
      <c r="D62" s="4">
        <v>1</v>
      </c>
      <c r="E62" s="4">
        <v>201</v>
      </c>
      <c r="F62" s="4" t="e">
        <f>ROUND(Source!O60,O62)</f>
        <v>#REF!</v>
      </c>
      <c r="G62" s="4" t="s">
        <v>156</v>
      </c>
      <c r="H62" s="4" t="s">
        <v>157</v>
      </c>
      <c r="I62" s="4"/>
      <c r="J62" s="4"/>
      <c r="K62" s="4">
        <v>201</v>
      </c>
      <c r="L62" s="4">
        <v>1</v>
      </c>
      <c r="M62" s="4">
        <v>3</v>
      </c>
      <c r="N62" s="4" t="s">
        <v>6</v>
      </c>
      <c r="O62" s="4">
        <v>2</v>
      </c>
      <c r="P62" s="4"/>
      <c r="Q62" s="4"/>
      <c r="R62" s="4"/>
      <c r="S62" s="4"/>
      <c r="T62" s="4"/>
      <c r="U62" s="4"/>
      <c r="V62" s="4"/>
      <c r="W62" s="4">
        <v>596536.9</v>
      </c>
      <c r="X62" s="4">
        <v>1</v>
      </c>
      <c r="Y62" s="4">
        <v>596536.9</v>
      </c>
      <c r="Z62" s="4"/>
      <c r="AA62" s="4"/>
      <c r="AB62" s="4"/>
      <c r="IF62">
        <v>-1</v>
      </c>
    </row>
    <row r="63" spans="1:245" x14ac:dyDescent="0.2">
      <c r="A63" s="4">
        <v>50</v>
      </c>
      <c r="B63" s="4">
        <v>0</v>
      </c>
      <c r="C63" s="4">
        <v>0</v>
      </c>
      <c r="D63" s="4">
        <v>1</v>
      </c>
      <c r="E63" s="4">
        <v>202</v>
      </c>
      <c r="F63" s="4" t="e">
        <f>ROUND(Source!P60,O63)</f>
        <v>#REF!</v>
      </c>
      <c r="G63" s="4" t="s">
        <v>158</v>
      </c>
      <c r="H63" s="4" t="s">
        <v>159</v>
      </c>
      <c r="I63" s="4"/>
      <c r="J63" s="4"/>
      <c r="K63" s="4">
        <v>202</v>
      </c>
      <c r="L63" s="4">
        <v>2</v>
      </c>
      <c r="M63" s="4">
        <v>3</v>
      </c>
      <c r="N63" s="4" t="s">
        <v>6</v>
      </c>
      <c r="O63" s="4">
        <v>2</v>
      </c>
      <c r="P63" s="4"/>
      <c r="Q63" s="4"/>
      <c r="R63" s="4"/>
      <c r="S63" s="4"/>
      <c r="T63" s="4"/>
      <c r="U63" s="4"/>
      <c r="V63" s="4"/>
      <c r="W63" s="4">
        <v>778233.42999999993</v>
      </c>
      <c r="X63" s="4">
        <v>1</v>
      </c>
      <c r="Y63" s="4">
        <v>778233.42999999993</v>
      </c>
      <c r="Z63" s="4"/>
      <c r="AA63" s="4"/>
      <c r="AB63" s="4"/>
      <c r="IF63">
        <v>-1</v>
      </c>
    </row>
    <row r="64" spans="1:245" x14ac:dyDescent="0.2">
      <c r="A64" s="4">
        <v>50</v>
      </c>
      <c r="B64" s="4">
        <v>0</v>
      </c>
      <c r="C64" s="4">
        <v>0</v>
      </c>
      <c r="D64" s="4">
        <v>1</v>
      </c>
      <c r="E64" s="4">
        <v>222</v>
      </c>
      <c r="F64" s="4">
        <f>ROUND(Source!AO60,O64)</f>
        <v>0</v>
      </c>
      <c r="G64" s="4" t="s">
        <v>160</v>
      </c>
      <c r="H64" s="4" t="s">
        <v>161</v>
      </c>
      <c r="I64" s="4"/>
      <c r="J64" s="4"/>
      <c r="K64" s="4">
        <v>222</v>
      </c>
      <c r="L64" s="4">
        <v>3</v>
      </c>
      <c r="M64" s="4">
        <v>3</v>
      </c>
      <c r="N64" s="4" t="s">
        <v>6</v>
      </c>
      <c r="O64" s="4">
        <v>2</v>
      </c>
      <c r="P64" s="4"/>
      <c r="Q64" s="4"/>
      <c r="R64" s="4"/>
      <c r="S64" s="4"/>
      <c r="T64" s="4"/>
      <c r="U64" s="4"/>
      <c r="V64" s="4"/>
      <c r="W64" s="4">
        <v>0</v>
      </c>
      <c r="X64" s="4">
        <v>1</v>
      </c>
      <c r="Y64" s="4">
        <v>0</v>
      </c>
      <c r="Z64" s="4"/>
      <c r="AA64" s="4"/>
      <c r="AB64" s="4"/>
      <c r="IF64">
        <v>-1</v>
      </c>
    </row>
    <row r="65" spans="1:240" x14ac:dyDescent="0.2">
      <c r="A65" s="4">
        <v>50</v>
      </c>
      <c r="B65" s="4">
        <v>0</v>
      </c>
      <c r="C65" s="4">
        <v>0</v>
      </c>
      <c r="D65" s="4">
        <v>1</v>
      </c>
      <c r="E65" s="4">
        <v>225</v>
      </c>
      <c r="F65" s="4" t="e">
        <f>ROUND(Source!AV60,O65)</f>
        <v>#REF!</v>
      </c>
      <c r="G65" s="4" t="s">
        <v>162</v>
      </c>
      <c r="H65" s="4" t="s">
        <v>163</v>
      </c>
      <c r="I65" s="4"/>
      <c r="J65" s="4"/>
      <c r="K65" s="4">
        <v>225</v>
      </c>
      <c r="L65" s="4">
        <v>4</v>
      </c>
      <c r="M65" s="4">
        <v>3</v>
      </c>
      <c r="N65" s="4" t="s">
        <v>6</v>
      </c>
      <c r="O65" s="4">
        <v>2</v>
      </c>
      <c r="P65" s="4"/>
      <c r="Q65" s="4"/>
      <c r="R65" s="4"/>
      <c r="S65" s="4"/>
      <c r="T65" s="4"/>
      <c r="U65" s="4"/>
      <c r="V65" s="4"/>
      <c r="W65" s="4">
        <v>778233.43</v>
      </c>
      <c r="X65" s="4">
        <v>1</v>
      </c>
      <c r="Y65" s="4">
        <v>778233.43</v>
      </c>
      <c r="Z65" s="4"/>
      <c r="AA65" s="4"/>
      <c r="AB65" s="4"/>
      <c r="IF65">
        <v>-1</v>
      </c>
    </row>
    <row r="66" spans="1:240" x14ac:dyDescent="0.2">
      <c r="A66" s="4">
        <v>50</v>
      </c>
      <c r="B66" s="4">
        <v>0</v>
      </c>
      <c r="C66" s="4">
        <v>0</v>
      </c>
      <c r="D66" s="4">
        <v>1</v>
      </c>
      <c r="E66" s="4">
        <v>226</v>
      </c>
      <c r="F66" s="4" t="e">
        <f>ROUND(Source!AW60,O66)</f>
        <v>#REF!</v>
      </c>
      <c r="G66" s="4" t="s">
        <v>164</v>
      </c>
      <c r="H66" s="4" t="s">
        <v>165</v>
      </c>
      <c r="I66" s="4"/>
      <c r="J66" s="4"/>
      <c r="K66" s="4">
        <v>226</v>
      </c>
      <c r="L66" s="4">
        <v>5</v>
      </c>
      <c r="M66" s="4">
        <v>3</v>
      </c>
      <c r="N66" s="4" t="s">
        <v>6</v>
      </c>
      <c r="O66" s="4">
        <v>2</v>
      </c>
      <c r="P66" s="4"/>
      <c r="Q66" s="4"/>
      <c r="R66" s="4"/>
      <c r="S66" s="4"/>
      <c r="T66" s="4"/>
      <c r="U66" s="4"/>
      <c r="V66" s="4"/>
      <c r="W66" s="4">
        <v>439114.6</v>
      </c>
      <c r="X66" s="4">
        <v>1</v>
      </c>
      <c r="Y66" s="4">
        <v>439114.6</v>
      </c>
      <c r="Z66" s="4"/>
      <c r="AA66" s="4"/>
      <c r="AB66" s="4"/>
      <c r="IF66">
        <v>-1</v>
      </c>
    </row>
    <row r="67" spans="1:240" x14ac:dyDescent="0.2">
      <c r="A67" s="4">
        <v>50</v>
      </c>
      <c r="B67" s="4">
        <v>0</v>
      </c>
      <c r="C67" s="4">
        <v>0</v>
      </c>
      <c r="D67" s="4">
        <v>1</v>
      </c>
      <c r="E67" s="4">
        <v>227</v>
      </c>
      <c r="F67" s="4">
        <f>ROUND(Source!AX60,O67)</f>
        <v>0</v>
      </c>
      <c r="G67" s="4" t="s">
        <v>166</v>
      </c>
      <c r="H67" s="4" t="s">
        <v>167</v>
      </c>
      <c r="I67" s="4"/>
      <c r="J67" s="4"/>
      <c r="K67" s="4">
        <v>227</v>
      </c>
      <c r="L67" s="4">
        <v>6</v>
      </c>
      <c r="M67" s="4">
        <v>3</v>
      </c>
      <c r="N67" s="4" t="s">
        <v>6</v>
      </c>
      <c r="O67" s="4">
        <v>2</v>
      </c>
      <c r="P67" s="4"/>
      <c r="Q67" s="4"/>
      <c r="R67" s="4"/>
      <c r="S67" s="4"/>
      <c r="T67" s="4"/>
      <c r="U67" s="4"/>
      <c r="V67" s="4"/>
      <c r="W67" s="4">
        <v>0</v>
      </c>
      <c r="X67" s="4">
        <v>1</v>
      </c>
      <c r="Y67" s="4">
        <v>0</v>
      </c>
      <c r="Z67" s="4"/>
      <c r="AA67" s="4"/>
      <c r="AB67" s="4"/>
      <c r="IF67">
        <v>-1</v>
      </c>
    </row>
    <row r="68" spans="1:240" x14ac:dyDescent="0.2">
      <c r="A68" s="4">
        <v>50</v>
      </c>
      <c r="B68" s="4">
        <v>0</v>
      </c>
      <c r="C68" s="4">
        <v>0</v>
      </c>
      <c r="D68" s="4">
        <v>1</v>
      </c>
      <c r="E68" s="4">
        <v>228</v>
      </c>
      <c r="F68" s="4" t="e">
        <f>ROUND(Source!AY60,O68)</f>
        <v>#REF!</v>
      </c>
      <c r="G68" s="4" t="s">
        <v>168</v>
      </c>
      <c r="H68" s="4" t="s">
        <v>169</v>
      </c>
      <c r="I68" s="4"/>
      <c r="J68" s="4"/>
      <c r="K68" s="4">
        <v>228</v>
      </c>
      <c r="L68" s="4">
        <v>7</v>
      </c>
      <c r="M68" s="4">
        <v>3</v>
      </c>
      <c r="N68" s="4" t="s">
        <v>6</v>
      </c>
      <c r="O68" s="4">
        <v>2</v>
      </c>
      <c r="P68" s="4"/>
      <c r="Q68" s="4"/>
      <c r="R68" s="4"/>
      <c r="S68" s="4"/>
      <c r="T68" s="4"/>
      <c r="U68" s="4"/>
      <c r="V68" s="4"/>
      <c r="W68" s="4">
        <v>439114.6</v>
      </c>
      <c r="X68" s="4">
        <v>1</v>
      </c>
      <c r="Y68" s="4">
        <v>439114.6</v>
      </c>
      <c r="Z68" s="4"/>
      <c r="AA68" s="4"/>
      <c r="AB68" s="4"/>
      <c r="IF68">
        <v>-1</v>
      </c>
    </row>
    <row r="69" spans="1:240" x14ac:dyDescent="0.2">
      <c r="A69" s="4">
        <v>50</v>
      </c>
      <c r="B69" s="4">
        <v>0</v>
      </c>
      <c r="C69" s="4">
        <v>0</v>
      </c>
      <c r="D69" s="4">
        <v>1</v>
      </c>
      <c r="E69" s="4">
        <v>216</v>
      </c>
      <c r="F69" s="4" t="e">
        <f>ROUND(Source!AP60,O69)</f>
        <v>#REF!</v>
      </c>
      <c r="G69" s="4" t="s">
        <v>170</v>
      </c>
      <c r="H69" s="4" t="s">
        <v>171</v>
      </c>
      <c r="I69" s="4"/>
      <c r="J69" s="4"/>
      <c r="K69" s="4">
        <v>216</v>
      </c>
      <c r="L69" s="4">
        <v>8</v>
      </c>
      <c r="M69" s="4">
        <v>3</v>
      </c>
      <c r="N69" s="4" t="s">
        <v>6</v>
      </c>
      <c r="O69" s="4">
        <v>2</v>
      </c>
      <c r="P69" s="4"/>
      <c r="Q69" s="4"/>
      <c r="R69" s="4"/>
      <c r="S69" s="4"/>
      <c r="T69" s="4"/>
      <c r="U69" s="4"/>
      <c r="V69" s="4"/>
      <c r="W69" s="4">
        <v>339118.83</v>
      </c>
      <c r="X69" s="4">
        <v>1</v>
      </c>
      <c r="Y69" s="4">
        <v>339118.83</v>
      </c>
      <c r="Z69" s="4"/>
      <c r="AA69" s="4"/>
      <c r="AB69" s="4"/>
      <c r="IF69">
        <v>-1</v>
      </c>
    </row>
    <row r="70" spans="1:240" x14ac:dyDescent="0.2">
      <c r="A70" s="4">
        <v>50</v>
      </c>
      <c r="B70" s="4">
        <v>0</v>
      </c>
      <c r="C70" s="4">
        <v>0</v>
      </c>
      <c r="D70" s="4">
        <v>1</v>
      </c>
      <c r="E70" s="4">
        <v>223</v>
      </c>
      <c r="F70" s="4">
        <f>ROUND(Source!AQ60,O70)</f>
        <v>0</v>
      </c>
      <c r="G70" s="4" t="s">
        <v>172</v>
      </c>
      <c r="H70" s="4" t="s">
        <v>173</v>
      </c>
      <c r="I70" s="4"/>
      <c r="J70" s="4"/>
      <c r="K70" s="4">
        <v>223</v>
      </c>
      <c r="L70" s="4">
        <v>9</v>
      </c>
      <c r="M70" s="4">
        <v>3</v>
      </c>
      <c r="N70" s="4" t="s">
        <v>6</v>
      </c>
      <c r="O70" s="4">
        <v>2</v>
      </c>
      <c r="P70" s="4"/>
      <c r="Q70" s="4"/>
      <c r="R70" s="4"/>
      <c r="S70" s="4"/>
      <c r="T70" s="4"/>
      <c r="U70" s="4"/>
      <c r="V70" s="4"/>
      <c r="W70" s="4">
        <v>0</v>
      </c>
      <c r="X70" s="4">
        <v>1</v>
      </c>
      <c r="Y70" s="4">
        <v>0</v>
      </c>
      <c r="Z70" s="4"/>
      <c r="AA70" s="4"/>
      <c r="AB70" s="4"/>
      <c r="IF70">
        <v>-1</v>
      </c>
    </row>
    <row r="71" spans="1:240" x14ac:dyDescent="0.2">
      <c r="A71" s="4">
        <v>50</v>
      </c>
      <c r="B71" s="4">
        <v>0</v>
      </c>
      <c r="C71" s="4">
        <v>0</v>
      </c>
      <c r="D71" s="4">
        <v>1</v>
      </c>
      <c r="E71" s="4">
        <v>229</v>
      </c>
      <c r="F71" s="4" t="e">
        <f>ROUND(Source!AZ60,O71)</f>
        <v>#REF!</v>
      </c>
      <c r="G71" s="4" t="s">
        <v>174</v>
      </c>
      <c r="H71" s="4" t="s">
        <v>175</v>
      </c>
      <c r="I71" s="4"/>
      <c r="J71" s="4"/>
      <c r="K71" s="4">
        <v>229</v>
      </c>
      <c r="L71" s="4">
        <v>10</v>
      </c>
      <c r="M71" s="4">
        <v>3</v>
      </c>
      <c r="N71" s="4" t="s">
        <v>6</v>
      </c>
      <c r="O71" s="4">
        <v>2</v>
      </c>
      <c r="P71" s="4"/>
      <c r="Q71" s="4"/>
      <c r="R71" s="4"/>
      <c r="S71" s="4"/>
      <c r="T71" s="4"/>
      <c r="U71" s="4"/>
      <c r="V71" s="4"/>
      <c r="W71" s="4">
        <v>339118.83</v>
      </c>
      <c r="X71" s="4">
        <v>1</v>
      </c>
      <c r="Y71" s="4">
        <v>339118.83</v>
      </c>
      <c r="Z71" s="4"/>
      <c r="AA71" s="4"/>
      <c r="AB71" s="4"/>
      <c r="IF71">
        <v>-1</v>
      </c>
    </row>
    <row r="72" spans="1:240" x14ac:dyDescent="0.2">
      <c r="A72" s="4">
        <v>50</v>
      </c>
      <c r="B72" s="4">
        <v>0</v>
      </c>
      <c r="C72" s="4">
        <v>0</v>
      </c>
      <c r="D72" s="4">
        <v>1</v>
      </c>
      <c r="E72" s="4">
        <v>203</v>
      </c>
      <c r="F72" s="4" t="e">
        <f>ROUND(Source!Q60,O72)</f>
        <v>#REF!</v>
      </c>
      <c r="G72" s="4" t="s">
        <v>176</v>
      </c>
      <c r="H72" s="4" t="s">
        <v>177</v>
      </c>
      <c r="I72" s="4"/>
      <c r="J72" s="4"/>
      <c r="K72" s="4">
        <v>203</v>
      </c>
      <c r="L72" s="4">
        <v>11</v>
      </c>
      <c r="M72" s="4">
        <v>3</v>
      </c>
      <c r="N72" s="4" t="s">
        <v>6</v>
      </c>
      <c r="O72" s="4">
        <v>2</v>
      </c>
      <c r="P72" s="4"/>
      <c r="Q72" s="4"/>
      <c r="R72" s="4"/>
      <c r="S72" s="4"/>
      <c r="T72" s="4"/>
      <c r="U72" s="4"/>
      <c r="V72" s="4"/>
      <c r="W72" s="4">
        <v>6039.2800000000007</v>
      </c>
      <c r="X72" s="4">
        <v>1</v>
      </c>
      <c r="Y72" s="4">
        <v>6039.2800000000007</v>
      </c>
      <c r="Z72" s="4"/>
      <c r="AA72" s="4"/>
      <c r="AB72" s="4"/>
      <c r="IF72">
        <v>-1</v>
      </c>
    </row>
    <row r="73" spans="1:240" x14ac:dyDescent="0.2">
      <c r="A73" s="4">
        <v>50</v>
      </c>
      <c r="B73" s="4">
        <v>0</v>
      </c>
      <c r="C73" s="4">
        <v>0</v>
      </c>
      <c r="D73" s="4">
        <v>1</v>
      </c>
      <c r="E73" s="4">
        <v>231</v>
      </c>
      <c r="F73" s="4">
        <f>ROUND(Source!BB60,O73)</f>
        <v>0</v>
      </c>
      <c r="G73" s="4" t="s">
        <v>178</v>
      </c>
      <c r="H73" s="4" t="s">
        <v>179</v>
      </c>
      <c r="I73" s="4"/>
      <c r="J73" s="4"/>
      <c r="K73" s="4">
        <v>231</v>
      </c>
      <c r="L73" s="4">
        <v>12</v>
      </c>
      <c r="M73" s="4">
        <v>3</v>
      </c>
      <c r="N73" s="4" t="s">
        <v>6</v>
      </c>
      <c r="O73" s="4">
        <v>2</v>
      </c>
      <c r="P73" s="4"/>
      <c r="Q73" s="4"/>
      <c r="R73" s="4"/>
      <c r="S73" s="4"/>
      <c r="T73" s="4"/>
      <c r="U73" s="4"/>
      <c r="V73" s="4"/>
      <c r="W73" s="4">
        <v>0</v>
      </c>
      <c r="X73" s="4">
        <v>1</v>
      </c>
      <c r="Y73" s="4">
        <v>0</v>
      </c>
      <c r="Z73" s="4"/>
      <c r="AA73" s="4"/>
      <c r="AB73" s="4"/>
      <c r="IF73">
        <v>-1</v>
      </c>
    </row>
    <row r="74" spans="1:240" x14ac:dyDescent="0.2">
      <c r="A74" s="4">
        <v>50</v>
      </c>
      <c r="B74" s="4">
        <v>0</v>
      </c>
      <c r="C74" s="4">
        <v>0</v>
      </c>
      <c r="D74" s="4">
        <v>1</v>
      </c>
      <c r="E74" s="4">
        <v>204</v>
      </c>
      <c r="F74" s="4" t="e">
        <f>ROUND(Source!R60,O74)</f>
        <v>#REF!</v>
      </c>
      <c r="G74" s="4" t="s">
        <v>180</v>
      </c>
      <c r="H74" s="4" t="s">
        <v>181</v>
      </c>
      <c r="I74" s="4"/>
      <c r="J74" s="4"/>
      <c r="K74" s="4">
        <v>204</v>
      </c>
      <c r="L74" s="4">
        <v>13</v>
      </c>
      <c r="M74" s="4">
        <v>3</v>
      </c>
      <c r="N74" s="4" t="s">
        <v>6</v>
      </c>
      <c r="O74" s="4">
        <v>2</v>
      </c>
      <c r="P74" s="4"/>
      <c r="Q74" s="4"/>
      <c r="R74" s="4"/>
      <c r="S74" s="4"/>
      <c r="T74" s="4"/>
      <c r="U74" s="4"/>
      <c r="V74" s="4"/>
      <c r="W74" s="4">
        <v>1605.7199999999998</v>
      </c>
      <c r="X74" s="4">
        <v>1</v>
      </c>
      <c r="Y74" s="4">
        <v>1605.7199999999998</v>
      </c>
      <c r="Z74" s="4"/>
      <c r="AA74" s="4"/>
      <c r="AB74" s="4"/>
      <c r="IF74">
        <v>-1</v>
      </c>
    </row>
    <row r="75" spans="1:240" x14ac:dyDescent="0.2">
      <c r="A75" s="4">
        <v>50</v>
      </c>
      <c r="B75" s="4">
        <v>0</v>
      </c>
      <c r="C75" s="4">
        <v>0</v>
      </c>
      <c r="D75" s="4">
        <v>1</v>
      </c>
      <c r="E75" s="4">
        <v>205</v>
      </c>
      <c r="F75" s="4" t="e">
        <f>ROUND(Source!S60,O75)</f>
        <v>#REF!</v>
      </c>
      <c r="G75" s="4" t="s">
        <v>182</v>
      </c>
      <c r="H75" s="4" t="s">
        <v>183</v>
      </c>
      <c r="I75" s="4"/>
      <c r="J75" s="4"/>
      <c r="K75" s="4">
        <v>205</v>
      </c>
      <c r="L75" s="4">
        <v>14</v>
      </c>
      <c r="M75" s="4">
        <v>3</v>
      </c>
      <c r="N75" s="4" t="s">
        <v>6</v>
      </c>
      <c r="O75" s="4">
        <v>2</v>
      </c>
      <c r="P75" s="4"/>
      <c r="Q75" s="4"/>
      <c r="R75" s="4"/>
      <c r="S75" s="4"/>
      <c r="T75" s="4"/>
      <c r="U75" s="4"/>
      <c r="V75" s="4"/>
      <c r="W75" s="4">
        <v>151383.01999999999</v>
      </c>
      <c r="X75" s="4">
        <v>1</v>
      </c>
      <c r="Y75" s="4">
        <v>151383.01999999999</v>
      </c>
      <c r="Z75" s="4"/>
      <c r="AA75" s="4"/>
      <c r="AB75" s="4"/>
      <c r="IF75">
        <v>-1</v>
      </c>
    </row>
    <row r="76" spans="1:240" x14ac:dyDescent="0.2">
      <c r="A76" s="4">
        <v>50</v>
      </c>
      <c r="B76" s="4">
        <v>0</v>
      </c>
      <c r="C76" s="4">
        <v>0</v>
      </c>
      <c r="D76" s="4">
        <v>1</v>
      </c>
      <c r="E76" s="4">
        <v>232</v>
      </c>
      <c r="F76" s="4">
        <f>ROUND(Source!BC60,O76)</f>
        <v>0</v>
      </c>
      <c r="G76" s="4" t="s">
        <v>184</v>
      </c>
      <c r="H76" s="4" t="s">
        <v>185</v>
      </c>
      <c r="I76" s="4"/>
      <c r="J76" s="4"/>
      <c r="K76" s="4">
        <v>232</v>
      </c>
      <c r="L76" s="4">
        <v>15</v>
      </c>
      <c r="M76" s="4">
        <v>3</v>
      </c>
      <c r="N76" s="4" t="s">
        <v>6</v>
      </c>
      <c r="O76" s="4">
        <v>2</v>
      </c>
      <c r="P76" s="4"/>
      <c r="Q76" s="4"/>
      <c r="R76" s="4"/>
      <c r="S76" s="4"/>
      <c r="T76" s="4"/>
      <c r="U76" s="4"/>
      <c r="V76" s="4"/>
      <c r="W76" s="4">
        <v>0</v>
      </c>
      <c r="X76" s="4">
        <v>1</v>
      </c>
      <c r="Y76" s="4">
        <v>0</v>
      </c>
      <c r="Z76" s="4"/>
      <c r="AA76" s="4"/>
      <c r="AB76" s="4"/>
      <c r="IF76">
        <v>-1</v>
      </c>
    </row>
    <row r="77" spans="1:240" x14ac:dyDescent="0.2">
      <c r="A77" s="4">
        <v>50</v>
      </c>
      <c r="B77" s="4">
        <v>0</v>
      </c>
      <c r="C77" s="4">
        <v>0</v>
      </c>
      <c r="D77" s="4">
        <v>1</v>
      </c>
      <c r="E77" s="4">
        <v>214</v>
      </c>
      <c r="F77" s="4" t="e">
        <f>ROUND(Source!AS60,O77)</f>
        <v>#REF!</v>
      </c>
      <c r="G77" s="4" t="s">
        <v>186</v>
      </c>
      <c r="H77" s="4" t="s">
        <v>187</v>
      </c>
      <c r="I77" s="4"/>
      <c r="J77" s="4"/>
      <c r="K77" s="4">
        <v>214</v>
      </c>
      <c r="L77" s="4">
        <v>16</v>
      </c>
      <c r="M77" s="4">
        <v>3</v>
      </c>
      <c r="N77" s="4" t="s">
        <v>6</v>
      </c>
      <c r="O77" s="4">
        <v>2</v>
      </c>
      <c r="P77" s="4"/>
      <c r="Q77" s="4"/>
      <c r="R77" s="4"/>
      <c r="S77" s="4"/>
      <c r="T77" s="4"/>
      <c r="U77" s="4"/>
      <c r="V77" s="4"/>
      <c r="W77" s="4">
        <v>891805.18</v>
      </c>
      <c r="X77" s="4">
        <v>1</v>
      </c>
      <c r="Y77" s="4">
        <v>891805.18</v>
      </c>
      <c r="Z77" s="4"/>
      <c r="AA77" s="4"/>
      <c r="AB77" s="4"/>
      <c r="IF77">
        <v>-1</v>
      </c>
    </row>
    <row r="78" spans="1:240" x14ac:dyDescent="0.2">
      <c r="A78" s="4">
        <v>50</v>
      </c>
      <c r="B78" s="4">
        <v>0</v>
      </c>
      <c r="C78" s="4">
        <v>0</v>
      </c>
      <c r="D78" s="4">
        <v>1</v>
      </c>
      <c r="E78" s="4">
        <v>215</v>
      </c>
      <c r="F78" s="4">
        <f>ROUND(Source!AT60,O78)</f>
        <v>0</v>
      </c>
      <c r="G78" s="4" t="s">
        <v>188</v>
      </c>
      <c r="H78" s="4" t="s">
        <v>189</v>
      </c>
      <c r="I78" s="4"/>
      <c r="J78" s="4"/>
      <c r="K78" s="4">
        <v>215</v>
      </c>
      <c r="L78" s="4">
        <v>17</v>
      </c>
      <c r="M78" s="4">
        <v>3</v>
      </c>
      <c r="N78" s="4" t="s">
        <v>6</v>
      </c>
      <c r="O78" s="4">
        <v>2</v>
      </c>
      <c r="P78" s="4"/>
      <c r="Q78" s="4"/>
      <c r="R78" s="4"/>
      <c r="S78" s="4"/>
      <c r="T78" s="4"/>
      <c r="U78" s="4"/>
      <c r="V78" s="4"/>
      <c r="W78" s="4">
        <v>0</v>
      </c>
      <c r="X78" s="4">
        <v>1</v>
      </c>
      <c r="Y78" s="4">
        <v>0</v>
      </c>
      <c r="Z78" s="4"/>
      <c r="AA78" s="4"/>
      <c r="AB78" s="4"/>
      <c r="IF78">
        <v>-1</v>
      </c>
    </row>
    <row r="79" spans="1:240" x14ac:dyDescent="0.2">
      <c r="A79" s="4">
        <v>50</v>
      </c>
      <c r="B79" s="4">
        <v>0</v>
      </c>
      <c r="C79" s="4">
        <v>0</v>
      </c>
      <c r="D79" s="4">
        <v>1</v>
      </c>
      <c r="E79" s="4">
        <v>217</v>
      </c>
      <c r="F79" s="4">
        <f>ROUND(Source!AU60,O79)</f>
        <v>0</v>
      </c>
      <c r="G79" s="4" t="s">
        <v>190</v>
      </c>
      <c r="H79" s="4" t="s">
        <v>191</v>
      </c>
      <c r="I79" s="4"/>
      <c r="J79" s="4"/>
      <c r="K79" s="4">
        <v>217</v>
      </c>
      <c r="L79" s="4">
        <v>18</v>
      </c>
      <c r="M79" s="4">
        <v>3</v>
      </c>
      <c r="N79" s="4" t="s">
        <v>6</v>
      </c>
      <c r="O79" s="4">
        <v>2</v>
      </c>
      <c r="P79" s="4"/>
      <c r="Q79" s="4"/>
      <c r="R79" s="4"/>
      <c r="S79" s="4"/>
      <c r="T79" s="4"/>
      <c r="U79" s="4"/>
      <c r="V79" s="4"/>
      <c r="W79" s="4">
        <v>0</v>
      </c>
      <c r="X79" s="4">
        <v>1</v>
      </c>
      <c r="Y79" s="4">
        <v>0</v>
      </c>
      <c r="Z79" s="4"/>
      <c r="AA79" s="4"/>
      <c r="AB79" s="4"/>
      <c r="IF79">
        <v>-1</v>
      </c>
    </row>
    <row r="80" spans="1:240" x14ac:dyDescent="0.2">
      <c r="A80" s="4">
        <v>50</v>
      </c>
      <c r="B80" s="4">
        <v>0</v>
      </c>
      <c r="C80" s="4">
        <v>0</v>
      </c>
      <c r="D80" s="4">
        <v>1</v>
      </c>
      <c r="E80" s="4">
        <v>230</v>
      </c>
      <c r="F80" s="4" t="e">
        <f>ROUND(Source!BA60,O80)</f>
        <v>#REF!</v>
      </c>
      <c r="G80" s="4" t="s">
        <v>192</v>
      </c>
      <c r="H80" s="4" t="s">
        <v>193</v>
      </c>
      <c r="I80" s="4"/>
      <c r="J80" s="4"/>
      <c r="K80" s="4">
        <v>230</v>
      </c>
      <c r="L80" s="4">
        <v>19</v>
      </c>
      <c r="M80" s="4">
        <v>3</v>
      </c>
      <c r="N80" s="4" t="s">
        <v>6</v>
      </c>
      <c r="O80" s="4">
        <v>2</v>
      </c>
      <c r="P80" s="4"/>
      <c r="Q80" s="4"/>
      <c r="R80" s="4"/>
      <c r="S80" s="4"/>
      <c r="T80" s="4"/>
      <c r="U80" s="4"/>
      <c r="V80" s="4"/>
      <c r="W80" s="4">
        <v>0</v>
      </c>
      <c r="X80" s="4">
        <v>1</v>
      </c>
      <c r="Y80" s="4">
        <v>0</v>
      </c>
      <c r="Z80" s="4"/>
      <c r="AA80" s="4"/>
      <c r="AB80" s="4"/>
      <c r="IF80">
        <v>-1</v>
      </c>
    </row>
    <row r="81" spans="1:245" x14ac:dyDescent="0.2">
      <c r="A81" s="4">
        <v>50</v>
      </c>
      <c r="B81" s="4">
        <v>0</v>
      </c>
      <c r="C81" s="4">
        <v>0</v>
      </c>
      <c r="D81" s="4">
        <v>1</v>
      </c>
      <c r="E81" s="4">
        <v>206</v>
      </c>
      <c r="F81" s="4" t="e">
        <f>ROUND(Source!T60,O81)</f>
        <v>#REF!</v>
      </c>
      <c r="G81" s="4" t="s">
        <v>194</v>
      </c>
      <c r="H81" s="4" t="s">
        <v>195</v>
      </c>
      <c r="I81" s="4"/>
      <c r="J81" s="4"/>
      <c r="K81" s="4">
        <v>206</v>
      </c>
      <c r="L81" s="4">
        <v>20</v>
      </c>
      <c r="M81" s="4">
        <v>3</v>
      </c>
      <c r="N81" s="4" t="s">
        <v>6</v>
      </c>
      <c r="O81" s="4">
        <v>2</v>
      </c>
      <c r="P81" s="4"/>
      <c r="Q81" s="4"/>
      <c r="R81" s="4"/>
      <c r="S81" s="4"/>
      <c r="T81" s="4"/>
      <c r="U81" s="4"/>
      <c r="V81" s="4"/>
      <c r="W81" s="4">
        <v>0</v>
      </c>
      <c r="X81" s="4">
        <v>1</v>
      </c>
      <c r="Y81" s="4">
        <v>0</v>
      </c>
      <c r="Z81" s="4"/>
      <c r="AA81" s="4"/>
      <c r="AB81" s="4"/>
      <c r="IF81">
        <v>-1</v>
      </c>
    </row>
    <row r="82" spans="1:245" x14ac:dyDescent="0.2">
      <c r="A82" s="4">
        <v>50</v>
      </c>
      <c r="B82" s="4">
        <v>0</v>
      </c>
      <c r="C82" s="4">
        <v>0</v>
      </c>
      <c r="D82" s="4">
        <v>1</v>
      </c>
      <c r="E82" s="4">
        <v>207</v>
      </c>
      <c r="F82" s="4" t="e">
        <f>ROUND(Source!U60,O82)</f>
        <v>#REF!</v>
      </c>
      <c r="G82" s="4" t="s">
        <v>196</v>
      </c>
      <c r="H82" s="4" t="s">
        <v>197</v>
      </c>
      <c r="I82" s="4"/>
      <c r="J82" s="4"/>
      <c r="K82" s="4">
        <v>207</v>
      </c>
      <c r="L82" s="4">
        <v>21</v>
      </c>
      <c r="M82" s="4">
        <v>3</v>
      </c>
      <c r="N82" s="4" t="s">
        <v>6</v>
      </c>
      <c r="O82" s="4">
        <v>7</v>
      </c>
      <c r="P82" s="4"/>
      <c r="Q82" s="4"/>
      <c r="R82" s="4"/>
      <c r="S82" s="4"/>
      <c r="T82" s="4"/>
      <c r="U82" s="4"/>
      <c r="V82" s="4"/>
      <c r="W82" s="4">
        <v>514.94961000000001</v>
      </c>
      <c r="X82" s="4">
        <v>1</v>
      </c>
      <c r="Y82" s="4">
        <v>514.94961000000001</v>
      </c>
      <c r="Z82" s="4"/>
      <c r="AA82" s="4"/>
      <c r="AB82" s="4"/>
      <c r="IF82">
        <v>-1</v>
      </c>
    </row>
    <row r="83" spans="1:245" x14ac:dyDescent="0.2">
      <c r="A83" s="4">
        <v>50</v>
      </c>
      <c r="B83" s="4">
        <v>0</v>
      </c>
      <c r="C83" s="4">
        <v>0</v>
      </c>
      <c r="D83" s="4">
        <v>1</v>
      </c>
      <c r="E83" s="4">
        <v>208</v>
      </c>
      <c r="F83" s="4" t="e">
        <f>ROUND(Source!V60,O83)</f>
        <v>#REF!</v>
      </c>
      <c r="G83" s="4" t="s">
        <v>198</v>
      </c>
      <c r="H83" s="4" t="s">
        <v>199</v>
      </c>
      <c r="I83" s="4"/>
      <c r="J83" s="4"/>
      <c r="K83" s="4">
        <v>208</v>
      </c>
      <c r="L83" s="4">
        <v>22</v>
      </c>
      <c r="M83" s="4">
        <v>3</v>
      </c>
      <c r="N83" s="4" t="s">
        <v>6</v>
      </c>
      <c r="O83" s="4">
        <v>7</v>
      </c>
      <c r="P83" s="4"/>
      <c r="Q83" s="4"/>
      <c r="R83" s="4"/>
      <c r="S83" s="4"/>
      <c r="T83" s="4"/>
      <c r="U83" s="4"/>
      <c r="V83" s="4"/>
      <c r="W83" s="4">
        <v>3.8928623999999998</v>
      </c>
      <c r="X83" s="4">
        <v>1</v>
      </c>
      <c r="Y83" s="4">
        <v>3.8928623999999998</v>
      </c>
      <c r="Z83" s="4"/>
      <c r="AA83" s="4"/>
      <c r="AB83" s="4"/>
      <c r="IF83">
        <v>-1</v>
      </c>
    </row>
    <row r="84" spans="1:245" x14ac:dyDescent="0.2">
      <c r="A84" s="4">
        <v>50</v>
      </c>
      <c r="B84" s="4">
        <v>0</v>
      </c>
      <c r="C84" s="4">
        <v>0</v>
      </c>
      <c r="D84" s="4">
        <v>1</v>
      </c>
      <c r="E84" s="4">
        <v>209</v>
      </c>
      <c r="F84" s="4" t="e">
        <f>ROUND(Source!W60,O84)</f>
        <v>#REF!</v>
      </c>
      <c r="G84" s="4" t="s">
        <v>200</v>
      </c>
      <c r="H84" s="4" t="s">
        <v>201</v>
      </c>
      <c r="I84" s="4"/>
      <c r="J84" s="4"/>
      <c r="K84" s="4">
        <v>209</v>
      </c>
      <c r="L84" s="4">
        <v>23</v>
      </c>
      <c r="M84" s="4">
        <v>3</v>
      </c>
      <c r="N84" s="4" t="s">
        <v>6</v>
      </c>
      <c r="O84" s="4">
        <v>2</v>
      </c>
      <c r="P84" s="4"/>
      <c r="Q84" s="4"/>
      <c r="R84" s="4"/>
      <c r="S84" s="4"/>
      <c r="T84" s="4"/>
      <c r="U84" s="4"/>
      <c r="V84" s="4"/>
      <c r="W84" s="4">
        <v>0</v>
      </c>
      <c r="X84" s="4">
        <v>1</v>
      </c>
      <c r="Y84" s="4">
        <v>0</v>
      </c>
      <c r="Z84" s="4"/>
      <c r="AA84" s="4"/>
      <c r="AB84" s="4"/>
      <c r="IF84">
        <v>-1</v>
      </c>
    </row>
    <row r="85" spans="1:245" x14ac:dyDescent="0.2">
      <c r="A85" s="4">
        <v>50</v>
      </c>
      <c r="B85" s="4">
        <v>0</v>
      </c>
      <c r="C85" s="4">
        <v>0</v>
      </c>
      <c r="D85" s="4">
        <v>1</v>
      </c>
      <c r="E85" s="4">
        <v>233</v>
      </c>
      <c r="F85" s="4">
        <f>ROUND(Source!BD60,O85)</f>
        <v>0</v>
      </c>
      <c r="G85" s="4" t="s">
        <v>202</v>
      </c>
      <c r="H85" s="4" t="s">
        <v>203</v>
      </c>
      <c r="I85" s="4"/>
      <c r="J85" s="4"/>
      <c r="K85" s="4">
        <v>233</v>
      </c>
      <c r="L85" s="4">
        <v>24</v>
      </c>
      <c r="M85" s="4">
        <v>3</v>
      </c>
      <c r="N85" s="4" t="s">
        <v>6</v>
      </c>
      <c r="O85" s="4">
        <v>2</v>
      </c>
      <c r="P85" s="4"/>
      <c r="Q85" s="4"/>
      <c r="R85" s="4"/>
      <c r="S85" s="4"/>
      <c r="T85" s="4"/>
      <c r="U85" s="4"/>
      <c r="V85" s="4"/>
      <c r="W85" s="4">
        <v>0</v>
      </c>
      <c r="X85" s="4">
        <v>1</v>
      </c>
      <c r="Y85" s="4">
        <v>0</v>
      </c>
      <c r="Z85" s="4"/>
      <c r="AA85" s="4"/>
      <c r="AB85" s="4"/>
      <c r="IF85">
        <v>-1</v>
      </c>
    </row>
    <row r="86" spans="1:245" x14ac:dyDescent="0.2">
      <c r="A86" s="4">
        <v>50</v>
      </c>
      <c r="B86" s="4">
        <v>0</v>
      </c>
      <c r="C86" s="4">
        <v>0</v>
      </c>
      <c r="D86" s="4">
        <v>1</v>
      </c>
      <c r="E86" s="4">
        <v>210</v>
      </c>
      <c r="F86" s="4" t="e">
        <f>ROUND(Source!X60,O86)</f>
        <v>#REF!</v>
      </c>
      <c r="G86" s="4" t="s">
        <v>204</v>
      </c>
      <c r="H86" s="4" t="s">
        <v>205</v>
      </c>
      <c r="I86" s="4"/>
      <c r="J86" s="4"/>
      <c r="K86" s="4">
        <v>210</v>
      </c>
      <c r="L86" s="4">
        <v>25</v>
      </c>
      <c r="M86" s="4">
        <v>3</v>
      </c>
      <c r="N86" s="4" t="s">
        <v>6</v>
      </c>
      <c r="O86" s="4">
        <v>2</v>
      </c>
      <c r="P86" s="4"/>
      <c r="Q86" s="4"/>
      <c r="R86" s="4"/>
      <c r="S86" s="4"/>
      <c r="T86" s="4"/>
      <c r="U86" s="4"/>
      <c r="V86" s="4"/>
      <c r="W86" s="4">
        <v>185116.38</v>
      </c>
      <c r="X86" s="4">
        <v>1</v>
      </c>
      <c r="Y86" s="4">
        <v>185116.38</v>
      </c>
      <c r="Z86" s="4"/>
      <c r="AA86" s="4"/>
      <c r="AB86" s="4"/>
      <c r="IF86">
        <v>-1</v>
      </c>
    </row>
    <row r="87" spans="1:245" x14ac:dyDescent="0.2">
      <c r="A87" s="4">
        <v>50</v>
      </c>
      <c r="B87" s="4">
        <v>0</v>
      </c>
      <c r="C87" s="4">
        <v>0</v>
      </c>
      <c r="D87" s="4">
        <v>1</v>
      </c>
      <c r="E87" s="4">
        <v>211</v>
      </c>
      <c r="F87" s="4" t="e">
        <f>ROUND(Source!Y60,O87)</f>
        <v>#REF!</v>
      </c>
      <c r="G87" s="4" t="s">
        <v>206</v>
      </c>
      <c r="H87" s="4" t="s">
        <v>207</v>
      </c>
      <c r="I87" s="4"/>
      <c r="J87" s="4"/>
      <c r="K87" s="4">
        <v>211</v>
      </c>
      <c r="L87" s="4">
        <v>26</v>
      </c>
      <c r="M87" s="4">
        <v>3</v>
      </c>
      <c r="N87" s="4" t="s">
        <v>6</v>
      </c>
      <c r="O87" s="4">
        <v>2</v>
      </c>
      <c r="P87" s="4"/>
      <c r="Q87" s="4"/>
      <c r="R87" s="4"/>
      <c r="S87" s="4"/>
      <c r="T87" s="4"/>
      <c r="U87" s="4"/>
      <c r="V87" s="4"/>
      <c r="W87" s="4">
        <v>110151.9</v>
      </c>
      <c r="X87" s="4">
        <v>1</v>
      </c>
      <c r="Y87" s="4">
        <v>110151.9</v>
      </c>
      <c r="Z87" s="4"/>
      <c r="AA87" s="4"/>
      <c r="AB87" s="4"/>
      <c r="IF87">
        <v>-1</v>
      </c>
    </row>
    <row r="88" spans="1:245" x14ac:dyDescent="0.2">
      <c r="A88" s="4">
        <v>50</v>
      </c>
      <c r="B88" s="4">
        <v>0</v>
      </c>
      <c r="C88" s="4">
        <v>0</v>
      </c>
      <c r="D88" s="4">
        <v>1</v>
      </c>
      <c r="E88" s="4">
        <v>224</v>
      </c>
      <c r="F88" s="4" t="e">
        <f>ROUND(Source!AR60,O88)</f>
        <v>#REF!</v>
      </c>
      <c r="G88" s="4" t="s">
        <v>208</v>
      </c>
      <c r="H88" s="4" t="s">
        <v>209</v>
      </c>
      <c r="I88" s="4"/>
      <c r="J88" s="4"/>
      <c r="K88" s="4">
        <v>224</v>
      </c>
      <c r="L88" s="4">
        <v>27</v>
      </c>
      <c r="M88" s="4">
        <v>3</v>
      </c>
      <c r="N88" s="4" t="s">
        <v>6</v>
      </c>
      <c r="O88" s="4">
        <v>2</v>
      </c>
      <c r="P88" s="4"/>
      <c r="Q88" s="4"/>
      <c r="R88" s="4"/>
      <c r="S88" s="4"/>
      <c r="T88" s="4"/>
      <c r="U88" s="4"/>
      <c r="V88" s="4"/>
      <c r="W88" s="4">
        <v>1230924.0099999998</v>
      </c>
      <c r="X88" s="4">
        <v>1</v>
      </c>
      <c r="Y88" s="4">
        <v>1230924.0099999998</v>
      </c>
      <c r="Z88" s="4"/>
      <c r="AA88" s="4"/>
      <c r="AB88" s="4"/>
      <c r="IF88">
        <v>-1</v>
      </c>
    </row>
    <row r="89" spans="1:245" x14ac:dyDescent="0.2">
      <c r="IF89">
        <v>-1</v>
      </c>
    </row>
    <row r="90" spans="1:245" x14ac:dyDescent="0.2">
      <c r="A90" s="1">
        <v>4</v>
      </c>
      <c r="B90" s="1">
        <v>1</v>
      </c>
      <c r="C90" s="1"/>
      <c r="D90" s="1">
        <f>ROW(A112)</f>
        <v>112</v>
      </c>
      <c r="E90" s="1"/>
      <c r="F90" s="1" t="s">
        <v>6</v>
      </c>
      <c r="G90" s="1" t="s">
        <v>210</v>
      </c>
      <c r="H90" s="1" t="s">
        <v>6</v>
      </c>
      <c r="I90" s="1">
        <v>0</v>
      </c>
      <c r="J90" s="1"/>
      <c r="K90" s="1">
        <v>-1</v>
      </c>
      <c r="L90" s="1"/>
      <c r="M90" s="1" t="s">
        <v>6</v>
      </c>
      <c r="N90" s="1"/>
      <c r="O90" s="1"/>
      <c r="P90" s="1"/>
      <c r="Q90" s="1"/>
      <c r="R90" s="1"/>
      <c r="S90" s="1">
        <v>0</v>
      </c>
      <c r="T90" s="1"/>
      <c r="U90" s="1" t="s">
        <v>6</v>
      </c>
      <c r="V90" s="1">
        <v>0</v>
      </c>
      <c r="W90" s="1"/>
      <c r="X90" s="1"/>
      <c r="Y90" s="1"/>
      <c r="Z90" s="1"/>
      <c r="AA90" s="1"/>
      <c r="AB90" s="1" t="s">
        <v>6</v>
      </c>
      <c r="AC90" s="1" t="s">
        <v>6</v>
      </c>
      <c r="AD90" s="1" t="s">
        <v>6</v>
      </c>
      <c r="AE90" s="1" t="s">
        <v>6</v>
      </c>
      <c r="AF90" s="1" t="s">
        <v>6</v>
      </c>
      <c r="AG90" s="1" t="s">
        <v>6</v>
      </c>
      <c r="AH90" s="1"/>
      <c r="AI90" s="1"/>
      <c r="AJ90" s="1"/>
      <c r="AK90" s="1"/>
      <c r="AL90" s="1"/>
      <c r="AM90" s="1"/>
      <c r="AN90" s="1"/>
      <c r="AO90" s="1"/>
      <c r="AP90" s="1" t="s">
        <v>6</v>
      </c>
      <c r="AQ90" s="1" t="s">
        <v>6</v>
      </c>
      <c r="AR90" s="1" t="s">
        <v>6</v>
      </c>
      <c r="AS90" s="1"/>
      <c r="AT90" s="1"/>
      <c r="AU90" s="1"/>
      <c r="AV90" s="1"/>
      <c r="AW90" s="1"/>
      <c r="AX90" s="1"/>
      <c r="AY90" s="1"/>
      <c r="AZ90" s="1" t="s">
        <v>6</v>
      </c>
      <c r="BA90" s="1"/>
      <c r="BB90" s="1" t="s">
        <v>6</v>
      </c>
      <c r="BC90" s="1" t="s">
        <v>6</v>
      </c>
      <c r="BD90" s="1" t="s">
        <v>6</v>
      </c>
      <c r="BE90" s="1" t="s">
        <v>6</v>
      </c>
      <c r="BF90" s="1" t="s">
        <v>6</v>
      </c>
      <c r="BG90" s="1" t="s">
        <v>6</v>
      </c>
      <c r="BH90" s="1" t="s">
        <v>6</v>
      </c>
      <c r="BI90" s="1" t="s">
        <v>6</v>
      </c>
      <c r="BJ90" s="1" t="s">
        <v>6</v>
      </c>
      <c r="BK90" s="1" t="s">
        <v>6</v>
      </c>
      <c r="BL90" s="1" t="s">
        <v>6</v>
      </c>
      <c r="BM90" s="1" t="s">
        <v>6</v>
      </c>
      <c r="BN90" s="1" t="s">
        <v>6</v>
      </c>
      <c r="BO90" s="1" t="s">
        <v>6</v>
      </c>
      <c r="BP90" s="1" t="s">
        <v>6</v>
      </c>
      <c r="BQ90" s="1"/>
      <c r="BR90" s="1"/>
      <c r="BS90" s="1"/>
      <c r="BT90" s="1"/>
      <c r="BU90" s="1"/>
      <c r="BV90" s="1"/>
      <c r="BW90" s="1"/>
      <c r="BX90" s="1">
        <v>0</v>
      </c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>
        <v>0</v>
      </c>
      <c r="IF90">
        <v>-1</v>
      </c>
    </row>
    <row r="91" spans="1:245" x14ac:dyDescent="0.2">
      <c r="IF91">
        <v>-1</v>
      </c>
    </row>
    <row r="92" spans="1:245" x14ac:dyDescent="0.2">
      <c r="A92" s="2">
        <v>52</v>
      </c>
      <c r="B92" s="2">
        <f t="shared" ref="B92:G92" si="65">B112</f>
        <v>1</v>
      </c>
      <c r="C92" s="2">
        <f t="shared" si="65"/>
        <v>4</v>
      </c>
      <c r="D92" s="2">
        <f t="shared" si="65"/>
        <v>90</v>
      </c>
      <c r="E92" s="2">
        <f t="shared" si="65"/>
        <v>0</v>
      </c>
      <c r="F92" s="2" t="str">
        <f t="shared" si="65"/>
        <v/>
      </c>
      <c r="G92" s="2" t="str">
        <f t="shared" si="65"/>
        <v>Система В2.1, В2.2, В2.3</v>
      </c>
      <c r="H92" s="2"/>
      <c r="I92" s="2"/>
      <c r="J92" s="2"/>
      <c r="K92" s="2"/>
      <c r="L92" s="2"/>
      <c r="M92" s="2"/>
      <c r="N92" s="2"/>
      <c r="O92" s="2" t="e">
        <f t="shared" ref="O92:AT92" si="66">O112</f>
        <v>#REF!</v>
      </c>
      <c r="P92" s="2" t="e">
        <f t="shared" si="66"/>
        <v>#REF!</v>
      </c>
      <c r="Q92" s="2" t="e">
        <f t="shared" si="66"/>
        <v>#REF!</v>
      </c>
      <c r="R92" s="2" t="e">
        <f t="shared" si="66"/>
        <v>#REF!</v>
      </c>
      <c r="S92" s="2" t="e">
        <f t="shared" si="66"/>
        <v>#REF!</v>
      </c>
      <c r="T92" s="2" t="e">
        <f t="shared" si="66"/>
        <v>#REF!</v>
      </c>
      <c r="U92" s="2" t="e">
        <f t="shared" si="66"/>
        <v>#REF!</v>
      </c>
      <c r="V92" s="2" t="e">
        <f t="shared" si="66"/>
        <v>#REF!</v>
      </c>
      <c r="W92" s="2" t="e">
        <f t="shared" si="66"/>
        <v>#REF!</v>
      </c>
      <c r="X92" s="2" t="e">
        <f t="shared" si="66"/>
        <v>#REF!</v>
      </c>
      <c r="Y92" s="2" t="e">
        <f t="shared" si="66"/>
        <v>#REF!</v>
      </c>
      <c r="Z92" s="2">
        <f t="shared" si="66"/>
        <v>0</v>
      </c>
      <c r="AA92" s="2">
        <f t="shared" si="66"/>
        <v>0</v>
      </c>
      <c r="AB92" s="2" t="e">
        <f t="shared" si="66"/>
        <v>#REF!</v>
      </c>
      <c r="AC92" s="2" t="e">
        <f t="shared" si="66"/>
        <v>#REF!</v>
      </c>
      <c r="AD92" s="2" t="e">
        <f t="shared" si="66"/>
        <v>#REF!</v>
      </c>
      <c r="AE92" s="2" t="e">
        <f t="shared" si="66"/>
        <v>#REF!</v>
      </c>
      <c r="AF92" s="2" t="e">
        <f t="shared" si="66"/>
        <v>#REF!</v>
      </c>
      <c r="AG92" s="2" t="e">
        <f t="shared" si="66"/>
        <v>#REF!</v>
      </c>
      <c r="AH92" s="2" t="e">
        <f t="shared" si="66"/>
        <v>#REF!</v>
      </c>
      <c r="AI92" s="2" t="e">
        <f t="shared" si="66"/>
        <v>#REF!</v>
      </c>
      <c r="AJ92" s="2" t="e">
        <f t="shared" si="66"/>
        <v>#REF!</v>
      </c>
      <c r="AK92" s="2" t="e">
        <f t="shared" si="66"/>
        <v>#REF!</v>
      </c>
      <c r="AL92" s="2" t="e">
        <f t="shared" si="66"/>
        <v>#REF!</v>
      </c>
      <c r="AM92" s="2">
        <f t="shared" si="66"/>
        <v>0</v>
      </c>
      <c r="AN92" s="2">
        <f t="shared" si="66"/>
        <v>0</v>
      </c>
      <c r="AO92" s="2">
        <f t="shared" si="66"/>
        <v>0</v>
      </c>
      <c r="AP92" s="2" t="e">
        <f t="shared" si="66"/>
        <v>#REF!</v>
      </c>
      <c r="AQ92" s="2">
        <f t="shared" si="66"/>
        <v>0</v>
      </c>
      <c r="AR92" s="2" t="e">
        <f t="shared" si="66"/>
        <v>#REF!</v>
      </c>
      <c r="AS92" s="2" t="e">
        <f t="shared" si="66"/>
        <v>#REF!</v>
      </c>
      <c r="AT92" s="2">
        <f t="shared" si="66"/>
        <v>0</v>
      </c>
      <c r="AU92" s="2">
        <f t="shared" ref="AU92:BZ92" si="67">AU112</f>
        <v>0</v>
      </c>
      <c r="AV92" s="2" t="e">
        <f t="shared" si="67"/>
        <v>#REF!</v>
      </c>
      <c r="AW92" s="2" t="e">
        <f t="shared" si="67"/>
        <v>#REF!</v>
      </c>
      <c r="AX92" s="2">
        <f t="shared" si="67"/>
        <v>0</v>
      </c>
      <c r="AY92" s="2" t="e">
        <f t="shared" si="67"/>
        <v>#REF!</v>
      </c>
      <c r="AZ92" s="2" t="e">
        <f t="shared" si="67"/>
        <v>#REF!</v>
      </c>
      <c r="BA92" s="2" t="e">
        <f t="shared" si="67"/>
        <v>#REF!</v>
      </c>
      <c r="BB92" s="2">
        <f t="shared" si="67"/>
        <v>0</v>
      </c>
      <c r="BC92" s="2">
        <f t="shared" si="67"/>
        <v>0</v>
      </c>
      <c r="BD92" s="2">
        <f t="shared" si="67"/>
        <v>0</v>
      </c>
      <c r="BE92" s="2">
        <f t="shared" si="67"/>
        <v>0</v>
      </c>
      <c r="BF92" s="2">
        <f t="shared" si="67"/>
        <v>0</v>
      </c>
      <c r="BG92" s="2">
        <f t="shared" si="67"/>
        <v>0</v>
      </c>
      <c r="BH92" s="2">
        <f t="shared" si="67"/>
        <v>0</v>
      </c>
      <c r="BI92" s="2">
        <f t="shared" si="67"/>
        <v>0</v>
      </c>
      <c r="BJ92" s="2">
        <f t="shared" si="67"/>
        <v>0</v>
      </c>
      <c r="BK92" s="2">
        <f t="shared" si="67"/>
        <v>0</v>
      </c>
      <c r="BL92" s="2">
        <f t="shared" si="67"/>
        <v>0</v>
      </c>
      <c r="BM92" s="2">
        <f t="shared" si="67"/>
        <v>0</v>
      </c>
      <c r="BN92" s="2">
        <f t="shared" si="67"/>
        <v>0</v>
      </c>
      <c r="BO92" s="2">
        <f t="shared" si="67"/>
        <v>0</v>
      </c>
      <c r="BP92" s="2">
        <f t="shared" si="67"/>
        <v>0</v>
      </c>
      <c r="BQ92" s="2">
        <f t="shared" si="67"/>
        <v>0</v>
      </c>
      <c r="BR92" s="2">
        <f t="shared" si="67"/>
        <v>0</v>
      </c>
      <c r="BS92" s="2">
        <f t="shared" si="67"/>
        <v>0</v>
      </c>
      <c r="BT92" s="2">
        <f t="shared" si="67"/>
        <v>0</v>
      </c>
      <c r="BU92" s="2">
        <f t="shared" si="67"/>
        <v>0</v>
      </c>
      <c r="BV92" s="2">
        <f t="shared" si="67"/>
        <v>0</v>
      </c>
      <c r="BW92" s="2">
        <f t="shared" si="67"/>
        <v>0</v>
      </c>
      <c r="BX92" s="2">
        <f t="shared" si="67"/>
        <v>0</v>
      </c>
      <c r="BY92" s="2" t="e">
        <f t="shared" si="67"/>
        <v>#REF!</v>
      </c>
      <c r="BZ92" s="2">
        <f t="shared" si="67"/>
        <v>0</v>
      </c>
      <c r="CA92" s="2" t="e">
        <f t="shared" ref="CA92:DF92" si="68">CA112</f>
        <v>#REF!</v>
      </c>
      <c r="CB92" s="2" t="e">
        <f t="shared" si="68"/>
        <v>#REF!</v>
      </c>
      <c r="CC92" s="2">
        <f t="shared" si="68"/>
        <v>0</v>
      </c>
      <c r="CD92" s="2">
        <f t="shared" si="68"/>
        <v>0</v>
      </c>
      <c r="CE92" s="2" t="e">
        <f t="shared" si="68"/>
        <v>#REF!</v>
      </c>
      <c r="CF92" s="2" t="e">
        <f t="shared" si="68"/>
        <v>#REF!</v>
      </c>
      <c r="CG92" s="2">
        <f t="shared" si="68"/>
        <v>0</v>
      </c>
      <c r="CH92" s="2" t="e">
        <f t="shared" si="68"/>
        <v>#REF!</v>
      </c>
      <c r="CI92" s="2" t="e">
        <f t="shared" si="68"/>
        <v>#REF!</v>
      </c>
      <c r="CJ92" s="2" t="e">
        <f t="shared" si="68"/>
        <v>#REF!</v>
      </c>
      <c r="CK92" s="2">
        <f t="shared" si="68"/>
        <v>0</v>
      </c>
      <c r="CL92" s="2">
        <f t="shared" si="68"/>
        <v>0</v>
      </c>
      <c r="CM92" s="2">
        <f t="shared" si="68"/>
        <v>0</v>
      </c>
      <c r="CN92" s="2">
        <f t="shared" si="68"/>
        <v>0</v>
      </c>
      <c r="CO92" s="2">
        <f t="shared" si="68"/>
        <v>0</v>
      </c>
      <c r="CP92" s="2">
        <f t="shared" si="68"/>
        <v>0</v>
      </c>
      <c r="CQ92" s="2">
        <f t="shared" si="68"/>
        <v>0</v>
      </c>
      <c r="CR92" s="2">
        <f t="shared" si="68"/>
        <v>0</v>
      </c>
      <c r="CS92" s="2">
        <f t="shared" si="68"/>
        <v>0</v>
      </c>
      <c r="CT92" s="2">
        <f t="shared" si="68"/>
        <v>0</v>
      </c>
      <c r="CU92" s="2">
        <f t="shared" si="68"/>
        <v>0</v>
      </c>
      <c r="CV92" s="2">
        <f t="shared" si="68"/>
        <v>0</v>
      </c>
      <c r="CW92" s="2">
        <f t="shared" si="68"/>
        <v>0</v>
      </c>
      <c r="CX92" s="2">
        <f t="shared" si="68"/>
        <v>0</v>
      </c>
      <c r="CY92" s="2">
        <f t="shared" si="68"/>
        <v>0</v>
      </c>
      <c r="CZ92" s="2">
        <f t="shared" si="68"/>
        <v>0</v>
      </c>
      <c r="DA92" s="2">
        <f t="shared" si="68"/>
        <v>0</v>
      </c>
      <c r="DB92" s="2">
        <f t="shared" si="68"/>
        <v>0</v>
      </c>
      <c r="DC92" s="2">
        <f t="shared" si="68"/>
        <v>0</v>
      </c>
      <c r="DD92" s="2">
        <f t="shared" si="68"/>
        <v>0</v>
      </c>
      <c r="DE92" s="2">
        <f t="shared" si="68"/>
        <v>0</v>
      </c>
      <c r="DF92" s="2">
        <f t="shared" si="68"/>
        <v>0</v>
      </c>
      <c r="DG92" s="3">
        <f t="shared" ref="DG92:EL92" si="69">DG112</f>
        <v>0</v>
      </c>
      <c r="DH92" s="3">
        <f t="shared" si="69"/>
        <v>0</v>
      </c>
      <c r="DI92" s="3">
        <f t="shared" si="69"/>
        <v>0</v>
      </c>
      <c r="DJ92" s="3">
        <f t="shared" si="69"/>
        <v>0</v>
      </c>
      <c r="DK92" s="3">
        <f t="shared" si="69"/>
        <v>0</v>
      </c>
      <c r="DL92" s="3">
        <f t="shared" si="69"/>
        <v>0</v>
      </c>
      <c r="DM92" s="3">
        <f t="shared" si="69"/>
        <v>0</v>
      </c>
      <c r="DN92" s="3">
        <f t="shared" si="69"/>
        <v>0</v>
      </c>
      <c r="DO92" s="3">
        <f t="shared" si="69"/>
        <v>0</v>
      </c>
      <c r="DP92" s="3">
        <f t="shared" si="69"/>
        <v>0</v>
      </c>
      <c r="DQ92" s="3">
        <f t="shared" si="69"/>
        <v>0</v>
      </c>
      <c r="DR92" s="3">
        <f t="shared" si="69"/>
        <v>0</v>
      </c>
      <c r="DS92" s="3">
        <f t="shared" si="69"/>
        <v>0</v>
      </c>
      <c r="DT92" s="3">
        <f t="shared" si="69"/>
        <v>0</v>
      </c>
      <c r="DU92" s="3">
        <f t="shared" si="69"/>
        <v>0</v>
      </c>
      <c r="DV92" s="3">
        <f t="shared" si="69"/>
        <v>0</v>
      </c>
      <c r="DW92" s="3">
        <f t="shared" si="69"/>
        <v>0</v>
      </c>
      <c r="DX92" s="3">
        <f t="shared" si="69"/>
        <v>0</v>
      </c>
      <c r="DY92" s="3">
        <f t="shared" si="69"/>
        <v>0</v>
      </c>
      <c r="DZ92" s="3">
        <f t="shared" si="69"/>
        <v>0</v>
      </c>
      <c r="EA92" s="3">
        <f t="shared" si="69"/>
        <v>0</v>
      </c>
      <c r="EB92" s="3">
        <f t="shared" si="69"/>
        <v>0</v>
      </c>
      <c r="EC92" s="3">
        <f t="shared" si="69"/>
        <v>0</v>
      </c>
      <c r="ED92" s="3">
        <f t="shared" si="69"/>
        <v>0</v>
      </c>
      <c r="EE92" s="3">
        <f t="shared" si="69"/>
        <v>0</v>
      </c>
      <c r="EF92" s="3">
        <f t="shared" si="69"/>
        <v>0</v>
      </c>
      <c r="EG92" s="3">
        <f t="shared" si="69"/>
        <v>0</v>
      </c>
      <c r="EH92" s="3">
        <f t="shared" si="69"/>
        <v>0</v>
      </c>
      <c r="EI92" s="3">
        <f t="shared" si="69"/>
        <v>0</v>
      </c>
      <c r="EJ92" s="3">
        <f t="shared" si="69"/>
        <v>0</v>
      </c>
      <c r="EK92" s="3">
        <f t="shared" si="69"/>
        <v>0</v>
      </c>
      <c r="EL92" s="3">
        <f t="shared" si="69"/>
        <v>0</v>
      </c>
      <c r="EM92" s="3">
        <f t="shared" ref="EM92:FR92" si="70">EM112</f>
        <v>0</v>
      </c>
      <c r="EN92" s="3">
        <f t="shared" si="70"/>
        <v>0</v>
      </c>
      <c r="EO92" s="3">
        <f t="shared" si="70"/>
        <v>0</v>
      </c>
      <c r="EP92" s="3">
        <f t="shared" si="70"/>
        <v>0</v>
      </c>
      <c r="EQ92" s="3">
        <f t="shared" si="70"/>
        <v>0</v>
      </c>
      <c r="ER92" s="3">
        <f t="shared" si="70"/>
        <v>0</v>
      </c>
      <c r="ES92" s="3">
        <f t="shared" si="70"/>
        <v>0</v>
      </c>
      <c r="ET92" s="3">
        <f t="shared" si="70"/>
        <v>0</v>
      </c>
      <c r="EU92" s="3">
        <f t="shared" si="70"/>
        <v>0</v>
      </c>
      <c r="EV92" s="3">
        <f t="shared" si="70"/>
        <v>0</v>
      </c>
      <c r="EW92" s="3">
        <f t="shared" si="70"/>
        <v>0</v>
      </c>
      <c r="EX92" s="3">
        <f t="shared" si="70"/>
        <v>0</v>
      </c>
      <c r="EY92" s="3">
        <f t="shared" si="70"/>
        <v>0</v>
      </c>
      <c r="EZ92" s="3">
        <f t="shared" si="70"/>
        <v>0</v>
      </c>
      <c r="FA92" s="3">
        <f t="shared" si="70"/>
        <v>0</v>
      </c>
      <c r="FB92" s="3">
        <f t="shared" si="70"/>
        <v>0</v>
      </c>
      <c r="FC92" s="3">
        <f t="shared" si="70"/>
        <v>0</v>
      </c>
      <c r="FD92" s="3">
        <f t="shared" si="70"/>
        <v>0</v>
      </c>
      <c r="FE92" s="3">
        <f t="shared" si="70"/>
        <v>0</v>
      </c>
      <c r="FF92" s="3">
        <f t="shared" si="70"/>
        <v>0</v>
      </c>
      <c r="FG92" s="3">
        <f t="shared" si="70"/>
        <v>0</v>
      </c>
      <c r="FH92" s="3">
        <f t="shared" si="70"/>
        <v>0</v>
      </c>
      <c r="FI92" s="3">
        <f t="shared" si="70"/>
        <v>0</v>
      </c>
      <c r="FJ92" s="3">
        <f t="shared" si="70"/>
        <v>0</v>
      </c>
      <c r="FK92" s="3">
        <f t="shared" si="70"/>
        <v>0</v>
      </c>
      <c r="FL92" s="3">
        <f t="shared" si="70"/>
        <v>0</v>
      </c>
      <c r="FM92" s="3">
        <f t="shared" si="70"/>
        <v>0</v>
      </c>
      <c r="FN92" s="3">
        <f t="shared" si="70"/>
        <v>0</v>
      </c>
      <c r="FO92" s="3">
        <f t="shared" si="70"/>
        <v>0</v>
      </c>
      <c r="FP92" s="3">
        <f t="shared" si="70"/>
        <v>0</v>
      </c>
      <c r="FQ92" s="3">
        <f t="shared" si="70"/>
        <v>0</v>
      </c>
      <c r="FR92" s="3">
        <f t="shared" si="70"/>
        <v>0</v>
      </c>
      <c r="FS92" s="3">
        <f t="shared" ref="FS92:GX92" si="71">FS112</f>
        <v>0</v>
      </c>
      <c r="FT92" s="3">
        <f t="shared" si="71"/>
        <v>0</v>
      </c>
      <c r="FU92" s="3">
        <f t="shared" si="71"/>
        <v>0</v>
      </c>
      <c r="FV92" s="3">
        <f t="shared" si="71"/>
        <v>0</v>
      </c>
      <c r="FW92" s="3">
        <f t="shared" si="71"/>
        <v>0</v>
      </c>
      <c r="FX92" s="3">
        <f t="shared" si="71"/>
        <v>0</v>
      </c>
      <c r="FY92" s="3">
        <f t="shared" si="71"/>
        <v>0</v>
      </c>
      <c r="FZ92" s="3">
        <f t="shared" si="71"/>
        <v>0</v>
      </c>
      <c r="GA92" s="3">
        <f t="shared" si="71"/>
        <v>0</v>
      </c>
      <c r="GB92" s="3">
        <f t="shared" si="71"/>
        <v>0</v>
      </c>
      <c r="GC92" s="3">
        <f t="shared" si="71"/>
        <v>0</v>
      </c>
      <c r="GD92" s="3">
        <f t="shared" si="71"/>
        <v>0</v>
      </c>
      <c r="GE92" s="3">
        <f t="shared" si="71"/>
        <v>0</v>
      </c>
      <c r="GF92" s="3">
        <f t="shared" si="71"/>
        <v>0</v>
      </c>
      <c r="GG92" s="3">
        <f t="shared" si="71"/>
        <v>0</v>
      </c>
      <c r="GH92" s="3">
        <f t="shared" si="71"/>
        <v>0</v>
      </c>
      <c r="GI92" s="3">
        <f t="shared" si="71"/>
        <v>0</v>
      </c>
      <c r="GJ92" s="3">
        <f t="shared" si="71"/>
        <v>0</v>
      </c>
      <c r="GK92" s="3">
        <f t="shared" si="71"/>
        <v>0</v>
      </c>
      <c r="GL92" s="3">
        <f t="shared" si="71"/>
        <v>0</v>
      </c>
      <c r="GM92" s="3">
        <f t="shared" si="71"/>
        <v>0</v>
      </c>
      <c r="GN92" s="3">
        <f t="shared" si="71"/>
        <v>0</v>
      </c>
      <c r="GO92" s="3">
        <f t="shared" si="71"/>
        <v>0</v>
      </c>
      <c r="GP92" s="3">
        <f t="shared" si="71"/>
        <v>0</v>
      </c>
      <c r="GQ92" s="3">
        <f t="shared" si="71"/>
        <v>0</v>
      </c>
      <c r="GR92" s="3">
        <f t="shared" si="71"/>
        <v>0</v>
      </c>
      <c r="GS92" s="3">
        <f t="shared" si="71"/>
        <v>0</v>
      </c>
      <c r="GT92" s="3">
        <f t="shared" si="71"/>
        <v>0</v>
      </c>
      <c r="GU92" s="3">
        <f t="shared" si="71"/>
        <v>0</v>
      </c>
      <c r="GV92" s="3">
        <f t="shared" si="71"/>
        <v>0</v>
      </c>
      <c r="GW92" s="3">
        <f t="shared" si="71"/>
        <v>0</v>
      </c>
      <c r="GX92" s="3">
        <f t="shared" si="71"/>
        <v>0</v>
      </c>
      <c r="IF92">
        <v>-1</v>
      </c>
    </row>
    <row r="93" spans="1:245" x14ac:dyDescent="0.2">
      <c r="IF93">
        <v>-1</v>
      </c>
    </row>
    <row r="94" spans="1:245" x14ac:dyDescent="0.2">
      <c r="A94">
        <v>17</v>
      </c>
      <c r="B94">
        <v>1</v>
      </c>
      <c r="C94">
        <f>ROW(SmtRes!A109)</f>
        <v>109</v>
      </c>
      <c r="D94">
        <f>ROW(EtalonRes!A110)</f>
        <v>110</v>
      </c>
      <c r="E94" t="s">
        <v>211</v>
      </c>
      <c r="F94" t="s">
        <v>21</v>
      </c>
      <c r="G94" t="s">
        <v>22</v>
      </c>
      <c r="H94" t="s">
        <v>23</v>
      </c>
      <c r="I94">
        <f>'1.Лок.смета.и.Акт'!E264</f>
        <v>3</v>
      </c>
      <c r="J94">
        <v>0</v>
      </c>
      <c r="K94">
        <v>3</v>
      </c>
      <c r="O94">
        <f t="shared" ref="O94:O110" si="72">ROUND(CP94,2)</f>
        <v>4025.22</v>
      </c>
      <c r="P94">
        <f t="shared" ref="P94:P110" si="73">ROUND(CQ94*I94,2)</f>
        <v>55.48</v>
      </c>
      <c r="Q94">
        <f t="shared" ref="Q94:Q110" si="74">ROUND(CR94*I94,2)</f>
        <v>276.47000000000003</v>
      </c>
      <c r="R94">
        <f t="shared" ref="R94:R110" si="75">ROUND(CS94*I94,2)</f>
        <v>63.11</v>
      </c>
      <c r="S94">
        <f t="shared" ref="S94:S110" si="76">ROUND(CT94*I94,2)</f>
        <v>3693.27</v>
      </c>
      <c r="T94">
        <f t="shared" ref="T94:T110" si="77">ROUND(CU94*I94,2)</f>
        <v>0</v>
      </c>
      <c r="U94">
        <f t="shared" ref="U94:U110" si="78">ROUND(CV94*I94,7)</f>
        <v>11.4975</v>
      </c>
      <c r="V94">
        <f t="shared" ref="V94:V110" si="79">ROUND(CW94*I94,7)</f>
        <v>0.1575</v>
      </c>
      <c r="W94">
        <f t="shared" ref="W94:W110" si="80">ROUND(CX94*I94,2)</f>
        <v>0</v>
      </c>
      <c r="X94">
        <f t="shared" ref="X94:X110" si="81">ROUND(CY94,2)</f>
        <v>4545.22</v>
      </c>
      <c r="Y94">
        <f t="shared" ref="Y94:Y110" si="82">ROUND(CZ94,2)</f>
        <v>2704.59</v>
      </c>
      <c r="AA94">
        <v>74715642</v>
      </c>
      <c r="AB94">
        <f t="shared" ref="AB94:AB110" si="83">ROUND((AC94+AD94+AF94),2)</f>
        <v>45.85</v>
      </c>
      <c r="AC94">
        <f t="shared" ref="AC94:AC110" si="84">ROUND((ES94),2)</f>
        <v>2.0299999999999998</v>
      </c>
      <c r="AD94">
        <f>ROUND(((((ET94*ROUND(1.05,7)))-((EU94*ROUND(1.05,7))))+AE94),2)</f>
        <v>6.95</v>
      </c>
      <c r="AE94">
        <f>ROUND(((EU94*ROUND(1.05,7))),2)</f>
        <v>0.63</v>
      </c>
      <c r="AF94">
        <f>ROUND(((EV94*ROUND(1.05,7))),2)</f>
        <v>36.869999999999997</v>
      </c>
      <c r="AG94">
        <f t="shared" ref="AG94:AG110" si="85">ROUND((AP94),2)</f>
        <v>0</v>
      </c>
      <c r="AH94">
        <f>((EW94*ROUND(1.05,7)))</f>
        <v>3.8325</v>
      </c>
      <c r="AI94">
        <f>((EX94*ROUND(1.05,7)))</f>
        <v>5.2500000000000005E-2</v>
      </c>
      <c r="AJ94">
        <f t="shared" ref="AJ94:AJ110" si="86">(AS94)</f>
        <v>0</v>
      </c>
      <c r="AK94">
        <f>AL94+AM94+AO94</f>
        <v>43.76</v>
      </c>
      <c r="AL94" s="68">
        <f>'1.Лок.смета.и.Акт'!F268</f>
        <v>2.0299999999999998</v>
      </c>
      <c r="AM94" s="68">
        <f>'1.Лок.смета.и.Акт'!F266</f>
        <v>6.62</v>
      </c>
      <c r="AN94" s="68">
        <f>'1.Лок.смета.и.Акт'!F267</f>
        <v>0.6</v>
      </c>
      <c r="AO94" s="68">
        <f>'1.Лок.смета.и.Акт'!F265</f>
        <v>35.11</v>
      </c>
      <c r="AP94">
        <v>0</v>
      </c>
      <c r="AQ94">
        <f>'1.Лок.смета.и.Акт'!E271</f>
        <v>3.65</v>
      </c>
      <c r="AR94">
        <v>0.05</v>
      </c>
      <c r="AS94">
        <v>0</v>
      </c>
      <c r="AT94">
        <v>121</v>
      </c>
      <c r="AU94">
        <v>72</v>
      </c>
      <c r="AV94">
        <v>1</v>
      </c>
      <c r="AW94">
        <v>1</v>
      </c>
      <c r="AZ94">
        <v>1</v>
      </c>
      <c r="BA94">
        <f>'1.Лок.смета.и.Акт'!J265</f>
        <v>33.39</v>
      </c>
      <c r="BB94">
        <f>'1.Лок.смета.и.Акт'!J266</f>
        <v>13.26</v>
      </c>
      <c r="BC94">
        <f>'1.Лок.смета.и.Акт'!J268</f>
        <v>9.11</v>
      </c>
      <c r="BD94" t="s">
        <v>6</v>
      </c>
      <c r="BE94" t="s">
        <v>6</v>
      </c>
      <c r="BF94" t="s">
        <v>6</v>
      </c>
      <c r="BG94" t="s">
        <v>6</v>
      </c>
      <c r="BH94">
        <v>0</v>
      </c>
      <c r="BI94">
        <v>1</v>
      </c>
      <c r="BJ94" t="s">
        <v>24</v>
      </c>
      <c r="BM94">
        <v>20001</v>
      </c>
      <c r="BN94">
        <v>0</v>
      </c>
      <c r="BO94" t="s">
        <v>6</v>
      </c>
      <c r="BP94">
        <v>0</v>
      </c>
      <c r="BQ94">
        <v>22</v>
      </c>
      <c r="BR94">
        <v>0</v>
      </c>
      <c r="BS94">
        <f>'1.Лок.смета.и.Акт'!J267</f>
        <v>33.39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6</v>
      </c>
      <c r="BZ94">
        <v>121</v>
      </c>
      <c r="CA94">
        <v>72</v>
      </c>
      <c r="CB94" t="s">
        <v>6</v>
      </c>
      <c r="CE94">
        <v>0</v>
      </c>
      <c r="CF94">
        <v>0</v>
      </c>
      <c r="CG94">
        <v>0</v>
      </c>
      <c r="CM94">
        <v>0</v>
      </c>
      <c r="CN94" t="s">
        <v>25</v>
      </c>
      <c r="CO94">
        <v>0</v>
      </c>
      <c r="CP94">
        <f t="shared" ref="CP94:CP110" si="87">(P94+Q94+S94)</f>
        <v>4025.2200000000003</v>
      </c>
      <c r="CQ94">
        <f>AC94*BC94</f>
        <v>18.493299999999998</v>
      </c>
      <c r="CR94">
        <f>AD94*BB94</f>
        <v>92.156999999999996</v>
      </c>
      <c r="CS94">
        <f t="shared" ref="CS94:CS110" si="88">AE94*BS94</f>
        <v>21.035700000000002</v>
      </c>
      <c r="CT94">
        <f t="shared" ref="CT94:CT110" si="89">AF94*BA94</f>
        <v>1231.0892999999999</v>
      </c>
      <c r="CU94">
        <f t="shared" ref="CU94:CU110" si="90">AG94</f>
        <v>0</v>
      </c>
      <c r="CV94">
        <f t="shared" ref="CV94:CV110" si="91">AH94</f>
        <v>3.8325</v>
      </c>
      <c r="CW94">
        <f t="shared" ref="CW94:CW110" si="92">AI94</f>
        <v>5.2500000000000005E-2</v>
      </c>
      <c r="CX94">
        <f t="shared" ref="CX94:CX110" si="93">AJ94</f>
        <v>0</v>
      </c>
      <c r="CY94">
        <f t="shared" ref="CY94:CY110" si="94">(((S94+R94)*AT94)/100)</f>
        <v>4545.2198000000008</v>
      </c>
      <c r="CZ94">
        <f t="shared" ref="CZ94:CZ110" si="95">(((S94+R94)*AU94)/100)</f>
        <v>2704.5935999999997</v>
      </c>
      <c r="DB94">
        <v>5</v>
      </c>
      <c r="DC94" t="s">
        <v>6</v>
      </c>
      <c r="DD94" t="s">
        <v>6</v>
      </c>
      <c r="DE94" t="s">
        <v>26</v>
      </c>
      <c r="DF94" t="s">
        <v>26</v>
      </c>
      <c r="DG94" t="s">
        <v>26</v>
      </c>
      <c r="DH94" t="s">
        <v>6</v>
      </c>
      <c r="DI94" t="s">
        <v>26</v>
      </c>
      <c r="DJ94" t="s">
        <v>26</v>
      </c>
      <c r="DK94" t="s">
        <v>6</v>
      </c>
      <c r="DL94" t="s">
        <v>6</v>
      </c>
      <c r="DM94" t="s">
        <v>6</v>
      </c>
      <c r="DN94">
        <v>0</v>
      </c>
      <c r="DO94">
        <v>0</v>
      </c>
      <c r="DP94">
        <v>1</v>
      </c>
      <c r="DQ94">
        <v>1</v>
      </c>
      <c r="DU94">
        <v>1013</v>
      </c>
      <c r="DV94" t="s">
        <v>23</v>
      </c>
      <c r="DW94" t="str">
        <f>'1.Лок.смета.и.Акт'!D264</f>
        <v>ШТ</v>
      </c>
      <c r="DX94">
        <v>1</v>
      </c>
      <c r="DZ94" t="s">
        <v>6</v>
      </c>
      <c r="EA94" t="s">
        <v>6</v>
      </c>
      <c r="EB94" t="s">
        <v>6</v>
      </c>
      <c r="EC94" t="s">
        <v>6</v>
      </c>
      <c r="EE94">
        <v>61529847</v>
      </c>
      <c r="EF94">
        <v>22</v>
      </c>
      <c r="EG94" t="s">
        <v>27</v>
      </c>
      <c r="EH94">
        <v>16</v>
      </c>
      <c r="EI94" t="s">
        <v>28</v>
      </c>
      <c r="EJ94">
        <v>1</v>
      </c>
      <c r="EK94">
        <v>20001</v>
      </c>
      <c r="EL94" t="s">
        <v>29</v>
      </c>
      <c r="EM94" t="s">
        <v>30</v>
      </c>
      <c r="EO94" t="s">
        <v>31</v>
      </c>
      <c r="EQ94">
        <v>0</v>
      </c>
      <c r="ER94">
        <f>ES94+ET94+EV94</f>
        <v>43.76</v>
      </c>
      <c r="ES94" s="68">
        <f>'1.Лок.смета.и.Акт'!F268</f>
        <v>2.0299999999999998</v>
      </c>
      <c r="ET94" s="68">
        <f>'1.Лок.смета.и.Акт'!F266</f>
        <v>6.62</v>
      </c>
      <c r="EU94" s="68">
        <f>'1.Лок.смета.и.Акт'!F267</f>
        <v>0.6</v>
      </c>
      <c r="EV94" s="68">
        <f>'1.Лок.смета.и.Акт'!F265</f>
        <v>35.11</v>
      </c>
      <c r="EW94">
        <f>'1.Лок.смета.и.Акт'!E271</f>
        <v>3.65</v>
      </c>
      <c r="EX94">
        <v>0.05</v>
      </c>
      <c r="EY94">
        <v>0</v>
      </c>
      <c r="FQ94">
        <v>0</v>
      </c>
      <c r="FR94">
        <f t="shared" ref="FR94:FR110" si="96">ROUND(IF(BI94=3,GM94,0),2)</f>
        <v>0</v>
      </c>
      <c r="FS94">
        <v>0</v>
      </c>
      <c r="FX94">
        <v>121</v>
      </c>
      <c r="FY94">
        <v>72</v>
      </c>
      <c r="GA94" t="s">
        <v>6</v>
      </c>
      <c r="GD94">
        <v>1</v>
      </c>
      <c r="GF94">
        <v>-2090890730</v>
      </c>
      <c r="GG94">
        <v>2</v>
      </c>
      <c r="GH94">
        <v>1</v>
      </c>
      <c r="GI94">
        <v>4</v>
      </c>
      <c r="GJ94">
        <v>0</v>
      </c>
      <c r="GK94">
        <v>0</v>
      </c>
      <c r="GL94">
        <f t="shared" ref="GL94:GL110" si="97">ROUND(IF(AND(BH94=3,BI94=3,FS94&lt;&gt;0),P94,0),2)</f>
        <v>0</v>
      </c>
      <c r="GM94">
        <f t="shared" ref="GM94:GM110" si="98">ROUND(O94+X94+Y94,2)+GX94</f>
        <v>11275.03</v>
      </c>
      <c r="GN94">
        <f t="shared" ref="GN94:GN110" si="99">IF(OR(BI94=0,BI94=1),GM94-GX94,0)</f>
        <v>11275.03</v>
      </c>
      <c r="GO94">
        <f t="shared" ref="GO94:GO110" si="100">IF(BI94=2,GM94-GX94,0)</f>
        <v>0</v>
      </c>
      <c r="GP94">
        <f t="shared" ref="GP94:GP110" si="101">IF(BI94=4,GM94-GX94,0)</f>
        <v>0</v>
      </c>
      <c r="GR94">
        <v>0</v>
      </c>
      <c r="GS94">
        <v>3</v>
      </c>
      <c r="GT94">
        <v>0</v>
      </c>
      <c r="GU94" t="s">
        <v>6</v>
      </c>
      <c r="GV94">
        <f t="shared" ref="GV94:GV110" si="102">ROUND((GT94),2)</f>
        <v>0</v>
      </c>
      <c r="GW94">
        <v>1</v>
      </c>
      <c r="GX94">
        <f t="shared" ref="GX94:GX110" si="103">ROUND(HC94*I94,2)</f>
        <v>0</v>
      </c>
      <c r="HA94">
        <v>0</v>
      </c>
      <c r="HB94">
        <v>0</v>
      </c>
      <c r="HC94">
        <f t="shared" ref="HC94:HC110" si="104">GV94*GW94</f>
        <v>0</v>
      </c>
      <c r="HE94" t="s">
        <v>6</v>
      </c>
      <c r="HF94" t="s">
        <v>6</v>
      </c>
      <c r="HM94" t="s">
        <v>6</v>
      </c>
      <c r="HN94" t="s">
        <v>32</v>
      </c>
      <c r="HO94" t="s">
        <v>33</v>
      </c>
      <c r="HP94" t="s">
        <v>28</v>
      </c>
      <c r="HQ94" t="s">
        <v>28</v>
      </c>
      <c r="IF94">
        <v>-1</v>
      </c>
      <c r="IK94">
        <v>0</v>
      </c>
    </row>
    <row r="95" spans="1:245" x14ac:dyDescent="0.2">
      <c r="A95">
        <v>18</v>
      </c>
      <c r="B95">
        <v>1</v>
      </c>
      <c r="C95">
        <v>108</v>
      </c>
      <c r="E95" t="s">
        <v>212</v>
      </c>
      <c r="F95" t="str">
        <f>'1.Лок.смета.и.Акт'!B272</f>
        <v>Прайс</v>
      </c>
      <c r="G95" t="s">
        <v>213</v>
      </c>
      <c r="H95" t="s">
        <v>37</v>
      </c>
      <c r="I95" t="e">
        <f>I94*J95</f>
        <v>#REF!</v>
      </c>
      <c r="J95" s="183" t="e">
        <f>#REF!</f>
        <v>#REF!</v>
      </c>
      <c r="K95">
        <v>0.66666667000000002</v>
      </c>
      <c r="O95" t="e">
        <f t="shared" si="72"/>
        <v>#REF!</v>
      </c>
      <c r="P95" t="e">
        <f t="shared" si="73"/>
        <v>#REF!</v>
      </c>
      <c r="Q95" t="e">
        <f t="shared" si="74"/>
        <v>#REF!</v>
      </c>
      <c r="R95" t="e">
        <f t="shared" si="75"/>
        <v>#REF!</v>
      </c>
      <c r="S95" t="e">
        <f t="shared" si="76"/>
        <v>#REF!</v>
      </c>
      <c r="T95" t="e">
        <f t="shared" si="77"/>
        <v>#REF!</v>
      </c>
      <c r="U95" t="e">
        <f t="shared" si="78"/>
        <v>#REF!</v>
      </c>
      <c r="V95" t="e">
        <f t="shared" si="79"/>
        <v>#REF!</v>
      </c>
      <c r="W95" t="e">
        <f t="shared" si="80"/>
        <v>#REF!</v>
      </c>
      <c r="X95" t="e">
        <f t="shared" si="81"/>
        <v>#REF!</v>
      </c>
      <c r="Y95" t="e">
        <f t="shared" si="82"/>
        <v>#REF!</v>
      </c>
      <c r="AA95">
        <v>74715642</v>
      </c>
      <c r="AB95">
        <f t="shared" si="83"/>
        <v>7045.02</v>
      </c>
      <c r="AC95">
        <f t="shared" si="84"/>
        <v>7045.02</v>
      </c>
      <c r="AD95">
        <f>ROUND((((ET95)-(EU95))+AE95),2)</f>
        <v>0</v>
      </c>
      <c r="AE95">
        <f t="shared" ref="AE95:AF98" si="105">ROUND((EU95),2)</f>
        <v>0</v>
      </c>
      <c r="AF95">
        <f t="shared" si="105"/>
        <v>0</v>
      </c>
      <c r="AG95">
        <f t="shared" si="85"/>
        <v>0</v>
      </c>
      <c r="AH95">
        <f t="shared" ref="AH95:AI98" si="106">(EW95)</f>
        <v>0</v>
      </c>
      <c r="AI95">
        <f t="shared" si="106"/>
        <v>0</v>
      </c>
      <c r="AJ95">
        <f t="shared" si="86"/>
        <v>0</v>
      </c>
      <c r="AK95">
        <v>7045.0199999999995</v>
      </c>
      <c r="AL95" s="68">
        <f>'1.Лок.смета.и.Акт'!F272</f>
        <v>7045.0199999999995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f>'1.Лок.смета.и.Акт'!J272</f>
        <v>6.13</v>
      </c>
      <c r="BD95" t="s">
        <v>6</v>
      </c>
      <c r="BE95" t="s">
        <v>6</v>
      </c>
      <c r="BF95" t="s">
        <v>6</v>
      </c>
      <c r="BG95" t="s">
        <v>6</v>
      </c>
      <c r="BH95">
        <v>3</v>
      </c>
      <c r="BI95">
        <v>3</v>
      </c>
      <c r="BJ95" t="s">
        <v>214</v>
      </c>
      <c r="BM95">
        <v>600001</v>
      </c>
      <c r="BN95">
        <v>0</v>
      </c>
      <c r="BO95" t="s">
        <v>6</v>
      </c>
      <c r="BP95">
        <v>0</v>
      </c>
      <c r="BQ95">
        <v>5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6</v>
      </c>
      <c r="BZ95">
        <v>0</v>
      </c>
      <c r="CA95">
        <v>0</v>
      </c>
      <c r="CB95" t="s">
        <v>6</v>
      </c>
      <c r="CE95">
        <v>0</v>
      </c>
      <c r="CF95">
        <v>0</v>
      </c>
      <c r="CG95">
        <v>0</v>
      </c>
      <c r="CM95">
        <v>0</v>
      </c>
      <c r="CN95" t="s">
        <v>6</v>
      </c>
      <c r="CO95">
        <v>0</v>
      </c>
      <c r="CP95" t="e">
        <f t="shared" si="87"/>
        <v>#REF!</v>
      </c>
      <c r="CQ95">
        <f t="shared" ref="CQ95:CR98" si="107">AC95</f>
        <v>7045.02</v>
      </c>
      <c r="CR95">
        <f t="shared" si="107"/>
        <v>0</v>
      </c>
      <c r="CS95">
        <f t="shared" si="88"/>
        <v>0</v>
      </c>
      <c r="CT95">
        <f t="shared" si="89"/>
        <v>0</v>
      </c>
      <c r="CU95">
        <f t="shared" si="90"/>
        <v>0</v>
      </c>
      <c r="CV95">
        <f t="shared" si="91"/>
        <v>0</v>
      </c>
      <c r="CW95">
        <f t="shared" si="92"/>
        <v>0</v>
      </c>
      <c r="CX95">
        <f t="shared" si="93"/>
        <v>0</v>
      </c>
      <c r="CY95" t="e">
        <f t="shared" si="94"/>
        <v>#REF!</v>
      </c>
      <c r="CZ95" t="e">
        <f t="shared" si="95"/>
        <v>#REF!</v>
      </c>
      <c r="DC95" t="s">
        <v>6</v>
      </c>
      <c r="DD95" t="s">
        <v>6</v>
      </c>
      <c r="DE95" t="s">
        <v>6</v>
      </c>
      <c r="DF95" t="s">
        <v>6</v>
      </c>
      <c r="DG95" t="s">
        <v>6</v>
      </c>
      <c r="DH95" t="s">
        <v>6</v>
      </c>
      <c r="DI95" t="s">
        <v>6</v>
      </c>
      <c r="DJ95" t="s">
        <v>6</v>
      </c>
      <c r="DK95" t="s">
        <v>6</v>
      </c>
      <c r="DL95" t="s">
        <v>6</v>
      </c>
      <c r="DM95" t="s">
        <v>6</v>
      </c>
      <c r="DN95">
        <v>0</v>
      </c>
      <c r="DO95">
        <v>0</v>
      </c>
      <c r="DP95">
        <v>1</v>
      </c>
      <c r="DQ95">
        <v>1</v>
      </c>
      <c r="DU95">
        <v>1013</v>
      </c>
      <c r="DV95" t="s">
        <v>37</v>
      </c>
      <c r="DW95" t="str">
        <f>'1.Лок.смета.и.Акт'!D272</f>
        <v>КОМПЛ</v>
      </c>
      <c r="DX95">
        <v>1</v>
      </c>
      <c r="DZ95" t="s">
        <v>6</v>
      </c>
      <c r="EA95" t="s">
        <v>6</v>
      </c>
      <c r="EB95" t="s">
        <v>6</v>
      </c>
      <c r="EC95" t="s">
        <v>6</v>
      </c>
      <c r="EE95">
        <v>61530071</v>
      </c>
      <c r="EF95">
        <v>5</v>
      </c>
      <c r="EG95" t="s">
        <v>39</v>
      </c>
      <c r="EH95">
        <v>0</v>
      </c>
      <c r="EI95" t="s">
        <v>6</v>
      </c>
      <c r="EJ95">
        <v>3</v>
      </c>
      <c r="EK95">
        <v>600001</v>
      </c>
      <c r="EL95" t="s">
        <v>40</v>
      </c>
      <c r="EM95" t="s">
        <v>41</v>
      </c>
      <c r="EO95" t="s">
        <v>6</v>
      </c>
      <c r="EQ95">
        <v>0</v>
      </c>
      <c r="ER95">
        <v>7045.0199999999995</v>
      </c>
      <c r="ES95" s="68">
        <f>'1.Лок.смета.и.Акт'!F272</f>
        <v>7045.0199999999995</v>
      </c>
      <c r="ET95">
        <v>0</v>
      </c>
      <c r="EU95">
        <v>0</v>
      </c>
      <c r="EV95">
        <v>0</v>
      </c>
      <c r="EW95">
        <v>0</v>
      </c>
      <c r="EX95">
        <v>0</v>
      </c>
      <c r="EZ95">
        <v>5</v>
      </c>
      <c r="FC95">
        <v>0</v>
      </c>
      <c r="FD95">
        <v>18</v>
      </c>
      <c r="FF95">
        <v>6752.16</v>
      </c>
      <c r="FQ95">
        <v>0</v>
      </c>
      <c r="FR95" t="e">
        <f t="shared" si="96"/>
        <v>#REF!</v>
      </c>
      <c r="FS95">
        <v>0</v>
      </c>
      <c r="FX95">
        <v>0</v>
      </c>
      <c r="FY95">
        <v>0</v>
      </c>
      <c r="GA95" t="s">
        <v>215</v>
      </c>
      <c r="GD95">
        <v>1</v>
      </c>
      <c r="GF95">
        <v>-733189130</v>
      </c>
      <c r="GG95">
        <v>2</v>
      </c>
      <c r="GH95">
        <v>3</v>
      </c>
      <c r="GI95">
        <v>4</v>
      </c>
      <c r="GJ95">
        <v>0</v>
      </c>
      <c r="GK95">
        <v>0</v>
      </c>
      <c r="GL95">
        <f t="shared" si="97"/>
        <v>0</v>
      </c>
      <c r="GM95" t="e">
        <f t="shared" si="98"/>
        <v>#REF!</v>
      </c>
      <c r="GN95">
        <f t="shared" si="99"/>
        <v>0</v>
      </c>
      <c r="GO95">
        <f t="shared" si="100"/>
        <v>0</v>
      </c>
      <c r="GP95">
        <f t="shared" si="101"/>
        <v>0</v>
      </c>
      <c r="GR95">
        <v>1</v>
      </c>
      <c r="GS95">
        <v>1</v>
      </c>
      <c r="GT95">
        <v>0</v>
      </c>
      <c r="GU95" t="s">
        <v>6</v>
      </c>
      <c r="GV95">
        <f t="shared" si="102"/>
        <v>0</v>
      </c>
      <c r="GW95">
        <v>1</v>
      </c>
      <c r="GX95" t="e">
        <f t="shared" si="103"/>
        <v>#REF!</v>
      </c>
      <c r="HA95">
        <v>0</v>
      </c>
      <c r="HB95">
        <v>0</v>
      </c>
      <c r="HC95">
        <f t="shared" si="104"/>
        <v>0</v>
      </c>
      <c r="HE95" t="s">
        <v>43</v>
      </c>
      <c r="HF95" t="s">
        <v>44</v>
      </c>
      <c r="HH95" t="e">
        <f>ROUND(AC95*I95,2)</f>
        <v>#REF!</v>
      </c>
      <c r="HM95" t="s">
        <v>6</v>
      </c>
      <c r="HN95" t="s">
        <v>6</v>
      </c>
      <c r="HO95" t="s">
        <v>6</v>
      </c>
      <c r="HP95" t="s">
        <v>6</v>
      </c>
      <c r="HQ95" t="s">
        <v>6</v>
      </c>
      <c r="IF95">
        <v>-1</v>
      </c>
      <c r="IK95">
        <v>0</v>
      </c>
    </row>
    <row r="96" spans="1:245" x14ac:dyDescent="0.2">
      <c r="A96">
        <v>18</v>
      </c>
      <c r="B96">
        <v>1</v>
      </c>
      <c r="C96">
        <v>107</v>
      </c>
      <c r="E96" t="s">
        <v>216</v>
      </c>
      <c r="F96" t="str">
        <f>'1.Лок.смета.и.Акт'!B274</f>
        <v>Прайс</v>
      </c>
      <c r="G96" t="s">
        <v>45</v>
      </c>
      <c r="H96" t="s">
        <v>37</v>
      </c>
      <c r="I96" t="e">
        <f>I94*J96</f>
        <v>#REF!</v>
      </c>
      <c r="J96" s="183" t="e">
        <f>#REF!</f>
        <v>#REF!</v>
      </c>
      <c r="K96">
        <v>0.33333332999999998</v>
      </c>
      <c r="O96" t="e">
        <f t="shared" si="72"/>
        <v>#REF!</v>
      </c>
      <c r="P96" t="e">
        <f t="shared" si="73"/>
        <v>#REF!</v>
      </c>
      <c r="Q96" t="e">
        <f t="shared" si="74"/>
        <v>#REF!</v>
      </c>
      <c r="R96" t="e">
        <f t="shared" si="75"/>
        <v>#REF!</v>
      </c>
      <c r="S96" t="e">
        <f t="shared" si="76"/>
        <v>#REF!</v>
      </c>
      <c r="T96" t="e">
        <f t="shared" si="77"/>
        <v>#REF!</v>
      </c>
      <c r="U96" t="e">
        <f t="shared" si="78"/>
        <v>#REF!</v>
      </c>
      <c r="V96" t="e">
        <f t="shared" si="79"/>
        <v>#REF!</v>
      </c>
      <c r="W96" t="e">
        <f t="shared" si="80"/>
        <v>#REF!</v>
      </c>
      <c r="X96" t="e">
        <f t="shared" si="81"/>
        <v>#REF!</v>
      </c>
      <c r="Y96" t="e">
        <f t="shared" si="82"/>
        <v>#REF!</v>
      </c>
      <c r="AA96">
        <v>74715642</v>
      </c>
      <c r="AB96">
        <f t="shared" si="83"/>
        <v>8480.6200000000008</v>
      </c>
      <c r="AC96">
        <f t="shared" si="84"/>
        <v>8480.6200000000008</v>
      </c>
      <c r="AD96">
        <f>ROUND((((ET96)-(EU96))+AE96),2)</f>
        <v>0</v>
      </c>
      <c r="AE96">
        <f t="shared" si="105"/>
        <v>0</v>
      </c>
      <c r="AF96">
        <f t="shared" si="105"/>
        <v>0</v>
      </c>
      <c r="AG96">
        <f t="shared" si="85"/>
        <v>0</v>
      </c>
      <c r="AH96">
        <f t="shared" si="106"/>
        <v>0</v>
      </c>
      <c r="AI96">
        <f t="shared" si="106"/>
        <v>0</v>
      </c>
      <c r="AJ96">
        <f t="shared" si="86"/>
        <v>0</v>
      </c>
      <c r="AK96">
        <v>8480.619999999999</v>
      </c>
      <c r="AL96" s="68">
        <f>'1.Лок.смета.и.Акт'!F274</f>
        <v>8480.619999999999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1</v>
      </c>
      <c r="AZ96">
        <v>1</v>
      </c>
      <c r="BA96">
        <v>1</v>
      </c>
      <c r="BB96">
        <v>1</v>
      </c>
      <c r="BC96">
        <f>'1.Лок.смета.и.Акт'!J274</f>
        <v>6.13</v>
      </c>
      <c r="BD96" t="s">
        <v>6</v>
      </c>
      <c r="BE96" t="s">
        <v>6</v>
      </c>
      <c r="BF96" t="s">
        <v>6</v>
      </c>
      <c r="BG96" t="s">
        <v>6</v>
      </c>
      <c r="BH96">
        <v>3</v>
      </c>
      <c r="BI96">
        <v>3</v>
      </c>
      <c r="BJ96" t="s">
        <v>46</v>
      </c>
      <c r="BM96">
        <v>600001</v>
      </c>
      <c r="BN96">
        <v>0</v>
      </c>
      <c r="BO96" t="s">
        <v>6</v>
      </c>
      <c r="BP96">
        <v>0</v>
      </c>
      <c r="BQ96">
        <v>5</v>
      </c>
      <c r="BR96">
        <v>0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6</v>
      </c>
      <c r="BZ96">
        <v>0</v>
      </c>
      <c r="CA96">
        <v>0</v>
      </c>
      <c r="CB96" t="s">
        <v>6</v>
      </c>
      <c r="CE96">
        <v>0</v>
      </c>
      <c r="CF96">
        <v>0</v>
      </c>
      <c r="CG96">
        <v>0</v>
      </c>
      <c r="CM96">
        <v>0</v>
      </c>
      <c r="CN96" t="s">
        <v>6</v>
      </c>
      <c r="CO96">
        <v>0</v>
      </c>
      <c r="CP96" t="e">
        <f t="shared" si="87"/>
        <v>#REF!</v>
      </c>
      <c r="CQ96">
        <f t="shared" si="107"/>
        <v>8480.6200000000008</v>
      </c>
      <c r="CR96">
        <f t="shared" si="107"/>
        <v>0</v>
      </c>
      <c r="CS96">
        <f t="shared" si="88"/>
        <v>0</v>
      </c>
      <c r="CT96">
        <f t="shared" si="89"/>
        <v>0</v>
      </c>
      <c r="CU96">
        <f t="shared" si="90"/>
        <v>0</v>
      </c>
      <c r="CV96">
        <f t="shared" si="91"/>
        <v>0</v>
      </c>
      <c r="CW96">
        <f t="shared" si="92"/>
        <v>0</v>
      </c>
      <c r="CX96">
        <f t="shared" si="93"/>
        <v>0</v>
      </c>
      <c r="CY96" t="e">
        <f t="shared" si="94"/>
        <v>#REF!</v>
      </c>
      <c r="CZ96" t="e">
        <f t="shared" si="95"/>
        <v>#REF!</v>
      </c>
      <c r="DC96" t="s">
        <v>6</v>
      </c>
      <c r="DD96" t="s">
        <v>6</v>
      </c>
      <c r="DE96" t="s">
        <v>6</v>
      </c>
      <c r="DF96" t="s">
        <v>6</v>
      </c>
      <c r="DG96" t="s">
        <v>6</v>
      </c>
      <c r="DH96" t="s">
        <v>6</v>
      </c>
      <c r="DI96" t="s">
        <v>6</v>
      </c>
      <c r="DJ96" t="s">
        <v>6</v>
      </c>
      <c r="DK96" t="s">
        <v>6</v>
      </c>
      <c r="DL96" t="s">
        <v>6</v>
      </c>
      <c r="DM96" t="s">
        <v>6</v>
      </c>
      <c r="DN96">
        <v>0</v>
      </c>
      <c r="DO96">
        <v>0</v>
      </c>
      <c r="DP96">
        <v>1</v>
      </c>
      <c r="DQ96">
        <v>1</v>
      </c>
      <c r="DU96">
        <v>1013</v>
      </c>
      <c r="DV96" t="s">
        <v>37</v>
      </c>
      <c r="DW96" t="str">
        <f>'1.Лок.смета.и.Акт'!D274</f>
        <v>КОМПЛ</v>
      </c>
      <c r="DX96">
        <v>1</v>
      </c>
      <c r="DZ96" t="s">
        <v>6</v>
      </c>
      <c r="EA96" t="s">
        <v>6</v>
      </c>
      <c r="EB96" t="s">
        <v>6</v>
      </c>
      <c r="EC96" t="s">
        <v>6</v>
      </c>
      <c r="EE96">
        <v>61530071</v>
      </c>
      <c r="EF96">
        <v>5</v>
      </c>
      <c r="EG96" t="s">
        <v>39</v>
      </c>
      <c r="EH96">
        <v>0</v>
      </c>
      <c r="EI96" t="s">
        <v>6</v>
      </c>
      <c r="EJ96">
        <v>3</v>
      </c>
      <c r="EK96">
        <v>600001</v>
      </c>
      <c r="EL96" t="s">
        <v>40</v>
      </c>
      <c r="EM96" t="s">
        <v>41</v>
      </c>
      <c r="EO96" t="s">
        <v>6</v>
      </c>
      <c r="EQ96">
        <v>0</v>
      </c>
      <c r="ER96">
        <v>8480.619999999999</v>
      </c>
      <c r="ES96" s="68">
        <f>'1.Лок.смета.и.Акт'!F274</f>
        <v>8480.619999999999</v>
      </c>
      <c r="ET96">
        <v>0</v>
      </c>
      <c r="EU96">
        <v>0</v>
      </c>
      <c r="EV96">
        <v>0</v>
      </c>
      <c r="EW96">
        <v>0</v>
      </c>
      <c r="EX96">
        <v>0</v>
      </c>
      <c r="EZ96">
        <v>5</v>
      </c>
      <c r="FC96">
        <v>0</v>
      </c>
      <c r="FD96">
        <v>18</v>
      </c>
      <c r="FF96">
        <v>8128.09</v>
      </c>
      <c r="FQ96">
        <v>0</v>
      </c>
      <c r="FR96" t="e">
        <f t="shared" si="96"/>
        <v>#REF!</v>
      </c>
      <c r="FS96">
        <v>0</v>
      </c>
      <c r="FX96">
        <v>0</v>
      </c>
      <c r="FY96">
        <v>0</v>
      </c>
      <c r="GA96" t="s">
        <v>47</v>
      </c>
      <c r="GD96">
        <v>1</v>
      </c>
      <c r="GF96">
        <v>850098725</v>
      </c>
      <c r="GG96">
        <v>2</v>
      </c>
      <c r="GH96">
        <v>3</v>
      </c>
      <c r="GI96">
        <v>4</v>
      </c>
      <c r="GJ96">
        <v>0</v>
      </c>
      <c r="GK96">
        <v>0</v>
      </c>
      <c r="GL96">
        <f t="shared" si="97"/>
        <v>0</v>
      </c>
      <c r="GM96" t="e">
        <f t="shared" si="98"/>
        <v>#REF!</v>
      </c>
      <c r="GN96">
        <f t="shared" si="99"/>
        <v>0</v>
      </c>
      <c r="GO96">
        <f t="shared" si="100"/>
        <v>0</v>
      </c>
      <c r="GP96">
        <f t="shared" si="101"/>
        <v>0</v>
      </c>
      <c r="GR96">
        <v>1</v>
      </c>
      <c r="GS96">
        <v>1</v>
      </c>
      <c r="GT96">
        <v>0</v>
      </c>
      <c r="GU96" t="s">
        <v>6</v>
      </c>
      <c r="GV96">
        <f t="shared" si="102"/>
        <v>0</v>
      </c>
      <c r="GW96">
        <v>1</v>
      </c>
      <c r="GX96" t="e">
        <f t="shared" si="103"/>
        <v>#REF!</v>
      </c>
      <c r="HA96">
        <v>0</v>
      </c>
      <c r="HB96">
        <v>0</v>
      </c>
      <c r="HC96">
        <f t="shared" si="104"/>
        <v>0</v>
      </c>
      <c r="HE96" t="s">
        <v>43</v>
      </c>
      <c r="HF96" t="s">
        <v>44</v>
      </c>
      <c r="HH96" t="e">
        <f>ROUND(AC96*I96,2)</f>
        <v>#REF!</v>
      </c>
      <c r="HM96" t="s">
        <v>6</v>
      </c>
      <c r="HN96" t="s">
        <v>6</v>
      </c>
      <c r="HO96" t="s">
        <v>6</v>
      </c>
      <c r="HP96" t="s">
        <v>6</v>
      </c>
      <c r="HQ96" t="s">
        <v>6</v>
      </c>
      <c r="IF96">
        <v>-1</v>
      </c>
      <c r="IK96">
        <v>0</v>
      </c>
    </row>
    <row r="97" spans="1:245" x14ac:dyDescent="0.2">
      <c r="A97">
        <v>18</v>
      </c>
      <c r="B97">
        <v>1</v>
      </c>
      <c r="C97">
        <v>106</v>
      </c>
      <c r="E97" t="s">
        <v>217</v>
      </c>
      <c r="F97" t="str">
        <f>'1.Лок.смета.и.Акт'!B276</f>
        <v>Прайс</v>
      </c>
      <c r="G97" t="s">
        <v>218</v>
      </c>
      <c r="H97" t="s">
        <v>23</v>
      </c>
      <c r="I97" t="e">
        <f>I94*J97</f>
        <v>#REF!</v>
      </c>
      <c r="J97" s="183" t="e">
        <f>#REF!</f>
        <v>#REF!</v>
      </c>
      <c r="K97">
        <v>1.3333333300000001</v>
      </c>
      <c r="O97" t="e">
        <f t="shared" si="72"/>
        <v>#REF!</v>
      </c>
      <c r="P97" t="e">
        <f t="shared" si="73"/>
        <v>#REF!</v>
      </c>
      <c r="Q97" t="e">
        <f t="shared" si="74"/>
        <v>#REF!</v>
      </c>
      <c r="R97" t="e">
        <f t="shared" si="75"/>
        <v>#REF!</v>
      </c>
      <c r="S97" t="e">
        <f t="shared" si="76"/>
        <v>#REF!</v>
      </c>
      <c r="T97" t="e">
        <f t="shared" si="77"/>
        <v>#REF!</v>
      </c>
      <c r="U97" t="e">
        <f t="shared" si="78"/>
        <v>#REF!</v>
      </c>
      <c r="V97" t="e">
        <f t="shared" si="79"/>
        <v>#REF!</v>
      </c>
      <c r="W97" t="e">
        <f t="shared" si="80"/>
        <v>#REF!</v>
      </c>
      <c r="X97" t="e">
        <f t="shared" si="81"/>
        <v>#REF!</v>
      </c>
      <c r="Y97" t="e">
        <f t="shared" si="82"/>
        <v>#REF!</v>
      </c>
      <c r="AA97">
        <v>74715642</v>
      </c>
      <c r="AB97">
        <f t="shared" si="83"/>
        <v>385.59</v>
      </c>
      <c r="AC97">
        <f t="shared" si="84"/>
        <v>385.59</v>
      </c>
      <c r="AD97">
        <f>ROUND((((ET97)-(EU97))+AE97),2)</f>
        <v>0</v>
      </c>
      <c r="AE97">
        <f t="shared" si="105"/>
        <v>0</v>
      </c>
      <c r="AF97">
        <f t="shared" si="105"/>
        <v>0</v>
      </c>
      <c r="AG97">
        <f t="shared" si="85"/>
        <v>0</v>
      </c>
      <c r="AH97">
        <f t="shared" si="106"/>
        <v>0</v>
      </c>
      <c r="AI97">
        <f t="shared" si="106"/>
        <v>0</v>
      </c>
      <c r="AJ97">
        <f t="shared" si="86"/>
        <v>0</v>
      </c>
      <c r="AK97">
        <v>385.59000000000003</v>
      </c>
      <c r="AL97" s="68">
        <f>'1.Лок.смета.и.Акт'!F276</f>
        <v>385.59000000000003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1</v>
      </c>
      <c r="AW97">
        <v>1</v>
      </c>
      <c r="AZ97">
        <v>1</v>
      </c>
      <c r="BA97">
        <v>1</v>
      </c>
      <c r="BB97">
        <v>1</v>
      </c>
      <c r="BC97">
        <f>'1.Лок.смета.и.Акт'!J276</f>
        <v>9.11</v>
      </c>
      <c r="BD97" t="s">
        <v>6</v>
      </c>
      <c r="BE97" t="s">
        <v>6</v>
      </c>
      <c r="BF97" t="s">
        <v>6</v>
      </c>
      <c r="BG97" t="s">
        <v>6</v>
      </c>
      <c r="BH97">
        <v>3</v>
      </c>
      <c r="BI97">
        <v>1</v>
      </c>
      <c r="BJ97" t="s">
        <v>219</v>
      </c>
      <c r="BM97">
        <v>500001</v>
      </c>
      <c r="BN97">
        <v>0</v>
      </c>
      <c r="BO97" t="s">
        <v>6</v>
      </c>
      <c r="BP97">
        <v>0</v>
      </c>
      <c r="BQ97">
        <v>8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6</v>
      </c>
      <c r="BZ97">
        <v>0</v>
      </c>
      <c r="CA97">
        <v>0</v>
      </c>
      <c r="CB97" t="s">
        <v>6</v>
      </c>
      <c r="CE97">
        <v>0</v>
      </c>
      <c r="CF97">
        <v>0</v>
      </c>
      <c r="CG97">
        <v>0</v>
      </c>
      <c r="CM97">
        <v>0</v>
      </c>
      <c r="CN97" t="s">
        <v>6</v>
      </c>
      <c r="CO97">
        <v>0</v>
      </c>
      <c r="CP97" t="e">
        <f t="shared" si="87"/>
        <v>#REF!</v>
      </c>
      <c r="CQ97">
        <f t="shared" si="107"/>
        <v>385.59</v>
      </c>
      <c r="CR97">
        <f t="shared" si="107"/>
        <v>0</v>
      </c>
      <c r="CS97">
        <f t="shared" si="88"/>
        <v>0</v>
      </c>
      <c r="CT97">
        <f t="shared" si="89"/>
        <v>0</v>
      </c>
      <c r="CU97">
        <f t="shared" si="90"/>
        <v>0</v>
      </c>
      <c r="CV97">
        <f t="shared" si="91"/>
        <v>0</v>
      </c>
      <c r="CW97">
        <f t="shared" si="92"/>
        <v>0</v>
      </c>
      <c r="CX97">
        <f t="shared" si="93"/>
        <v>0</v>
      </c>
      <c r="CY97" t="e">
        <f t="shared" si="94"/>
        <v>#REF!</v>
      </c>
      <c r="CZ97" t="e">
        <f t="shared" si="95"/>
        <v>#REF!</v>
      </c>
      <c r="DC97" t="s">
        <v>6</v>
      </c>
      <c r="DD97" t="s">
        <v>6</v>
      </c>
      <c r="DE97" t="s">
        <v>6</v>
      </c>
      <c r="DF97" t="s">
        <v>6</v>
      </c>
      <c r="DG97" t="s">
        <v>6</v>
      </c>
      <c r="DH97" t="s">
        <v>6</v>
      </c>
      <c r="DI97" t="s">
        <v>6</v>
      </c>
      <c r="DJ97" t="s">
        <v>6</v>
      </c>
      <c r="DK97" t="s">
        <v>6</v>
      </c>
      <c r="DL97" t="s">
        <v>6</v>
      </c>
      <c r="DM97" t="s">
        <v>6</v>
      </c>
      <c r="DN97">
        <v>0</v>
      </c>
      <c r="DO97">
        <v>0</v>
      </c>
      <c r="DP97">
        <v>1</v>
      </c>
      <c r="DQ97">
        <v>1</v>
      </c>
      <c r="DU97">
        <v>1013</v>
      </c>
      <c r="DV97" t="s">
        <v>23</v>
      </c>
      <c r="DW97" t="str">
        <f>'1.Лок.смета.и.Акт'!D276</f>
        <v>ШТ</v>
      </c>
      <c r="DX97">
        <v>1</v>
      </c>
      <c r="DZ97" t="s">
        <v>6</v>
      </c>
      <c r="EA97" t="s">
        <v>6</v>
      </c>
      <c r="EB97" t="s">
        <v>6</v>
      </c>
      <c r="EC97" t="s">
        <v>6</v>
      </c>
      <c r="EE97">
        <v>61530067</v>
      </c>
      <c r="EF97">
        <v>8</v>
      </c>
      <c r="EG97" t="s">
        <v>51</v>
      </c>
      <c r="EH97">
        <v>0</v>
      </c>
      <c r="EI97" t="s">
        <v>6</v>
      </c>
      <c r="EJ97">
        <v>1</v>
      </c>
      <c r="EK97">
        <v>500001</v>
      </c>
      <c r="EL97" t="s">
        <v>52</v>
      </c>
      <c r="EM97" t="s">
        <v>53</v>
      </c>
      <c r="EO97" t="s">
        <v>6</v>
      </c>
      <c r="EQ97">
        <v>0</v>
      </c>
      <c r="ER97">
        <v>385.59000000000003</v>
      </c>
      <c r="ES97" s="68">
        <f>'1.Лок.смета.и.Акт'!F276</f>
        <v>385.59000000000003</v>
      </c>
      <c r="ET97">
        <v>0</v>
      </c>
      <c r="EU97">
        <v>0</v>
      </c>
      <c r="EV97">
        <v>0</v>
      </c>
      <c r="EW97">
        <v>0</v>
      </c>
      <c r="EX97">
        <v>0</v>
      </c>
      <c r="EZ97">
        <v>5</v>
      </c>
      <c r="FC97">
        <v>0</v>
      </c>
      <c r="FD97">
        <v>18</v>
      </c>
      <c r="FF97">
        <v>366.66</v>
      </c>
      <c r="FQ97">
        <v>0</v>
      </c>
      <c r="FR97">
        <f t="shared" si="96"/>
        <v>0</v>
      </c>
      <c r="FS97">
        <v>0</v>
      </c>
      <c r="FX97">
        <v>0</v>
      </c>
      <c r="FY97">
        <v>0</v>
      </c>
      <c r="GA97" t="s">
        <v>220</v>
      </c>
      <c r="GD97">
        <v>1</v>
      </c>
      <c r="GF97">
        <v>-1765250746</v>
      </c>
      <c r="GG97">
        <v>2</v>
      </c>
      <c r="GH97">
        <v>3</v>
      </c>
      <c r="GI97">
        <v>4</v>
      </c>
      <c r="GJ97">
        <v>0</v>
      </c>
      <c r="GK97">
        <v>0</v>
      </c>
      <c r="GL97">
        <f t="shared" si="97"/>
        <v>0</v>
      </c>
      <c r="GM97" t="e">
        <f t="shared" si="98"/>
        <v>#REF!</v>
      </c>
      <c r="GN97" t="e">
        <f t="shared" si="99"/>
        <v>#REF!</v>
      </c>
      <c r="GO97">
        <f t="shared" si="100"/>
        <v>0</v>
      </c>
      <c r="GP97">
        <f t="shared" si="101"/>
        <v>0</v>
      </c>
      <c r="GR97">
        <v>1</v>
      </c>
      <c r="GS97">
        <v>1</v>
      </c>
      <c r="GT97">
        <v>0</v>
      </c>
      <c r="GU97" t="s">
        <v>6</v>
      </c>
      <c r="GV97">
        <f t="shared" si="102"/>
        <v>0</v>
      </c>
      <c r="GW97">
        <v>1</v>
      </c>
      <c r="GX97" t="e">
        <f t="shared" si="103"/>
        <v>#REF!</v>
      </c>
      <c r="HA97">
        <v>0</v>
      </c>
      <c r="HB97">
        <v>0</v>
      </c>
      <c r="HC97">
        <f t="shared" si="104"/>
        <v>0</v>
      </c>
      <c r="HE97" t="s">
        <v>43</v>
      </c>
      <c r="HF97" t="s">
        <v>55</v>
      </c>
      <c r="HG97" t="e">
        <f>ROUND(AC97*I97,2)</f>
        <v>#REF!</v>
      </c>
      <c r="HM97" t="s">
        <v>6</v>
      </c>
      <c r="HN97" t="s">
        <v>6</v>
      </c>
      <c r="HO97" t="s">
        <v>6</v>
      </c>
      <c r="HP97" t="s">
        <v>6</v>
      </c>
      <c r="HQ97" t="s">
        <v>6</v>
      </c>
      <c r="IF97">
        <v>-1</v>
      </c>
      <c r="IK97">
        <v>0</v>
      </c>
    </row>
    <row r="98" spans="1:245" x14ac:dyDescent="0.2">
      <c r="A98">
        <v>18</v>
      </c>
      <c r="B98">
        <v>1</v>
      </c>
      <c r="C98">
        <v>109</v>
      </c>
      <c r="E98" t="s">
        <v>221</v>
      </c>
      <c r="F98" t="str">
        <f>'1.Лок.смета.и.Акт'!B278</f>
        <v>Прайс</v>
      </c>
      <c r="G98" t="s">
        <v>57</v>
      </c>
      <c r="H98" t="s">
        <v>23</v>
      </c>
      <c r="I98" t="e">
        <f>I94*J98</f>
        <v>#REF!</v>
      </c>
      <c r="J98" s="183" t="e">
        <f>#REF!</f>
        <v>#REF!</v>
      </c>
      <c r="K98">
        <v>0.66666667000000002</v>
      </c>
      <c r="O98" t="e">
        <f t="shared" si="72"/>
        <v>#REF!</v>
      </c>
      <c r="P98" t="e">
        <f t="shared" si="73"/>
        <v>#REF!</v>
      </c>
      <c r="Q98" t="e">
        <f t="shared" si="74"/>
        <v>#REF!</v>
      </c>
      <c r="R98" t="e">
        <f t="shared" si="75"/>
        <v>#REF!</v>
      </c>
      <c r="S98" t="e">
        <f t="shared" si="76"/>
        <v>#REF!</v>
      </c>
      <c r="T98" t="e">
        <f t="shared" si="77"/>
        <v>#REF!</v>
      </c>
      <c r="U98" t="e">
        <f t="shared" si="78"/>
        <v>#REF!</v>
      </c>
      <c r="V98" t="e">
        <f t="shared" si="79"/>
        <v>#REF!</v>
      </c>
      <c r="W98" t="e">
        <f t="shared" si="80"/>
        <v>#REF!</v>
      </c>
      <c r="X98" t="e">
        <f t="shared" si="81"/>
        <v>#REF!</v>
      </c>
      <c r="Y98" t="e">
        <f t="shared" si="82"/>
        <v>#REF!</v>
      </c>
      <c r="AA98">
        <v>74715642</v>
      </c>
      <c r="AB98">
        <f t="shared" si="83"/>
        <v>506.09</v>
      </c>
      <c r="AC98">
        <f t="shared" si="84"/>
        <v>506.09</v>
      </c>
      <c r="AD98">
        <f>ROUND((((ET98)-(EU98))+AE98),2)</f>
        <v>0</v>
      </c>
      <c r="AE98">
        <f t="shared" si="105"/>
        <v>0</v>
      </c>
      <c r="AF98">
        <f t="shared" si="105"/>
        <v>0</v>
      </c>
      <c r="AG98">
        <f t="shared" si="85"/>
        <v>0</v>
      </c>
      <c r="AH98">
        <f t="shared" si="106"/>
        <v>0</v>
      </c>
      <c r="AI98">
        <f t="shared" si="106"/>
        <v>0</v>
      </c>
      <c r="AJ98">
        <f t="shared" si="86"/>
        <v>0</v>
      </c>
      <c r="AK98">
        <v>506.09000000000003</v>
      </c>
      <c r="AL98" s="68">
        <f>'1.Лок.смета.и.Акт'!F278</f>
        <v>506.09000000000003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</v>
      </c>
      <c r="AW98">
        <v>1</v>
      </c>
      <c r="AZ98">
        <v>1</v>
      </c>
      <c r="BA98">
        <v>1</v>
      </c>
      <c r="BB98">
        <v>1</v>
      </c>
      <c r="BC98">
        <f>'1.Лок.смета.и.Акт'!J278</f>
        <v>9.11</v>
      </c>
      <c r="BD98" t="s">
        <v>6</v>
      </c>
      <c r="BE98" t="s">
        <v>6</v>
      </c>
      <c r="BF98" t="s">
        <v>6</v>
      </c>
      <c r="BG98" t="s">
        <v>6</v>
      </c>
      <c r="BH98">
        <v>3</v>
      </c>
      <c r="BI98">
        <v>1</v>
      </c>
      <c r="BJ98" t="s">
        <v>58</v>
      </c>
      <c r="BM98">
        <v>500001</v>
      </c>
      <c r="BN98">
        <v>0</v>
      </c>
      <c r="BO98" t="s">
        <v>6</v>
      </c>
      <c r="BP98">
        <v>0</v>
      </c>
      <c r="BQ98">
        <v>8</v>
      </c>
      <c r="BR98">
        <v>0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6</v>
      </c>
      <c r="BZ98">
        <v>0</v>
      </c>
      <c r="CA98">
        <v>0</v>
      </c>
      <c r="CB98" t="s">
        <v>6</v>
      </c>
      <c r="CE98">
        <v>0</v>
      </c>
      <c r="CF98">
        <v>0</v>
      </c>
      <c r="CG98">
        <v>0</v>
      </c>
      <c r="CM98">
        <v>0</v>
      </c>
      <c r="CN98" t="s">
        <v>6</v>
      </c>
      <c r="CO98">
        <v>0</v>
      </c>
      <c r="CP98" t="e">
        <f t="shared" si="87"/>
        <v>#REF!</v>
      </c>
      <c r="CQ98">
        <f t="shared" si="107"/>
        <v>506.09</v>
      </c>
      <c r="CR98">
        <f t="shared" si="107"/>
        <v>0</v>
      </c>
      <c r="CS98">
        <f t="shared" si="88"/>
        <v>0</v>
      </c>
      <c r="CT98">
        <f t="shared" si="89"/>
        <v>0</v>
      </c>
      <c r="CU98">
        <f t="shared" si="90"/>
        <v>0</v>
      </c>
      <c r="CV98">
        <f t="shared" si="91"/>
        <v>0</v>
      </c>
      <c r="CW98">
        <f t="shared" si="92"/>
        <v>0</v>
      </c>
      <c r="CX98">
        <f t="shared" si="93"/>
        <v>0</v>
      </c>
      <c r="CY98" t="e">
        <f t="shared" si="94"/>
        <v>#REF!</v>
      </c>
      <c r="CZ98" t="e">
        <f t="shared" si="95"/>
        <v>#REF!</v>
      </c>
      <c r="DC98" t="s">
        <v>6</v>
      </c>
      <c r="DD98" t="s">
        <v>6</v>
      </c>
      <c r="DE98" t="s">
        <v>6</v>
      </c>
      <c r="DF98" t="s">
        <v>6</v>
      </c>
      <c r="DG98" t="s">
        <v>6</v>
      </c>
      <c r="DH98" t="s">
        <v>6</v>
      </c>
      <c r="DI98" t="s">
        <v>6</v>
      </c>
      <c r="DJ98" t="s">
        <v>6</v>
      </c>
      <c r="DK98" t="s">
        <v>6</v>
      </c>
      <c r="DL98" t="s">
        <v>6</v>
      </c>
      <c r="DM98" t="s">
        <v>6</v>
      </c>
      <c r="DN98">
        <v>0</v>
      </c>
      <c r="DO98">
        <v>0</v>
      </c>
      <c r="DP98">
        <v>1</v>
      </c>
      <c r="DQ98">
        <v>1</v>
      </c>
      <c r="DU98">
        <v>1013</v>
      </c>
      <c r="DV98" t="s">
        <v>23</v>
      </c>
      <c r="DW98" t="str">
        <f>'1.Лок.смета.и.Акт'!D278</f>
        <v>ШТ</v>
      </c>
      <c r="DX98">
        <v>1</v>
      </c>
      <c r="DZ98" t="s">
        <v>6</v>
      </c>
      <c r="EA98" t="s">
        <v>6</v>
      </c>
      <c r="EB98" t="s">
        <v>6</v>
      </c>
      <c r="EC98" t="s">
        <v>6</v>
      </c>
      <c r="EE98">
        <v>61530067</v>
      </c>
      <c r="EF98">
        <v>8</v>
      </c>
      <c r="EG98" t="s">
        <v>51</v>
      </c>
      <c r="EH98">
        <v>0</v>
      </c>
      <c r="EI98" t="s">
        <v>6</v>
      </c>
      <c r="EJ98">
        <v>1</v>
      </c>
      <c r="EK98">
        <v>500001</v>
      </c>
      <c r="EL98" t="s">
        <v>52</v>
      </c>
      <c r="EM98" t="s">
        <v>53</v>
      </c>
      <c r="EO98" t="s">
        <v>6</v>
      </c>
      <c r="EQ98">
        <v>0</v>
      </c>
      <c r="ER98">
        <v>506.09000000000003</v>
      </c>
      <c r="ES98" s="68">
        <f>'1.Лок.смета.и.Акт'!F278</f>
        <v>506.09000000000003</v>
      </c>
      <c r="ET98">
        <v>0</v>
      </c>
      <c r="EU98">
        <v>0</v>
      </c>
      <c r="EV98">
        <v>0</v>
      </c>
      <c r="EW98">
        <v>0</v>
      </c>
      <c r="EX98">
        <v>0</v>
      </c>
      <c r="EZ98">
        <v>5</v>
      </c>
      <c r="FC98">
        <v>0</v>
      </c>
      <c r="FD98">
        <v>18</v>
      </c>
      <c r="FF98">
        <v>481.25</v>
      </c>
      <c r="FQ98">
        <v>0</v>
      </c>
      <c r="FR98">
        <f t="shared" si="96"/>
        <v>0</v>
      </c>
      <c r="FS98">
        <v>0</v>
      </c>
      <c r="FX98">
        <v>0</v>
      </c>
      <c r="FY98">
        <v>0</v>
      </c>
      <c r="GA98" t="s">
        <v>59</v>
      </c>
      <c r="GD98">
        <v>1</v>
      </c>
      <c r="GF98">
        <v>-1491599394</v>
      </c>
      <c r="GG98">
        <v>2</v>
      </c>
      <c r="GH98">
        <v>3</v>
      </c>
      <c r="GI98">
        <v>4</v>
      </c>
      <c r="GJ98">
        <v>0</v>
      </c>
      <c r="GK98">
        <v>0</v>
      </c>
      <c r="GL98">
        <f t="shared" si="97"/>
        <v>0</v>
      </c>
      <c r="GM98" t="e">
        <f t="shared" si="98"/>
        <v>#REF!</v>
      </c>
      <c r="GN98" t="e">
        <f t="shared" si="99"/>
        <v>#REF!</v>
      </c>
      <c r="GO98">
        <f t="shared" si="100"/>
        <v>0</v>
      </c>
      <c r="GP98">
        <f t="shared" si="101"/>
        <v>0</v>
      </c>
      <c r="GR98">
        <v>1</v>
      </c>
      <c r="GS98">
        <v>1</v>
      </c>
      <c r="GT98">
        <v>0</v>
      </c>
      <c r="GU98" t="s">
        <v>6</v>
      </c>
      <c r="GV98">
        <f t="shared" si="102"/>
        <v>0</v>
      </c>
      <c r="GW98">
        <v>1</v>
      </c>
      <c r="GX98" t="e">
        <f t="shared" si="103"/>
        <v>#REF!</v>
      </c>
      <c r="HA98">
        <v>0</v>
      </c>
      <c r="HB98">
        <v>0</v>
      </c>
      <c r="HC98">
        <f t="shared" si="104"/>
        <v>0</v>
      </c>
      <c r="HE98" t="s">
        <v>43</v>
      </c>
      <c r="HF98" t="s">
        <v>55</v>
      </c>
      <c r="HG98" t="e">
        <f>ROUND(AC98*I98,2)</f>
        <v>#REF!</v>
      </c>
      <c r="HM98" t="s">
        <v>6</v>
      </c>
      <c r="HN98" t="s">
        <v>6</v>
      </c>
      <c r="HO98" t="s">
        <v>6</v>
      </c>
      <c r="HP98" t="s">
        <v>6</v>
      </c>
      <c r="HQ98" t="s">
        <v>6</v>
      </c>
      <c r="IF98">
        <v>-1</v>
      </c>
      <c r="IK98">
        <v>0</v>
      </c>
    </row>
    <row r="99" spans="1:245" x14ac:dyDescent="0.2">
      <c r="A99">
        <v>17</v>
      </c>
      <c r="B99">
        <v>1</v>
      </c>
      <c r="C99">
        <f>ROW(SmtRes!A117)</f>
        <v>117</v>
      </c>
      <c r="D99">
        <f>ROW(EtalonRes!A117)</f>
        <v>117</v>
      </c>
      <c r="E99" t="s">
        <v>222</v>
      </c>
      <c r="F99" t="s">
        <v>60</v>
      </c>
      <c r="G99" t="s">
        <v>61</v>
      </c>
      <c r="H99" t="s">
        <v>23</v>
      </c>
      <c r="I99">
        <f>'1.Лок.смета.и.Акт'!E284</f>
        <v>3</v>
      </c>
      <c r="J99">
        <v>0</v>
      </c>
      <c r="K99">
        <v>3</v>
      </c>
      <c r="O99">
        <f t="shared" si="72"/>
        <v>1226.99</v>
      </c>
      <c r="P99">
        <f t="shared" si="73"/>
        <v>204.7</v>
      </c>
      <c r="Q99">
        <f t="shared" si="74"/>
        <v>61.66</v>
      </c>
      <c r="R99">
        <f t="shared" si="75"/>
        <v>13.02</v>
      </c>
      <c r="S99">
        <f t="shared" si="76"/>
        <v>960.63</v>
      </c>
      <c r="T99">
        <f t="shared" si="77"/>
        <v>0</v>
      </c>
      <c r="U99">
        <f t="shared" si="78"/>
        <v>3.2444999999999999</v>
      </c>
      <c r="V99">
        <f t="shared" si="79"/>
        <v>3.15E-2</v>
      </c>
      <c r="W99">
        <f t="shared" si="80"/>
        <v>0</v>
      </c>
      <c r="X99">
        <f t="shared" si="81"/>
        <v>1178.1199999999999</v>
      </c>
      <c r="Y99">
        <f t="shared" si="82"/>
        <v>701.03</v>
      </c>
      <c r="AA99">
        <v>74715642</v>
      </c>
      <c r="AB99">
        <f t="shared" si="83"/>
        <v>18.63</v>
      </c>
      <c r="AC99">
        <f t="shared" si="84"/>
        <v>7.49</v>
      </c>
      <c r="AD99">
        <f>ROUND(((((ET99*ROUND(1.05,7)))-((EU99*ROUND(1.05,7))))+AE99),2)</f>
        <v>1.55</v>
      </c>
      <c r="AE99">
        <f>ROUND(((EU99*ROUND(1.05,7))),2)</f>
        <v>0.13</v>
      </c>
      <c r="AF99">
        <f>ROUND(((EV99*ROUND(1.05,7))),2)</f>
        <v>9.59</v>
      </c>
      <c r="AG99">
        <f t="shared" si="85"/>
        <v>0</v>
      </c>
      <c r="AH99">
        <f>((EW99*ROUND(1.05,7)))</f>
        <v>1.0815000000000001</v>
      </c>
      <c r="AI99">
        <f>((EX99*ROUND(1.05,7)))</f>
        <v>1.0500000000000001E-2</v>
      </c>
      <c r="AJ99">
        <f t="shared" si="86"/>
        <v>0</v>
      </c>
      <c r="AK99">
        <f>AL99+AM99+AO99</f>
        <v>18.090000000000003</v>
      </c>
      <c r="AL99" s="68">
        <f>'1.Лок.смета.и.Акт'!F288</f>
        <v>7.49</v>
      </c>
      <c r="AM99" s="68">
        <f>'1.Лок.смета.и.Акт'!F286</f>
        <v>1.47</v>
      </c>
      <c r="AN99" s="68">
        <f>'1.Лок.смета.и.Акт'!F287</f>
        <v>0.12</v>
      </c>
      <c r="AO99" s="68">
        <f>'1.Лок.смета.и.Акт'!F285</f>
        <v>9.1300000000000008</v>
      </c>
      <c r="AP99">
        <v>0</v>
      </c>
      <c r="AQ99">
        <f>'1.Лок.смета.и.Акт'!E291</f>
        <v>1.03</v>
      </c>
      <c r="AR99">
        <v>0.01</v>
      </c>
      <c r="AS99">
        <v>0</v>
      </c>
      <c r="AT99">
        <v>121</v>
      </c>
      <c r="AU99">
        <v>72</v>
      </c>
      <c r="AV99">
        <v>1</v>
      </c>
      <c r="AW99">
        <v>1</v>
      </c>
      <c r="AZ99">
        <v>1</v>
      </c>
      <c r="BA99">
        <f>'1.Лок.смета.и.Акт'!J285</f>
        <v>33.39</v>
      </c>
      <c r="BB99">
        <f>'1.Лок.смета.и.Акт'!J286</f>
        <v>13.26</v>
      </c>
      <c r="BC99">
        <f>'1.Лок.смета.и.Акт'!J288</f>
        <v>9.11</v>
      </c>
      <c r="BD99" t="s">
        <v>6</v>
      </c>
      <c r="BE99" t="s">
        <v>6</v>
      </c>
      <c r="BF99" t="s">
        <v>6</v>
      </c>
      <c r="BG99" t="s">
        <v>6</v>
      </c>
      <c r="BH99">
        <v>0</v>
      </c>
      <c r="BI99">
        <v>1</v>
      </c>
      <c r="BJ99" t="s">
        <v>62</v>
      </c>
      <c r="BM99">
        <v>20001</v>
      </c>
      <c r="BN99">
        <v>0</v>
      </c>
      <c r="BO99" t="s">
        <v>6</v>
      </c>
      <c r="BP99">
        <v>0</v>
      </c>
      <c r="BQ99">
        <v>22</v>
      </c>
      <c r="BR99">
        <v>0</v>
      </c>
      <c r="BS99">
        <f>'1.Лок.смета.и.Акт'!J287</f>
        <v>33.39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6</v>
      </c>
      <c r="BZ99">
        <v>121</v>
      </c>
      <c r="CA99">
        <v>72</v>
      </c>
      <c r="CB99" t="s">
        <v>6</v>
      </c>
      <c r="CE99">
        <v>0</v>
      </c>
      <c r="CF99">
        <v>0</v>
      </c>
      <c r="CG99">
        <v>0</v>
      </c>
      <c r="CM99">
        <v>0</v>
      </c>
      <c r="CN99" t="s">
        <v>63</v>
      </c>
      <c r="CO99">
        <v>0</v>
      </c>
      <c r="CP99">
        <f t="shared" si="87"/>
        <v>1226.99</v>
      </c>
      <c r="CQ99">
        <f>AC99*BC99</f>
        <v>68.233899999999991</v>
      </c>
      <c r="CR99">
        <f>AD99*BB99</f>
        <v>20.553000000000001</v>
      </c>
      <c r="CS99">
        <f t="shared" si="88"/>
        <v>4.3407</v>
      </c>
      <c r="CT99">
        <f t="shared" si="89"/>
        <v>320.21010000000001</v>
      </c>
      <c r="CU99">
        <f t="shared" si="90"/>
        <v>0</v>
      </c>
      <c r="CV99">
        <f t="shared" si="91"/>
        <v>1.0815000000000001</v>
      </c>
      <c r="CW99">
        <f t="shared" si="92"/>
        <v>1.0500000000000001E-2</v>
      </c>
      <c r="CX99">
        <f t="shared" si="93"/>
        <v>0</v>
      </c>
      <c r="CY99">
        <f t="shared" si="94"/>
        <v>1178.1164999999999</v>
      </c>
      <c r="CZ99">
        <f t="shared" si="95"/>
        <v>701.02800000000002</v>
      </c>
      <c r="DC99" t="s">
        <v>6</v>
      </c>
      <c r="DD99" t="s">
        <v>6</v>
      </c>
      <c r="DE99" t="s">
        <v>64</v>
      </c>
      <c r="DF99" t="s">
        <v>64</v>
      </c>
      <c r="DG99" t="s">
        <v>64</v>
      </c>
      <c r="DH99" t="s">
        <v>6</v>
      </c>
      <c r="DI99" t="s">
        <v>64</v>
      </c>
      <c r="DJ99" t="s">
        <v>64</v>
      </c>
      <c r="DK99" t="s">
        <v>6</v>
      </c>
      <c r="DL99" t="s">
        <v>6</v>
      </c>
      <c r="DM99" t="s">
        <v>6</v>
      </c>
      <c r="DN99">
        <v>0</v>
      </c>
      <c r="DO99">
        <v>0</v>
      </c>
      <c r="DP99">
        <v>1</v>
      </c>
      <c r="DQ99">
        <v>1</v>
      </c>
      <c r="DU99">
        <v>1013</v>
      </c>
      <c r="DV99" t="s">
        <v>23</v>
      </c>
      <c r="DW99" t="str">
        <f>'1.Лок.смета.и.Акт'!D284</f>
        <v>ШТ</v>
      </c>
      <c r="DX99">
        <v>1</v>
      </c>
      <c r="DZ99" t="s">
        <v>6</v>
      </c>
      <c r="EA99" t="s">
        <v>6</v>
      </c>
      <c r="EB99" t="s">
        <v>6</v>
      </c>
      <c r="EC99" t="s">
        <v>6</v>
      </c>
      <c r="EE99">
        <v>61529847</v>
      </c>
      <c r="EF99">
        <v>22</v>
      </c>
      <c r="EG99" t="s">
        <v>27</v>
      </c>
      <c r="EH99">
        <v>16</v>
      </c>
      <c r="EI99" t="s">
        <v>28</v>
      </c>
      <c r="EJ99">
        <v>1</v>
      </c>
      <c r="EK99">
        <v>20001</v>
      </c>
      <c r="EL99" t="s">
        <v>29</v>
      </c>
      <c r="EM99" t="s">
        <v>30</v>
      </c>
      <c r="EO99" t="s">
        <v>31</v>
      </c>
      <c r="EQ99">
        <v>0</v>
      </c>
      <c r="ER99">
        <f>ES99+ET99+EV99</f>
        <v>18.090000000000003</v>
      </c>
      <c r="ES99" s="68">
        <f>'1.Лок.смета.и.Акт'!F288</f>
        <v>7.49</v>
      </c>
      <c r="ET99" s="68">
        <f>'1.Лок.смета.и.Акт'!F286</f>
        <v>1.47</v>
      </c>
      <c r="EU99" s="68">
        <f>'1.Лок.смета.и.Акт'!F287</f>
        <v>0.12</v>
      </c>
      <c r="EV99" s="68">
        <f>'1.Лок.смета.и.Акт'!F285</f>
        <v>9.1300000000000008</v>
      </c>
      <c r="EW99">
        <f>'1.Лок.смета.и.Акт'!E291</f>
        <v>1.03</v>
      </c>
      <c r="EX99">
        <v>0.01</v>
      </c>
      <c r="EY99">
        <v>0</v>
      </c>
      <c r="FQ99">
        <v>0</v>
      </c>
      <c r="FR99">
        <f t="shared" si="96"/>
        <v>0</v>
      </c>
      <c r="FS99">
        <v>0</v>
      </c>
      <c r="FX99">
        <v>121</v>
      </c>
      <c r="FY99">
        <v>72</v>
      </c>
      <c r="GA99" t="s">
        <v>6</v>
      </c>
      <c r="GD99">
        <v>1</v>
      </c>
      <c r="GF99">
        <v>1015029812</v>
      </c>
      <c r="GG99">
        <v>2</v>
      </c>
      <c r="GH99">
        <v>1</v>
      </c>
      <c r="GI99">
        <v>4</v>
      </c>
      <c r="GJ99">
        <v>0</v>
      </c>
      <c r="GK99">
        <v>0</v>
      </c>
      <c r="GL99">
        <f t="shared" si="97"/>
        <v>0</v>
      </c>
      <c r="GM99">
        <f t="shared" si="98"/>
        <v>3106.14</v>
      </c>
      <c r="GN99">
        <f t="shared" si="99"/>
        <v>3106.14</v>
      </c>
      <c r="GO99">
        <f t="shared" si="100"/>
        <v>0</v>
      </c>
      <c r="GP99">
        <f t="shared" si="101"/>
        <v>0</v>
      </c>
      <c r="GR99">
        <v>0</v>
      </c>
      <c r="GS99">
        <v>3</v>
      </c>
      <c r="GT99">
        <v>0</v>
      </c>
      <c r="GU99" t="s">
        <v>6</v>
      </c>
      <c r="GV99">
        <f t="shared" si="102"/>
        <v>0</v>
      </c>
      <c r="GW99">
        <v>1</v>
      </c>
      <c r="GX99">
        <f t="shared" si="103"/>
        <v>0</v>
      </c>
      <c r="HA99">
        <v>0</v>
      </c>
      <c r="HB99">
        <v>0</v>
      </c>
      <c r="HC99">
        <f t="shared" si="104"/>
        <v>0</v>
      </c>
      <c r="HE99" t="s">
        <v>6</v>
      </c>
      <c r="HF99" t="s">
        <v>6</v>
      </c>
      <c r="HM99" t="s">
        <v>6</v>
      </c>
      <c r="HN99" t="s">
        <v>32</v>
      </c>
      <c r="HO99" t="s">
        <v>33</v>
      </c>
      <c r="HP99" t="s">
        <v>28</v>
      </c>
      <c r="HQ99" t="s">
        <v>28</v>
      </c>
      <c r="IF99">
        <v>-1</v>
      </c>
      <c r="IK99">
        <v>0</v>
      </c>
    </row>
    <row r="100" spans="1:245" x14ac:dyDescent="0.2">
      <c r="A100">
        <v>18</v>
      </c>
      <c r="B100">
        <v>1</v>
      </c>
      <c r="C100">
        <v>117</v>
      </c>
      <c r="E100" t="s">
        <v>223</v>
      </c>
      <c r="F100" t="str">
        <f>'1.Лок.смета.и.Акт'!B292</f>
        <v>Прайс</v>
      </c>
      <c r="G100" t="s">
        <v>224</v>
      </c>
      <c r="H100" t="s">
        <v>23</v>
      </c>
      <c r="I100" t="e">
        <f>I99*J100</f>
        <v>#REF!</v>
      </c>
      <c r="J100" s="183" t="e">
        <f>#REF!</f>
        <v>#REF!</v>
      </c>
      <c r="K100">
        <v>0.66666667000000002</v>
      </c>
      <c r="O100" t="e">
        <f t="shared" si="72"/>
        <v>#REF!</v>
      </c>
      <c r="P100" t="e">
        <f t="shared" si="73"/>
        <v>#REF!</v>
      </c>
      <c r="Q100" t="e">
        <f t="shared" si="74"/>
        <v>#REF!</v>
      </c>
      <c r="R100" t="e">
        <f t="shared" si="75"/>
        <v>#REF!</v>
      </c>
      <c r="S100" t="e">
        <f t="shared" si="76"/>
        <v>#REF!</v>
      </c>
      <c r="T100" t="e">
        <f t="shared" si="77"/>
        <v>#REF!</v>
      </c>
      <c r="U100" t="e">
        <f t="shared" si="78"/>
        <v>#REF!</v>
      </c>
      <c r="V100" t="e">
        <f t="shared" si="79"/>
        <v>#REF!</v>
      </c>
      <c r="W100" t="e">
        <f t="shared" si="80"/>
        <v>#REF!</v>
      </c>
      <c r="X100" t="e">
        <f t="shared" si="81"/>
        <v>#REF!</v>
      </c>
      <c r="Y100" t="e">
        <f t="shared" si="82"/>
        <v>#REF!</v>
      </c>
      <c r="AA100">
        <v>74715642</v>
      </c>
      <c r="AB100">
        <f t="shared" si="83"/>
        <v>671.89</v>
      </c>
      <c r="AC100">
        <f t="shared" si="84"/>
        <v>671.89</v>
      </c>
      <c r="AD100">
        <f>ROUND((((ET100)-(EU100))+AE100),2)</f>
        <v>0</v>
      </c>
      <c r="AE100">
        <f>ROUND((EU100),2)</f>
        <v>0</v>
      </c>
      <c r="AF100">
        <f>ROUND((EV100),2)</f>
        <v>0</v>
      </c>
      <c r="AG100">
        <f t="shared" si="85"/>
        <v>0</v>
      </c>
      <c r="AH100">
        <f>(EW100)</f>
        <v>0</v>
      </c>
      <c r="AI100">
        <f>(EX100)</f>
        <v>0</v>
      </c>
      <c r="AJ100">
        <f t="shared" si="86"/>
        <v>0</v>
      </c>
      <c r="AK100">
        <v>671.88999999999987</v>
      </c>
      <c r="AL100" s="68">
        <f>'1.Лок.смета.и.Акт'!F292</f>
        <v>671.88999999999987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f>'1.Лок.смета.и.Акт'!J292</f>
        <v>9.11</v>
      </c>
      <c r="BD100" t="s">
        <v>6</v>
      </c>
      <c r="BE100" t="s">
        <v>6</v>
      </c>
      <c r="BF100" t="s">
        <v>6</v>
      </c>
      <c r="BG100" t="s">
        <v>6</v>
      </c>
      <c r="BH100">
        <v>3</v>
      </c>
      <c r="BI100">
        <v>1</v>
      </c>
      <c r="BJ100" t="s">
        <v>225</v>
      </c>
      <c r="BM100">
        <v>500001</v>
      </c>
      <c r="BN100">
        <v>0</v>
      </c>
      <c r="BO100" t="s">
        <v>6</v>
      </c>
      <c r="BP100">
        <v>0</v>
      </c>
      <c r="BQ100">
        <v>8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6</v>
      </c>
      <c r="BZ100">
        <v>0</v>
      </c>
      <c r="CA100">
        <v>0</v>
      </c>
      <c r="CB100" t="s">
        <v>6</v>
      </c>
      <c r="CE100">
        <v>0</v>
      </c>
      <c r="CF100">
        <v>0</v>
      </c>
      <c r="CG100">
        <v>0</v>
      </c>
      <c r="CM100">
        <v>0</v>
      </c>
      <c r="CN100" t="s">
        <v>6</v>
      </c>
      <c r="CO100">
        <v>0</v>
      </c>
      <c r="CP100" t="e">
        <f t="shared" si="87"/>
        <v>#REF!</v>
      </c>
      <c r="CQ100">
        <f>AC100</f>
        <v>671.89</v>
      </c>
      <c r="CR100">
        <f>AD100</f>
        <v>0</v>
      </c>
      <c r="CS100">
        <f t="shared" si="88"/>
        <v>0</v>
      </c>
      <c r="CT100">
        <f t="shared" si="89"/>
        <v>0</v>
      </c>
      <c r="CU100">
        <f t="shared" si="90"/>
        <v>0</v>
      </c>
      <c r="CV100">
        <f t="shared" si="91"/>
        <v>0</v>
      </c>
      <c r="CW100">
        <f t="shared" si="92"/>
        <v>0</v>
      </c>
      <c r="CX100">
        <f t="shared" si="93"/>
        <v>0</v>
      </c>
      <c r="CY100" t="e">
        <f t="shared" si="94"/>
        <v>#REF!</v>
      </c>
      <c r="CZ100" t="e">
        <f t="shared" si="95"/>
        <v>#REF!</v>
      </c>
      <c r="DC100" t="s">
        <v>6</v>
      </c>
      <c r="DD100" t="s">
        <v>6</v>
      </c>
      <c r="DE100" t="s">
        <v>6</v>
      </c>
      <c r="DF100" t="s">
        <v>6</v>
      </c>
      <c r="DG100" t="s">
        <v>6</v>
      </c>
      <c r="DH100" t="s">
        <v>6</v>
      </c>
      <c r="DI100" t="s">
        <v>6</v>
      </c>
      <c r="DJ100" t="s">
        <v>6</v>
      </c>
      <c r="DK100" t="s">
        <v>6</v>
      </c>
      <c r="DL100" t="s">
        <v>6</v>
      </c>
      <c r="DM100" t="s">
        <v>6</v>
      </c>
      <c r="DN100">
        <v>0</v>
      </c>
      <c r="DO100">
        <v>0</v>
      </c>
      <c r="DP100">
        <v>1</v>
      </c>
      <c r="DQ100">
        <v>1</v>
      </c>
      <c r="DU100">
        <v>1013</v>
      </c>
      <c r="DV100" t="s">
        <v>23</v>
      </c>
      <c r="DW100" t="str">
        <f>'1.Лок.смета.и.Акт'!D292</f>
        <v>ШТ</v>
      </c>
      <c r="DX100">
        <v>1</v>
      </c>
      <c r="DZ100" t="s">
        <v>6</v>
      </c>
      <c r="EA100" t="s">
        <v>6</v>
      </c>
      <c r="EB100" t="s">
        <v>6</v>
      </c>
      <c r="EC100" t="s">
        <v>6</v>
      </c>
      <c r="EE100">
        <v>61530067</v>
      </c>
      <c r="EF100">
        <v>8</v>
      </c>
      <c r="EG100" t="s">
        <v>51</v>
      </c>
      <c r="EH100">
        <v>0</v>
      </c>
      <c r="EI100" t="s">
        <v>6</v>
      </c>
      <c r="EJ100">
        <v>1</v>
      </c>
      <c r="EK100">
        <v>500001</v>
      </c>
      <c r="EL100" t="s">
        <v>52</v>
      </c>
      <c r="EM100" t="s">
        <v>53</v>
      </c>
      <c r="EO100" t="s">
        <v>6</v>
      </c>
      <c r="EQ100">
        <v>0</v>
      </c>
      <c r="ER100">
        <v>671.88999999999987</v>
      </c>
      <c r="ES100" s="68">
        <f>'1.Лок.смета.и.Акт'!F292</f>
        <v>671.88999999999987</v>
      </c>
      <c r="ET100">
        <v>0</v>
      </c>
      <c r="EU100">
        <v>0</v>
      </c>
      <c r="EV100">
        <v>0</v>
      </c>
      <c r="EW100">
        <v>0</v>
      </c>
      <c r="EX100">
        <v>0</v>
      </c>
      <c r="EZ100">
        <v>5</v>
      </c>
      <c r="FC100">
        <v>0</v>
      </c>
      <c r="FD100">
        <v>18</v>
      </c>
      <c r="FF100">
        <v>638.91</v>
      </c>
      <c r="FQ100">
        <v>0</v>
      </c>
      <c r="FR100">
        <f t="shared" si="96"/>
        <v>0</v>
      </c>
      <c r="FS100">
        <v>0</v>
      </c>
      <c r="FX100">
        <v>0</v>
      </c>
      <c r="FY100">
        <v>0</v>
      </c>
      <c r="GA100" t="s">
        <v>226</v>
      </c>
      <c r="GD100">
        <v>1</v>
      </c>
      <c r="GF100">
        <v>-587167010</v>
      </c>
      <c r="GG100">
        <v>2</v>
      </c>
      <c r="GH100">
        <v>3</v>
      </c>
      <c r="GI100">
        <v>4</v>
      </c>
      <c r="GJ100">
        <v>0</v>
      </c>
      <c r="GK100">
        <v>0</v>
      </c>
      <c r="GL100">
        <f t="shared" si="97"/>
        <v>0</v>
      </c>
      <c r="GM100" t="e">
        <f t="shared" si="98"/>
        <v>#REF!</v>
      </c>
      <c r="GN100" t="e">
        <f t="shared" si="99"/>
        <v>#REF!</v>
      </c>
      <c r="GO100">
        <f t="shared" si="100"/>
        <v>0</v>
      </c>
      <c r="GP100">
        <f t="shared" si="101"/>
        <v>0</v>
      </c>
      <c r="GR100">
        <v>1</v>
      </c>
      <c r="GS100">
        <v>1</v>
      </c>
      <c r="GT100">
        <v>0</v>
      </c>
      <c r="GU100" t="s">
        <v>6</v>
      </c>
      <c r="GV100">
        <f t="shared" si="102"/>
        <v>0</v>
      </c>
      <c r="GW100">
        <v>1</v>
      </c>
      <c r="GX100" t="e">
        <f t="shared" si="103"/>
        <v>#REF!</v>
      </c>
      <c r="HA100">
        <v>0</v>
      </c>
      <c r="HB100">
        <v>0</v>
      </c>
      <c r="HC100">
        <f t="shared" si="104"/>
        <v>0</v>
      </c>
      <c r="HE100" t="s">
        <v>43</v>
      </c>
      <c r="HF100" t="s">
        <v>55</v>
      </c>
      <c r="HG100" t="e">
        <f>ROUND(AC100*I100,2)</f>
        <v>#REF!</v>
      </c>
      <c r="HM100" t="s">
        <v>6</v>
      </c>
      <c r="HN100" t="s">
        <v>6</v>
      </c>
      <c r="HO100" t="s">
        <v>6</v>
      </c>
      <c r="HP100" t="s">
        <v>6</v>
      </c>
      <c r="HQ100" t="s">
        <v>6</v>
      </c>
      <c r="IF100">
        <v>-1</v>
      </c>
      <c r="IK100">
        <v>0</v>
      </c>
    </row>
    <row r="101" spans="1:245" x14ac:dyDescent="0.2">
      <c r="A101">
        <v>18</v>
      </c>
      <c r="B101">
        <v>1</v>
      </c>
      <c r="C101">
        <v>116</v>
      </c>
      <c r="E101" t="s">
        <v>227</v>
      </c>
      <c r="F101" t="str">
        <f>'1.Лок.смета.и.Акт'!B294</f>
        <v>Прайс</v>
      </c>
      <c r="G101" t="s">
        <v>70</v>
      </c>
      <c r="H101" t="s">
        <v>23</v>
      </c>
      <c r="I101" t="e">
        <f>I99*J101</f>
        <v>#REF!</v>
      </c>
      <c r="J101" s="183" t="e">
        <f>#REF!</f>
        <v>#REF!</v>
      </c>
      <c r="K101">
        <v>0.33333332999999998</v>
      </c>
      <c r="O101" t="e">
        <f t="shared" si="72"/>
        <v>#REF!</v>
      </c>
      <c r="P101" t="e">
        <f t="shared" si="73"/>
        <v>#REF!</v>
      </c>
      <c r="Q101" t="e">
        <f t="shared" si="74"/>
        <v>#REF!</v>
      </c>
      <c r="R101" t="e">
        <f t="shared" si="75"/>
        <v>#REF!</v>
      </c>
      <c r="S101" t="e">
        <f t="shared" si="76"/>
        <v>#REF!</v>
      </c>
      <c r="T101" t="e">
        <f t="shared" si="77"/>
        <v>#REF!</v>
      </c>
      <c r="U101" t="e">
        <f t="shared" si="78"/>
        <v>#REF!</v>
      </c>
      <c r="V101" t="e">
        <f t="shared" si="79"/>
        <v>#REF!</v>
      </c>
      <c r="W101" t="e">
        <f t="shared" si="80"/>
        <v>#REF!</v>
      </c>
      <c r="X101" t="e">
        <f t="shared" si="81"/>
        <v>#REF!</v>
      </c>
      <c r="Y101" t="e">
        <f t="shared" si="82"/>
        <v>#REF!</v>
      </c>
      <c r="AA101">
        <v>74715642</v>
      </c>
      <c r="AB101">
        <f t="shared" si="83"/>
        <v>883.98</v>
      </c>
      <c r="AC101">
        <f t="shared" si="84"/>
        <v>883.98</v>
      </c>
      <c r="AD101">
        <f>ROUND((((ET101)-(EU101))+AE101),2)</f>
        <v>0</v>
      </c>
      <c r="AE101">
        <f>ROUND((EU101),2)</f>
        <v>0</v>
      </c>
      <c r="AF101">
        <f>ROUND((EV101),2)</f>
        <v>0</v>
      </c>
      <c r="AG101">
        <f t="shared" si="85"/>
        <v>0</v>
      </c>
      <c r="AH101">
        <f>(EW101)</f>
        <v>0</v>
      </c>
      <c r="AI101">
        <f>(EX101)</f>
        <v>0</v>
      </c>
      <c r="AJ101">
        <f t="shared" si="86"/>
        <v>0</v>
      </c>
      <c r="AK101">
        <v>883.98</v>
      </c>
      <c r="AL101" s="68">
        <f>'1.Лок.смета.и.Акт'!F294</f>
        <v>883.98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f>'1.Лок.смета.и.Акт'!J294</f>
        <v>9.11</v>
      </c>
      <c r="BD101" t="s">
        <v>6</v>
      </c>
      <c r="BE101" t="s">
        <v>6</v>
      </c>
      <c r="BF101" t="s">
        <v>6</v>
      </c>
      <c r="BG101" t="s">
        <v>6</v>
      </c>
      <c r="BH101">
        <v>3</v>
      </c>
      <c r="BI101">
        <v>1</v>
      </c>
      <c r="BJ101" t="s">
        <v>71</v>
      </c>
      <c r="BM101">
        <v>500001</v>
      </c>
      <c r="BN101">
        <v>0</v>
      </c>
      <c r="BO101" t="s">
        <v>6</v>
      </c>
      <c r="BP101">
        <v>0</v>
      </c>
      <c r="BQ101">
        <v>8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6</v>
      </c>
      <c r="BZ101">
        <v>0</v>
      </c>
      <c r="CA101">
        <v>0</v>
      </c>
      <c r="CB101" t="s">
        <v>6</v>
      </c>
      <c r="CE101">
        <v>0</v>
      </c>
      <c r="CF101">
        <v>0</v>
      </c>
      <c r="CG101">
        <v>0</v>
      </c>
      <c r="CM101">
        <v>0</v>
      </c>
      <c r="CN101" t="s">
        <v>6</v>
      </c>
      <c r="CO101">
        <v>0</v>
      </c>
      <c r="CP101" t="e">
        <f t="shared" si="87"/>
        <v>#REF!</v>
      </c>
      <c r="CQ101">
        <f>AC101</f>
        <v>883.98</v>
      </c>
      <c r="CR101">
        <f>AD101</f>
        <v>0</v>
      </c>
      <c r="CS101">
        <f t="shared" si="88"/>
        <v>0</v>
      </c>
      <c r="CT101">
        <f t="shared" si="89"/>
        <v>0</v>
      </c>
      <c r="CU101">
        <f t="shared" si="90"/>
        <v>0</v>
      </c>
      <c r="CV101">
        <f t="shared" si="91"/>
        <v>0</v>
      </c>
      <c r="CW101">
        <f t="shared" si="92"/>
        <v>0</v>
      </c>
      <c r="CX101">
        <f t="shared" si="93"/>
        <v>0</v>
      </c>
      <c r="CY101" t="e">
        <f t="shared" si="94"/>
        <v>#REF!</v>
      </c>
      <c r="CZ101" t="e">
        <f t="shared" si="95"/>
        <v>#REF!</v>
      </c>
      <c r="DC101" t="s">
        <v>6</v>
      </c>
      <c r="DD101" t="s">
        <v>6</v>
      </c>
      <c r="DE101" t="s">
        <v>6</v>
      </c>
      <c r="DF101" t="s">
        <v>6</v>
      </c>
      <c r="DG101" t="s">
        <v>6</v>
      </c>
      <c r="DH101" t="s">
        <v>6</v>
      </c>
      <c r="DI101" t="s">
        <v>6</v>
      </c>
      <c r="DJ101" t="s">
        <v>6</v>
      </c>
      <c r="DK101" t="s">
        <v>6</v>
      </c>
      <c r="DL101" t="s">
        <v>6</v>
      </c>
      <c r="DM101" t="s">
        <v>6</v>
      </c>
      <c r="DN101">
        <v>0</v>
      </c>
      <c r="DO101">
        <v>0</v>
      </c>
      <c r="DP101">
        <v>1</v>
      </c>
      <c r="DQ101">
        <v>1</v>
      </c>
      <c r="DU101">
        <v>1013</v>
      </c>
      <c r="DV101" t="s">
        <v>23</v>
      </c>
      <c r="DW101" t="str">
        <f>'1.Лок.смета.и.Акт'!D294</f>
        <v>ШТ</v>
      </c>
      <c r="DX101">
        <v>1</v>
      </c>
      <c r="DZ101" t="s">
        <v>6</v>
      </c>
      <c r="EA101" t="s">
        <v>6</v>
      </c>
      <c r="EB101" t="s">
        <v>6</v>
      </c>
      <c r="EC101" t="s">
        <v>6</v>
      </c>
      <c r="EE101">
        <v>61530067</v>
      </c>
      <c r="EF101">
        <v>8</v>
      </c>
      <c r="EG101" t="s">
        <v>51</v>
      </c>
      <c r="EH101">
        <v>0</v>
      </c>
      <c r="EI101" t="s">
        <v>6</v>
      </c>
      <c r="EJ101">
        <v>1</v>
      </c>
      <c r="EK101">
        <v>500001</v>
      </c>
      <c r="EL101" t="s">
        <v>52</v>
      </c>
      <c r="EM101" t="s">
        <v>53</v>
      </c>
      <c r="EO101" t="s">
        <v>6</v>
      </c>
      <c r="EQ101">
        <v>0</v>
      </c>
      <c r="ER101">
        <v>883.98</v>
      </c>
      <c r="ES101" s="68">
        <f>'1.Лок.смета.и.Акт'!F294</f>
        <v>883.98</v>
      </c>
      <c r="ET101">
        <v>0</v>
      </c>
      <c r="EU101">
        <v>0</v>
      </c>
      <c r="EV101">
        <v>0</v>
      </c>
      <c r="EW101">
        <v>0</v>
      </c>
      <c r="EX101">
        <v>0</v>
      </c>
      <c r="EZ101">
        <v>5</v>
      </c>
      <c r="FC101">
        <v>0</v>
      </c>
      <c r="FD101">
        <v>18</v>
      </c>
      <c r="FF101">
        <v>840.59</v>
      </c>
      <c r="FQ101">
        <v>0</v>
      </c>
      <c r="FR101">
        <f t="shared" si="96"/>
        <v>0</v>
      </c>
      <c r="FS101">
        <v>0</v>
      </c>
      <c r="FX101">
        <v>0</v>
      </c>
      <c r="FY101">
        <v>0</v>
      </c>
      <c r="GA101" t="s">
        <v>72</v>
      </c>
      <c r="GD101">
        <v>1</v>
      </c>
      <c r="GF101">
        <v>-260110443</v>
      </c>
      <c r="GG101">
        <v>2</v>
      </c>
      <c r="GH101">
        <v>3</v>
      </c>
      <c r="GI101">
        <v>4</v>
      </c>
      <c r="GJ101">
        <v>0</v>
      </c>
      <c r="GK101">
        <v>0</v>
      </c>
      <c r="GL101">
        <f t="shared" si="97"/>
        <v>0</v>
      </c>
      <c r="GM101" t="e">
        <f t="shared" si="98"/>
        <v>#REF!</v>
      </c>
      <c r="GN101" t="e">
        <f t="shared" si="99"/>
        <v>#REF!</v>
      </c>
      <c r="GO101">
        <f t="shared" si="100"/>
        <v>0</v>
      </c>
      <c r="GP101">
        <f t="shared" si="101"/>
        <v>0</v>
      </c>
      <c r="GR101">
        <v>1</v>
      </c>
      <c r="GS101">
        <v>1</v>
      </c>
      <c r="GT101">
        <v>0</v>
      </c>
      <c r="GU101" t="s">
        <v>6</v>
      </c>
      <c r="GV101">
        <f t="shared" si="102"/>
        <v>0</v>
      </c>
      <c r="GW101">
        <v>1</v>
      </c>
      <c r="GX101" t="e">
        <f t="shared" si="103"/>
        <v>#REF!</v>
      </c>
      <c r="HA101">
        <v>0</v>
      </c>
      <c r="HB101">
        <v>0</v>
      </c>
      <c r="HC101">
        <f t="shared" si="104"/>
        <v>0</v>
      </c>
      <c r="HE101" t="s">
        <v>43</v>
      </c>
      <c r="HF101" t="s">
        <v>55</v>
      </c>
      <c r="HG101" t="e">
        <f>ROUND(AC101*I101,2)</f>
        <v>#REF!</v>
      </c>
      <c r="HM101" t="s">
        <v>6</v>
      </c>
      <c r="HN101" t="s">
        <v>6</v>
      </c>
      <c r="HO101" t="s">
        <v>6</v>
      </c>
      <c r="HP101" t="s">
        <v>6</v>
      </c>
      <c r="HQ101" t="s">
        <v>6</v>
      </c>
      <c r="IF101">
        <v>-1</v>
      </c>
      <c r="IK101">
        <v>0</v>
      </c>
    </row>
    <row r="102" spans="1:245" x14ac:dyDescent="0.2">
      <c r="A102">
        <v>17</v>
      </c>
      <c r="B102">
        <v>1</v>
      </c>
      <c r="C102">
        <f>ROW(SmtRes!A124)</f>
        <v>124</v>
      </c>
      <c r="D102">
        <f>ROW(EtalonRes!A124)</f>
        <v>124</v>
      </c>
      <c r="E102" t="s">
        <v>228</v>
      </c>
      <c r="F102" t="s">
        <v>85</v>
      </c>
      <c r="G102" t="s">
        <v>86</v>
      </c>
      <c r="H102" t="s">
        <v>23</v>
      </c>
      <c r="I102">
        <f>'1.Лок.смета.и.Акт'!E299</f>
        <v>3</v>
      </c>
      <c r="J102">
        <v>0</v>
      </c>
      <c r="K102">
        <v>3</v>
      </c>
      <c r="O102">
        <f t="shared" si="72"/>
        <v>1466.39</v>
      </c>
      <c r="P102">
        <f t="shared" si="73"/>
        <v>402.84</v>
      </c>
      <c r="Q102">
        <f t="shared" si="74"/>
        <v>62.85</v>
      </c>
      <c r="R102">
        <f t="shared" si="75"/>
        <v>13.02</v>
      </c>
      <c r="S102">
        <f t="shared" si="76"/>
        <v>1000.7</v>
      </c>
      <c r="T102">
        <f t="shared" si="77"/>
        <v>0</v>
      </c>
      <c r="U102">
        <f t="shared" si="78"/>
        <v>3.339</v>
      </c>
      <c r="V102">
        <f t="shared" si="79"/>
        <v>3.15E-2</v>
      </c>
      <c r="W102">
        <f t="shared" si="80"/>
        <v>0</v>
      </c>
      <c r="X102">
        <f t="shared" si="81"/>
        <v>1226.5999999999999</v>
      </c>
      <c r="Y102">
        <f t="shared" si="82"/>
        <v>729.88</v>
      </c>
      <c r="AA102">
        <v>74715642</v>
      </c>
      <c r="AB102">
        <f t="shared" si="83"/>
        <v>26.31</v>
      </c>
      <c r="AC102">
        <f t="shared" si="84"/>
        <v>14.74</v>
      </c>
      <c r="AD102">
        <f>ROUND(((((ET102*ROUND(1.05,7)))-((EU102*ROUND(1.05,7))))+AE102),2)</f>
        <v>1.58</v>
      </c>
      <c r="AE102">
        <f>ROUND(((EU102*ROUND(1.05,7))),2)</f>
        <v>0.13</v>
      </c>
      <c r="AF102">
        <f>ROUND(((EV102*ROUND(1.05,7))),2)</f>
        <v>9.99</v>
      </c>
      <c r="AG102">
        <f t="shared" si="85"/>
        <v>0</v>
      </c>
      <c r="AH102">
        <f>((EW102*ROUND(1.05,7)))</f>
        <v>1.1130000000000002</v>
      </c>
      <c r="AI102">
        <f>((EX102*ROUND(1.05,7)))</f>
        <v>1.0500000000000001E-2</v>
      </c>
      <c r="AJ102">
        <f t="shared" si="86"/>
        <v>0</v>
      </c>
      <c r="AK102">
        <f>AL102+AM102+AO102</f>
        <v>25.75</v>
      </c>
      <c r="AL102" s="68">
        <f>'1.Лок.смета.и.Акт'!F303</f>
        <v>14.74</v>
      </c>
      <c r="AM102" s="68">
        <f>'1.Лок.смета.и.Акт'!F301</f>
        <v>1.5</v>
      </c>
      <c r="AN102" s="68">
        <f>'1.Лок.смета.и.Акт'!F302</f>
        <v>0.12</v>
      </c>
      <c r="AO102" s="68">
        <f>'1.Лок.смета.и.Акт'!F300</f>
        <v>9.51</v>
      </c>
      <c r="AP102">
        <v>0</v>
      </c>
      <c r="AQ102">
        <f>'1.Лок.смета.и.Акт'!E306</f>
        <v>1.06</v>
      </c>
      <c r="AR102">
        <v>0.01</v>
      </c>
      <c r="AS102">
        <v>0</v>
      </c>
      <c r="AT102">
        <v>121</v>
      </c>
      <c r="AU102">
        <v>72</v>
      </c>
      <c r="AV102">
        <v>1</v>
      </c>
      <c r="AW102">
        <v>1</v>
      </c>
      <c r="AZ102">
        <v>1</v>
      </c>
      <c r="BA102">
        <f>'1.Лок.смета.и.Акт'!J300</f>
        <v>33.39</v>
      </c>
      <c r="BB102">
        <f>'1.Лок.смета.и.Акт'!J301</f>
        <v>13.26</v>
      </c>
      <c r="BC102">
        <f>'1.Лок.смета.и.Акт'!J303</f>
        <v>9.11</v>
      </c>
      <c r="BD102" t="s">
        <v>6</v>
      </c>
      <c r="BE102" t="s">
        <v>6</v>
      </c>
      <c r="BF102" t="s">
        <v>6</v>
      </c>
      <c r="BG102" t="s">
        <v>6</v>
      </c>
      <c r="BH102">
        <v>0</v>
      </c>
      <c r="BI102">
        <v>1</v>
      </c>
      <c r="BJ102" t="s">
        <v>87</v>
      </c>
      <c r="BM102">
        <v>20001</v>
      </c>
      <c r="BN102">
        <v>0</v>
      </c>
      <c r="BO102" t="s">
        <v>6</v>
      </c>
      <c r="BP102">
        <v>0</v>
      </c>
      <c r="BQ102">
        <v>22</v>
      </c>
      <c r="BR102">
        <v>0</v>
      </c>
      <c r="BS102">
        <f>'1.Лок.смета.и.Акт'!J302</f>
        <v>33.39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6</v>
      </c>
      <c r="BZ102">
        <v>121</v>
      </c>
      <c r="CA102">
        <v>72</v>
      </c>
      <c r="CB102" t="s">
        <v>6</v>
      </c>
      <c r="CE102">
        <v>0</v>
      </c>
      <c r="CF102">
        <v>0</v>
      </c>
      <c r="CG102">
        <v>0</v>
      </c>
      <c r="CM102">
        <v>0</v>
      </c>
      <c r="CN102" t="s">
        <v>25</v>
      </c>
      <c r="CO102">
        <v>0</v>
      </c>
      <c r="CP102">
        <f t="shared" si="87"/>
        <v>1466.39</v>
      </c>
      <c r="CQ102">
        <f>AC102*BC102</f>
        <v>134.28139999999999</v>
      </c>
      <c r="CR102">
        <f>AD102*BB102</f>
        <v>20.950800000000001</v>
      </c>
      <c r="CS102">
        <f t="shared" si="88"/>
        <v>4.3407</v>
      </c>
      <c r="CT102">
        <f t="shared" si="89"/>
        <v>333.56610000000001</v>
      </c>
      <c r="CU102">
        <f t="shared" si="90"/>
        <v>0</v>
      </c>
      <c r="CV102">
        <f t="shared" si="91"/>
        <v>1.1130000000000002</v>
      </c>
      <c r="CW102">
        <f t="shared" si="92"/>
        <v>1.0500000000000001E-2</v>
      </c>
      <c r="CX102">
        <f t="shared" si="93"/>
        <v>0</v>
      </c>
      <c r="CY102">
        <f t="shared" si="94"/>
        <v>1226.6012000000001</v>
      </c>
      <c r="CZ102">
        <f t="shared" si="95"/>
        <v>729.87839999999994</v>
      </c>
      <c r="DB102">
        <v>6</v>
      </c>
      <c r="DC102" t="s">
        <v>6</v>
      </c>
      <c r="DD102" t="s">
        <v>6</v>
      </c>
      <c r="DE102" t="s">
        <v>26</v>
      </c>
      <c r="DF102" t="s">
        <v>26</v>
      </c>
      <c r="DG102" t="s">
        <v>26</v>
      </c>
      <c r="DH102" t="s">
        <v>6</v>
      </c>
      <c r="DI102" t="s">
        <v>26</v>
      </c>
      <c r="DJ102" t="s">
        <v>26</v>
      </c>
      <c r="DK102" t="s">
        <v>6</v>
      </c>
      <c r="DL102" t="s">
        <v>6</v>
      </c>
      <c r="DM102" t="s">
        <v>6</v>
      </c>
      <c r="DN102">
        <v>0</v>
      </c>
      <c r="DO102">
        <v>0</v>
      </c>
      <c r="DP102">
        <v>1</v>
      </c>
      <c r="DQ102">
        <v>1</v>
      </c>
      <c r="DU102">
        <v>1013</v>
      </c>
      <c r="DV102" t="s">
        <v>23</v>
      </c>
      <c r="DW102" t="str">
        <f>'1.Лок.смета.и.Акт'!D299</f>
        <v>ШТ</v>
      </c>
      <c r="DX102">
        <v>1</v>
      </c>
      <c r="DZ102" t="s">
        <v>6</v>
      </c>
      <c r="EA102" t="s">
        <v>6</v>
      </c>
      <c r="EB102" t="s">
        <v>6</v>
      </c>
      <c r="EC102" t="s">
        <v>6</v>
      </c>
      <c r="EE102">
        <v>61529847</v>
      </c>
      <c r="EF102">
        <v>22</v>
      </c>
      <c r="EG102" t="s">
        <v>27</v>
      </c>
      <c r="EH102">
        <v>16</v>
      </c>
      <c r="EI102" t="s">
        <v>28</v>
      </c>
      <c r="EJ102">
        <v>1</v>
      </c>
      <c r="EK102">
        <v>20001</v>
      </c>
      <c r="EL102" t="s">
        <v>29</v>
      </c>
      <c r="EM102" t="s">
        <v>30</v>
      </c>
      <c r="EO102" t="s">
        <v>31</v>
      </c>
      <c r="EQ102">
        <v>0</v>
      </c>
      <c r="ER102">
        <f>ES102+ET102+EV102</f>
        <v>25.75</v>
      </c>
      <c r="ES102" s="68">
        <f>'1.Лок.смета.и.Акт'!F303</f>
        <v>14.74</v>
      </c>
      <c r="ET102" s="68">
        <f>'1.Лок.смета.и.Акт'!F301</f>
        <v>1.5</v>
      </c>
      <c r="EU102" s="68">
        <f>'1.Лок.смета.и.Акт'!F302</f>
        <v>0.12</v>
      </c>
      <c r="EV102" s="68">
        <f>'1.Лок.смета.и.Акт'!F300</f>
        <v>9.51</v>
      </c>
      <c r="EW102">
        <f>'1.Лок.смета.и.Акт'!E306</f>
        <v>1.06</v>
      </c>
      <c r="EX102">
        <v>0.01</v>
      </c>
      <c r="EY102">
        <v>0</v>
      </c>
      <c r="FQ102">
        <v>0</v>
      </c>
      <c r="FR102">
        <f t="shared" si="96"/>
        <v>0</v>
      </c>
      <c r="FS102">
        <v>0</v>
      </c>
      <c r="FX102">
        <v>121</v>
      </c>
      <c r="FY102">
        <v>72</v>
      </c>
      <c r="GA102" t="s">
        <v>6</v>
      </c>
      <c r="GD102">
        <v>1</v>
      </c>
      <c r="GF102">
        <v>-953910607</v>
      </c>
      <c r="GG102">
        <v>2</v>
      </c>
      <c r="GH102">
        <v>1</v>
      </c>
      <c r="GI102">
        <v>4</v>
      </c>
      <c r="GJ102">
        <v>0</v>
      </c>
      <c r="GK102">
        <v>0</v>
      </c>
      <c r="GL102">
        <f t="shared" si="97"/>
        <v>0</v>
      </c>
      <c r="GM102">
        <f t="shared" si="98"/>
        <v>3422.87</v>
      </c>
      <c r="GN102">
        <f t="shared" si="99"/>
        <v>3422.87</v>
      </c>
      <c r="GO102">
        <f t="shared" si="100"/>
        <v>0</v>
      </c>
      <c r="GP102">
        <f t="shared" si="101"/>
        <v>0</v>
      </c>
      <c r="GR102">
        <v>0</v>
      </c>
      <c r="GS102">
        <v>3</v>
      </c>
      <c r="GT102">
        <v>0</v>
      </c>
      <c r="GU102" t="s">
        <v>6</v>
      </c>
      <c r="GV102">
        <f t="shared" si="102"/>
        <v>0</v>
      </c>
      <c r="GW102">
        <v>1</v>
      </c>
      <c r="GX102">
        <f t="shared" si="103"/>
        <v>0</v>
      </c>
      <c r="HA102">
        <v>0</v>
      </c>
      <c r="HB102">
        <v>0</v>
      </c>
      <c r="HC102">
        <f t="shared" si="104"/>
        <v>0</v>
      </c>
      <c r="HE102" t="s">
        <v>6</v>
      </c>
      <c r="HF102" t="s">
        <v>6</v>
      </c>
      <c r="HM102" t="s">
        <v>6</v>
      </c>
      <c r="HN102" t="s">
        <v>32</v>
      </c>
      <c r="HO102" t="s">
        <v>33</v>
      </c>
      <c r="HP102" t="s">
        <v>28</v>
      </c>
      <c r="HQ102" t="s">
        <v>28</v>
      </c>
      <c r="IF102">
        <v>-1</v>
      </c>
      <c r="IK102">
        <v>0</v>
      </c>
    </row>
    <row r="103" spans="1:245" x14ac:dyDescent="0.2">
      <c r="A103">
        <v>18</v>
      </c>
      <c r="B103">
        <v>1</v>
      </c>
      <c r="C103">
        <v>124</v>
      </c>
      <c r="E103" t="s">
        <v>229</v>
      </c>
      <c r="F103" t="str">
        <f>'1.Лок.смета.и.Акт'!B307</f>
        <v>Прайс</v>
      </c>
      <c r="G103" t="s">
        <v>89</v>
      </c>
      <c r="H103" t="s">
        <v>23</v>
      </c>
      <c r="I103" t="e">
        <f>I102*J103</f>
        <v>#REF!</v>
      </c>
      <c r="J103" s="183" t="e">
        <f>#REF!</f>
        <v>#REF!</v>
      </c>
      <c r="K103">
        <v>1</v>
      </c>
      <c r="O103" t="e">
        <f t="shared" si="72"/>
        <v>#REF!</v>
      </c>
      <c r="P103" t="e">
        <f t="shared" si="73"/>
        <v>#REF!</v>
      </c>
      <c r="Q103" t="e">
        <f t="shared" si="74"/>
        <v>#REF!</v>
      </c>
      <c r="R103" t="e">
        <f t="shared" si="75"/>
        <v>#REF!</v>
      </c>
      <c r="S103" t="e">
        <f t="shared" si="76"/>
        <v>#REF!</v>
      </c>
      <c r="T103" t="e">
        <f t="shared" si="77"/>
        <v>#REF!</v>
      </c>
      <c r="U103" t="e">
        <f t="shared" si="78"/>
        <v>#REF!</v>
      </c>
      <c r="V103" t="e">
        <f t="shared" si="79"/>
        <v>#REF!</v>
      </c>
      <c r="W103" t="e">
        <f t="shared" si="80"/>
        <v>#REF!</v>
      </c>
      <c r="X103" t="e">
        <f t="shared" si="81"/>
        <v>#REF!</v>
      </c>
      <c r="Y103" t="e">
        <f t="shared" si="82"/>
        <v>#REF!</v>
      </c>
      <c r="AA103">
        <v>74715642</v>
      </c>
      <c r="AB103">
        <f t="shared" si="83"/>
        <v>7976.58</v>
      </c>
      <c r="AC103">
        <f t="shared" si="84"/>
        <v>7976.58</v>
      </c>
      <c r="AD103">
        <f>ROUND((((ET103)-(EU103))+AE103),2)</f>
        <v>0</v>
      </c>
      <c r="AE103">
        <f>ROUND((EU103),2)</f>
        <v>0</v>
      </c>
      <c r="AF103">
        <f>ROUND((EV103),2)</f>
        <v>0</v>
      </c>
      <c r="AG103">
        <f t="shared" si="85"/>
        <v>0</v>
      </c>
      <c r="AH103">
        <f>(EW103)</f>
        <v>0</v>
      </c>
      <c r="AI103">
        <f>(EX103)</f>
        <v>0</v>
      </c>
      <c r="AJ103">
        <f t="shared" si="86"/>
        <v>0</v>
      </c>
      <c r="AK103">
        <v>7976.58</v>
      </c>
      <c r="AL103" s="68">
        <f>'1.Лок.смета.и.Акт'!F307</f>
        <v>7976.58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1</v>
      </c>
      <c r="AZ103">
        <v>1</v>
      </c>
      <c r="BA103">
        <v>1</v>
      </c>
      <c r="BB103">
        <v>1</v>
      </c>
      <c r="BC103">
        <f>'1.Лок.смета.и.Акт'!J307</f>
        <v>6.13</v>
      </c>
      <c r="BD103" t="s">
        <v>6</v>
      </c>
      <c r="BE103" t="s">
        <v>6</v>
      </c>
      <c r="BF103" t="s">
        <v>6</v>
      </c>
      <c r="BG103" t="s">
        <v>6</v>
      </c>
      <c r="BH103">
        <v>3</v>
      </c>
      <c r="BI103">
        <v>3</v>
      </c>
      <c r="BJ103" t="s">
        <v>78</v>
      </c>
      <c r="BM103">
        <v>600001</v>
      </c>
      <c r="BN103">
        <v>0</v>
      </c>
      <c r="BO103" t="s">
        <v>6</v>
      </c>
      <c r="BP103">
        <v>0</v>
      </c>
      <c r="BQ103">
        <v>5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6</v>
      </c>
      <c r="BZ103">
        <v>0</v>
      </c>
      <c r="CA103">
        <v>0</v>
      </c>
      <c r="CB103" t="s">
        <v>6</v>
      </c>
      <c r="CE103">
        <v>0</v>
      </c>
      <c r="CF103">
        <v>0</v>
      </c>
      <c r="CG103">
        <v>0</v>
      </c>
      <c r="CM103">
        <v>0</v>
      </c>
      <c r="CN103" t="s">
        <v>6</v>
      </c>
      <c r="CO103">
        <v>0</v>
      </c>
      <c r="CP103" t="e">
        <f t="shared" si="87"/>
        <v>#REF!</v>
      </c>
      <c r="CQ103">
        <f>AC103</f>
        <v>7976.58</v>
      </c>
      <c r="CR103">
        <f>AD103</f>
        <v>0</v>
      </c>
      <c r="CS103">
        <f t="shared" si="88"/>
        <v>0</v>
      </c>
      <c r="CT103">
        <f t="shared" si="89"/>
        <v>0</v>
      </c>
      <c r="CU103">
        <f t="shared" si="90"/>
        <v>0</v>
      </c>
      <c r="CV103">
        <f t="shared" si="91"/>
        <v>0</v>
      </c>
      <c r="CW103">
        <f t="shared" si="92"/>
        <v>0</v>
      </c>
      <c r="CX103">
        <f t="shared" si="93"/>
        <v>0</v>
      </c>
      <c r="CY103" t="e">
        <f t="shared" si="94"/>
        <v>#REF!</v>
      </c>
      <c r="CZ103" t="e">
        <f t="shared" si="95"/>
        <v>#REF!</v>
      </c>
      <c r="DC103" t="s">
        <v>6</v>
      </c>
      <c r="DD103" t="s">
        <v>6</v>
      </c>
      <c r="DE103" t="s">
        <v>6</v>
      </c>
      <c r="DF103" t="s">
        <v>6</v>
      </c>
      <c r="DG103" t="s">
        <v>6</v>
      </c>
      <c r="DH103" t="s">
        <v>6</v>
      </c>
      <c r="DI103" t="s">
        <v>6</v>
      </c>
      <c r="DJ103" t="s">
        <v>6</v>
      </c>
      <c r="DK103" t="s">
        <v>6</v>
      </c>
      <c r="DL103" t="s">
        <v>6</v>
      </c>
      <c r="DM103" t="s">
        <v>6</v>
      </c>
      <c r="DN103">
        <v>0</v>
      </c>
      <c r="DO103">
        <v>0</v>
      </c>
      <c r="DP103">
        <v>1</v>
      </c>
      <c r="DQ103">
        <v>1</v>
      </c>
      <c r="DU103">
        <v>1013</v>
      </c>
      <c r="DV103" t="s">
        <v>23</v>
      </c>
      <c r="DW103" t="str">
        <f>'1.Лок.смета.и.Акт'!D307</f>
        <v>ШТ</v>
      </c>
      <c r="DX103">
        <v>1</v>
      </c>
      <c r="DZ103" t="s">
        <v>6</v>
      </c>
      <c r="EA103" t="s">
        <v>6</v>
      </c>
      <c r="EB103" t="s">
        <v>6</v>
      </c>
      <c r="EC103" t="s">
        <v>6</v>
      </c>
      <c r="EE103">
        <v>61530071</v>
      </c>
      <c r="EF103">
        <v>5</v>
      </c>
      <c r="EG103" t="s">
        <v>39</v>
      </c>
      <c r="EH103">
        <v>0</v>
      </c>
      <c r="EI103" t="s">
        <v>6</v>
      </c>
      <c r="EJ103">
        <v>3</v>
      </c>
      <c r="EK103">
        <v>600001</v>
      </c>
      <c r="EL103" t="s">
        <v>40</v>
      </c>
      <c r="EM103" t="s">
        <v>41</v>
      </c>
      <c r="EO103" t="s">
        <v>6</v>
      </c>
      <c r="EQ103">
        <v>0</v>
      </c>
      <c r="ER103">
        <v>7976.58</v>
      </c>
      <c r="ES103" s="68">
        <f>'1.Лок.смета.и.Акт'!F307</f>
        <v>7976.58</v>
      </c>
      <c r="ET103">
        <v>0</v>
      </c>
      <c r="EU103">
        <v>0</v>
      </c>
      <c r="EV103">
        <v>0</v>
      </c>
      <c r="EW103">
        <v>0</v>
      </c>
      <c r="EX103">
        <v>0</v>
      </c>
      <c r="EZ103">
        <v>5</v>
      </c>
      <c r="FC103">
        <v>0</v>
      </c>
      <c r="FD103">
        <v>18</v>
      </c>
      <c r="FF103">
        <v>7645</v>
      </c>
      <c r="FQ103">
        <v>0</v>
      </c>
      <c r="FR103" t="e">
        <f t="shared" si="96"/>
        <v>#REF!</v>
      </c>
      <c r="FS103">
        <v>0</v>
      </c>
      <c r="FX103">
        <v>0</v>
      </c>
      <c r="FY103">
        <v>0</v>
      </c>
      <c r="GA103" t="s">
        <v>90</v>
      </c>
      <c r="GD103">
        <v>1</v>
      </c>
      <c r="GF103">
        <v>-764821956</v>
      </c>
      <c r="GG103">
        <v>2</v>
      </c>
      <c r="GH103">
        <v>3</v>
      </c>
      <c r="GI103">
        <v>4</v>
      </c>
      <c r="GJ103">
        <v>0</v>
      </c>
      <c r="GK103">
        <v>0</v>
      </c>
      <c r="GL103">
        <f t="shared" si="97"/>
        <v>0</v>
      </c>
      <c r="GM103" t="e">
        <f t="shared" si="98"/>
        <v>#REF!</v>
      </c>
      <c r="GN103">
        <f t="shared" si="99"/>
        <v>0</v>
      </c>
      <c r="GO103">
        <f t="shared" si="100"/>
        <v>0</v>
      </c>
      <c r="GP103">
        <f t="shared" si="101"/>
        <v>0</v>
      </c>
      <c r="GR103">
        <v>1</v>
      </c>
      <c r="GS103">
        <v>1</v>
      </c>
      <c r="GT103">
        <v>0</v>
      </c>
      <c r="GU103" t="s">
        <v>6</v>
      </c>
      <c r="GV103">
        <f t="shared" si="102"/>
        <v>0</v>
      </c>
      <c r="GW103">
        <v>1</v>
      </c>
      <c r="GX103" t="e">
        <f t="shared" si="103"/>
        <v>#REF!</v>
      </c>
      <c r="HA103">
        <v>0</v>
      </c>
      <c r="HB103">
        <v>0</v>
      </c>
      <c r="HC103">
        <f t="shared" si="104"/>
        <v>0</v>
      </c>
      <c r="HE103" t="s">
        <v>43</v>
      </c>
      <c r="HF103" t="s">
        <v>44</v>
      </c>
      <c r="HH103" t="e">
        <f>ROUND(AC103*I103,2)</f>
        <v>#REF!</v>
      </c>
      <c r="HM103" t="s">
        <v>6</v>
      </c>
      <c r="HN103" t="s">
        <v>6</v>
      </c>
      <c r="HO103" t="s">
        <v>6</v>
      </c>
      <c r="HP103" t="s">
        <v>6</v>
      </c>
      <c r="HQ103" t="s">
        <v>6</v>
      </c>
      <c r="IF103">
        <v>-1</v>
      </c>
      <c r="IK103">
        <v>0</v>
      </c>
    </row>
    <row r="104" spans="1:245" x14ac:dyDescent="0.2">
      <c r="A104">
        <v>17</v>
      </c>
      <c r="B104">
        <v>1</v>
      </c>
      <c r="C104">
        <f>ROW(SmtRes!A138)</f>
        <v>138</v>
      </c>
      <c r="D104">
        <f>ROW(EtalonRes!A141)</f>
        <v>141</v>
      </c>
      <c r="E104" t="s">
        <v>230</v>
      </c>
      <c r="F104" t="s">
        <v>99</v>
      </c>
      <c r="G104" t="s">
        <v>100</v>
      </c>
      <c r="H104" t="s">
        <v>101</v>
      </c>
      <c r="I104">
        <f>'1.Лок.смета.и.Акт'!E312</f>
        <v>0.26960000000000001</v>
      </c>
      <c r="J104">
        <v>0</v>
      </c>
      <c r="K104">
        <v>0.26960000000000001</v>
      </c>
      <c r="O104">
        <f t="shared" si="72"/>
        <v>14230.39</v>
      </c>
      <c r="P104">
        <f t="shared" si="73"/>
        <v>1067.52</v>
      </c>
      <c r="Q104">
        <f t="shared" si="74"/>
        <v>440.78</v>
      </c>
      <c r="R104">
        <f t="shared" si="75"/>
        <v>140.16</v>
      </c>
      <c r="S104">
        <f t="shared" si="76"/>
        <v>12722.09</v>
      </c>
      <c r="T104">
        <f t="shared" si="77"/>
        <v>0</v>
      </c>
      <c r="U104">
        <f t="shared" si="78"/>
        <v>43.594320000000003</v>
      </c>
      <c r="V104">
        <f t="shared" si="79"/>
        <v>0.339696</v>
      </c>
      <c r="W104">
        <f t="shared" si="80"/>
        <v>0</v>
      </c>
      <c r="X104">
        <f t="shared" si="81"/>
        <v>15563.32</v>
      </c>
      <c r="Y104">
        <f t="shared" si="82"/>
        <v>9260.82</v>
      </c>
      <c r="AA104">
        <v>74715642</v>
      </c>
      <c r="AB104">
        <f t="shared" si="83"/>
        <v>1971.21</v>
      </c>
      <c r="AC104">
        <f t="shared" si="84"/>
        <v>434.65</v>
      </c>
      <c r="AD104">
        <f>ROUND(((((ET104*ROUND(1.05,7)))-((EU104*ROUND(1.05,7))))+AE104),2)</f>
        <v>123.3</v>
      </c>
      <c r="AE104">
        <f>ROUND(((EU104*ROUND(1.05,7))),2)</f>
        <v>15.57</v>
      </c>
      <c r="AF104">
        <f>ROUND(((EV104*ROUND(1.05,7))),2)</f>
        <v>1413.26</v>
      </c>
      <c r="AG104">
        <f t="shared" si="85"/>
        <v>0</v>
      </c>
      <c r="AH104">
        <f>((EW104*ROUND(1.05,7)))</f>
        <v>161.70000000000002</v>
      </c>
      <c r="AI104">
        <f>((EX104*ROUND(1.05,7)))</f>
        <v>1.26</v>
      </c>
      <c r="AJ104">
        <f t="shared" si="86"/>
        <v>0</v>
      </c>
      <c r="AK104">
        <f>AL104+AM104+AO104</f>
        <v>1898.04</v>
      </c>
      <c r="AL104" s="68">
        <f>'1.Лок.смета.и.Акт'!F316</f>
        <v>434.65</v>
      </c>
      <c r="AM104" s="68">
        <f>'1.Лок.смета.и.Акт'!F314</f>
        <v>117.43</v>
      </c>
      <c r="AN104" s="68">
        <f>'1.Лок.смета.и.Акт'!F315</f>
        <v>14.83</v>
      </c>
      <c r="AO104" s="68">
        <f>'1.Лок.смета.и.Акт'!F313</f>
        <v>1345.96</v>
      </c>
      <c r="AP104">
        <v>0</v>
      </c>
      <c r="AQ104">
        <f>'1.Лок.смета.и.Акт'!E319</f>
        <v>154</v>
      </c>
      <c r="AR104">
        <v>1.2</v>
      </c>
      <c r="AS104">
        <v>0</v>
      </c>
      <c r="AT104">
        <v>121</v>
      </c>
      <c r="AU104">
        <v>72</v>
      </c>
      <c r="AV104">
        <v>1</v>
      </c>
      <c r="AW104">
        <v>1</v>
      </c>
      <c r="AZ104">
        <v>1</v>
      </c>
      <c r="BA104">
        <f>'1.Лок.смета.и.Акт'!J313</f>
        <v>33.39</v>
      </c>
      <c r="BB104">
        <f>'1.Лок.смета.и.Акт'!J314</f>
        <v>13.26</v>
      </c>
      <c r="BC104">
        <f>'1.Лок.смета.и.Акт'!J316</f>
        <v>9.11</v>
      </c>
      <c r="BD104" t="s">
        <v>6</v>
      </c>
      <c r="BE104" t="s">
        <v>6</v>
      </c>
      <c r="BF104" t="s">
        <v>6</v>
      </c>
      <c r="BG104" t="s">
        <v>6</v>
      </c>
      <c r="BH104">
        <v>0</v>
      </c>
      <c r="BI104">
        <v>1</v>
      </c>
      <c r="BJ104" t="s">
        <v>102</v>
      </c>
      <c r="BM104">
        <v>20001</v>
      </c>
      <c r="BN104">
        <v>0</v>
      </c>
      <c r="BO104" t="s">
        <v>6</v>
      </c>
      <c r="BP104">
        <v>0</v>
      </c>
      <c r="BQ104">
        <v>22</v>
      </c>
      <c r="BR104">
        <v>0</v>
      </c>
      <c r="BS104">
        <f>'1.Лок.смета.и.Акт'!J315</f>
        <v>33.39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6</v>
      </c>
      <c r="BZ104">
        <v>121</v>
      </c>
      <c r="CA104">
        <v>72</v>
      </c>
      <c r="CB104" t="s">
        <v>6</v>
      </c>
      <c r="CE104">
        <v>0</v>
      </c>
      <c r="CF104">
        <v>0</v>
      </c>
      <c r="CG104">
        <v>0</v>
      </c>
      <c r="CM104">
        <v>0</v>
      </c>
      <c r="CN104" t="s">
        <v>63</v>
      </c>
      <c r="CO104">
        <v>0</v>
      </c>
      <c r="CP104">
        <f t="shared" si="87"/>
        <v>14230.39</v>
      </c>
      <c r="CQ104">
        <f>AC104*BC104</f>
        <v>3959.6614999999997</v>
      </c>
      <c r="CR104">
        <f>AD104*BB104</f>
        <v>1634.9579999999999</v>
      </c>
      <c r="CS104">
        <f t="shared" si="88"/>
        <v>519.88229999999999</v>
      </c>
      <c r="CT104">
        <f t="shared" si="89"/>
        <v>47188.751400000001</v>
      </c>
      <c r="CU104">
        <f t="shared" si="90"/>
        <v>0</v>
      </c>
      <c r="CV104">
        <f t="shared" si="91"/>
        <v>161.70000000000002</v>
      </c>
      <c r="CW104">
        <f t="shared" si="92"/>
        <v>1.26</v>
      </c>
      <c r="CX104">
        <f t="shared" si="93"/>
        <v>0</v>
      </c>
      <c r="CY104">
        <f t="shared" si="94"/>
        <v>15563.3225</v>
      </c>
      <c r="CZ104">
        <f t="shared" si="95"/>
        <v>9260.82</v>
      </c>
      <c r="DC104" t="s">
        <v>6</v>
      </c>
      <c r="DD104" t="s">
        <v>6</v>
      </c>
      <c r="DE104" t="s">
        <v>64</v>
      </c>
      <c r="DF104" t="s">
        <v>64</v>
      </c>
      <c r="DG104" t="s">
        <v>64</v>
      </c>
      <c r="DH104" t="s">
        <v>6</v>
      </c>
      <c r="DI104" t="s">
        <v>64</v>
      </c>
      <c r="DJ104" t="s">
        <v>64</v>
      </c>
      <c r="DK104" t="s">
        <v>6</v>
      </c>
      <c r="DL104" t="s">
        <v>6</v>
      </c>
      <c r="DM104" t="s">
        <v>6</v>
      </c>
      <c r="DN104">
        <v>0</v>
      </c>
      <c r="DO104">
        <v>0</v>
      </c>
      <c r="DP104">
        <v>1</v>
      </c>
      <c r="DQ104">
        <v>1</v>
      </c>
      <c r="DU104">
        <v>1005</v>
      </c>
      <c r="DV104" t="s">
        <v>101</v>
      </c>
      <c r="DW104" t="str">
        <f>'1.Лок.смета.и.Акт'!D312</f>
        <v>100 м2</v>
      </c>
      <c r="DX104">
        <v>100</v>
      </c>
      <c r="DZ104" t="s">
        <v>6</v>
      </c>
      <c r="EA104" t="s">
        <v>6</v>
      </c>
      <c r="EB104" t="s">
        <v>6</v>
      </c>
      <c r="EC104" t="s">
        <v>6</v>
      </c>
      <c r="EE104">
        <v>61529847</v>
      </c>
      <c r="EF104">
        <v>22</v>
      </c>
      <c r="EG104" t="s">
        <v>27</v>
      </c>
      <c r="EH104">
        <v>16</v>
      </c>
      <c r="EI104" t="s">
        <v>28</v>
      </c>
      <c r="EJ104">
        <v>1</v>
      </c>
      <c r="EK104">
        <v>20001</v>
      </c>
      <c r="EL104" t="s">
        <v>29</v>
      </c>
      <c r="EM104" t="s">
        <v>30</v>
      </c>
      <c r="EO104" t="s">
        <v>31</v>
      </c>
      <c r="EQ104">
        <v>0</v>
      </c>
      <c r="ER104">
        <f>ES104+ET104+EV104</f>
        <v>1898.04</v>
      </c>
      <c r="ES104" s="68">
        <f>'1.Лок.смета.и.Акт'!F316</f>
        <v>434.65</v>
      </c>
      <c r="ET104" s="68">
        <f>'1.Лок.смета.и.Акт'!F314</f>
        <v>117.43</v>
      </c>
      <c r="EU104" s="68">
        <f>'1.Лок.смета.и.Акт'!F315</f>
        <v>14.83</v>
      </c>
      <c r="EV104" s="68">
        <f>'1.Лок.смета.и.Акт'!F313</f>
        <v>1345.96</v>
      </c>
      <c r="EW104">
        <f>'1.Лок.смета.и.Акт'!E319</f>
        <v>154</v>
      </c>
      <c r="EX104">
        <v>1.2</v>
      </c>
      <c r="EY104">
        <v>0</v>
      </c>
      <c r="FQ104">
        <v>0</v>
      </c>
      <c r="FR104">
        <f t="shared" si="96"/>
        <v>0</v>
      </c>
      <c r="FS104">
        <v>0</v>
      </c>
      <c r="FX104">
        <v>121</v>
      </c>
      <c r="FY104">
        <v>72</v>
      </c>
      <c r="GA104" t="s">
        <v>6</v>
      </c>
      <c r="GD104">
        <v>1</v>
      </c>
      <c r="GF104">
        <v>1651361282</v>
      </c>
      <c r="GG104">
        <v>2</v>
      </c>
      <c r="GH104">
        <v>1</v>
      </c>
      <c r="GI104">
        <v>4</v>
      </c>
      <c r="GJ104">
        <v>0</v>
      </c>
      <c r="GK104">
        <v>0</v>
      </c>
      <c r="GL104">
        <f t="shared" si="97"/>
        <v>0</v>
      </c>
      <c r="GM104">
        <f t="shared" si="98"/>
        <v>39054.53</v>
      </c>
      <c r="GN104">
        <f t="shared" si="99"/>
        <v>39054.53</v>
      </c>
      <c r="GO104">
        <f t="shared" si="100"/>
        <v>0</v>
      </c>
      <c r="GP104">
        <f t="shared" si="101"/>
        <v>0</v>
      </c>
      <c r="GR104">
        <v>0</v>
      </c>
      <c r="GS104">
        <v>3</v>
      </c>
      <c r="GT104">
        <v>0</v>
      </c>
      <c r="GU104" t="s">
        <v>6</v>
      </c>
      <c r="GV104">
        <f t="shared" si="102"/>
        <v>0</v>
      </c>
      <c r="GW104">
        <v>1</v>
      </c>
      <c r="GX104">
        <f t="shared" si="103"/>
        <v>0</v>
      </c>
      <c r="HA104">
        <v>0</v>
      </c>
      <c r="HB104">
        <v>0</v>
      </c>
      <c r="HC104">
        <f t="shared" si="104"/>
        <v>0</v>
      </c>
      <c r="HE104" t="s">
        <v>6</v>
      </c>
      <c r="HF104" t="s">
        <v>6</v>
      </c>
      <c r="HM104" t="s">
        <v>6</v>
      </c>
      <c r="HN104" t="s">
        <v>32</v>
      </c>
      <c r="HO104" t="s">
        <v>33</v>
      </c>
      <c r="HP104" t="s">
        <v>28</v>
      </c>
      <c r="HQ104" t="s">
        <v>28</v>
      </c>
      <c r="IF104">
        <v>-1</v>
      </c>
      <c r="IK104">
        <v>0</v>
      </c>
    </row>
    <row r="105" spans="1:245" x14ac:dyDescent="0.2">
      <c r="A105">
        <v>18</v>
      </c>
      <c r="B105">
        <v>1</v>
      </c>
      <c r="C105">
        <v>138</v>
      </c>
      <c r="E105" t="s">
        <v>231</v>
      </c>
      <c r="F105" t="str">
        <f>'1.Лок.смета.и.Акт'!B320</f>
        <v>Прайс</v>
      </c>
      <c r="G105" t="s">
        <v>232</v>
      </c>
      <c r="H105" t="s">
        <v>105</v>
      </c>
      <c r="I105" t="e">
        <f>I104*J105</f>
        <v>#REF!</v>
      </c>
      <c r="J105" s="183" t="e">
        <f>#REF!</f>
        <v>#REF!</v>
      </c>
      <c r="K105">
        <v>3.4866469000000002</v>
      </c>
      <c r="O105" t="e">
        <f t="shared" si="72"/>
        <v>#REF!</v>
      </c>
      <c r="P105" t="e">
        <f t="shared" si="73"/>
        <v>#REF!</v>
      </c>
      <c r="Q105" t="e">
        <f t="shared" si="74"/>
        <v>#REF!</v>
      </c>
      <c r="R105" t="e">
        <f t="shared" si="75"/>
        <v>#REF!</v>
      </c>
      <c r="S105" t="e">
        <f t="shared" si="76"/>
        <v>#REF!</v>
      </c>
      <c r="T105" t="e">
        <f t="shared" si="77"/>
        <v>#REF!</v>
      </c>
      <c r="U105" t="e">
        <f t="shared" si="78"/>
        <v>#REF!</v>
      </c>
      <c r="V105" t="e">
        <f t="shared" si="79"/>
        <v>#REF!</v>
      </c>
      <c r="W105" t="e">
        <f t="shared" si="80"/>
        <v>#REF!</v>
      </c>
      <c r="X105" t="e">
        <f t="shared" si="81"/>
        <v>#REF!</v>
      </c>
      <c r="Y105" t="e">
        <f t="shared" si="82"/>
        <v>#REF!</v>
      </c>
      <c r="AA105">
        <v>74715642</v>
      </c>
      <c r="AB105">
        <f t="shared" si="83"/>
        <v>710.32</v>
      </c>
      <c r="AC105">
        <f t="shared" si="84"/>
        <v>710.32</v>
      </c>
      <c r="AD105">
        <f>ROUND((((ET105)-(EU105))+AE105),2)</f>
        <v>0</v>
      </c>
      <c r="AE105">
        <f t="shared" ref="AE105:AF107" si="108">ROUND((EU105),2)</f>
        <v>0</v>
      </c>
      <c r="AF105">
        <f t="shared" si="108"/>
        <v>0</v>
      </c>
      <c r="AG105">
        <f t="shared" si="85"/>
        <v>0</v>
      </c>
      <c r="AH105">
        <f t="shared" ref="AH105:AI107" si="109">(EW105)</f>
        <v>0</v>
      </c>
      <c r="AI105">
        <f t="shared" si="109"/>
        <v>0</v>
      </c>
      <c r="AJ105">
        <f t="shared" si="86"/>
        <v>0</v>
      </c>
      <c r="AK105">
        <v>710.32</v>
      </c>
      <c r="AL105" s="68">
        <f>'1.Лок.смета.и.Акт'!F320</f>
        <v>710.32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f>'1.Лок.смета.и.Акт'!J320</f>
        <v>9.11</v>
      </c>
      <c r="BD105" t="s">
        <v>6</v>
      </c>
      <c r="BE105" t="s">
        <v>6</v>
      </c>
      <c r="BF105" t="s">
        <v>6</v>
      </c>
      <c r="BG105" t="s">
        <v>6</v>
      </c>
      <c r="BH105">
        <v>3</v>
      </c>
      <c r="BI105">
        <v>1</v>
      </c>
      <c r="BJ105" t="s">
        <v>106</v>
      </c>
      <c r="BM105">
        <v>500001</v>
      </c>
      <c r="BN105">
        <v>0</v>
      </c>
      <c r="BO105" t="s">
        <v>6</v>
      </c>
      <c r="BP105">
        <v>0</v>
      </c>
      <c r="BQ105">
        <v>8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6</v>
      </c>
      <c r="BZ105">
        <v>0</v>
      </c>
      <c r="CA105">
        <v>0</v>
      </c>
      <c r="CB105" t="s">
        <v>6</v>
      </c>
      <c r="CE105">
        <v>0</v>
      </c>
      <c r="CF105">
        <v>0</v>
      </c>
      <c r="CG105">
        <v>0</v>
      </c>
      <c r="CM105">
        <v>0</v>
      </c>
      <c r="CN105" t="s">
        <v>6</v>
      </c>
      <c r="CO105">
        <v>0</v>
      </c>
      <c r="CP105" t="e">
        <f t="shared" si="87"/>
        <v>#REF!</v>
      </c>
      <c r="CQ105">
        <f t="shared" ref="CQ105:CR107" si="110">AC105</f>
        <v>710.32</v>
      </c>
      <c r="CR105">
        <f t="shared" si="110"/>
        <v>0</v>
      </c>
      <c r="CS105">
        <f t="shared" si="88"/>
        <v>0</v>
      </c>
      <c r="CT105">
        <f t="shared" si="89"/>
        <v>0</v>
      </c>
      <c r="CU105">
        <f t="shared" si="90"/>
        <v>0</v>
      </c>
      <c r="CV105">
        <f t="shared" si="91"/>
        <v>0</v>
      </c>
      <c r="CW105">
        <f t="shared" si="92"/>
        <v>0</v>
      </c>
      <c r="CX105">
        <f t="shared" si="93"/>
        <v>0</v>
      </c>
      <c r="CY105" t="e">
        <f t="shared" si="94"/>
        <v>#REF!</v>
      </c>
      <c r="CZ105" t="e">
        <f t="shared" si="95"/>
        <v>#REF!</v>
      </c>
      <c r="DC105" t="s">
        <v>6</v>
      </c>
      <c r="DD105" t="s">
        <v>6</v>
      </c>
      <c r="DE105" t="s">
        <v>6</v>
      </c>
      <c r="DF105" t="s">
        <v>6</v>
      </c>
      <c r="DG105" t="s">
        <v>6</v>
      </c>
      <c r="DH105" t="s">
        <v>6</v>
      </c>
      <c r="DI105" t="s">
        <v>6</v>
      </c>
      <c r="DJ105" t="s">
        <v>6</v>
      </c>
      <c r="DK105" t="s">
        <v>6</v>
      </c>
      <c r="DL105" t="s">
        <v>6</v>
      </c>
      <c r="DM105" t="s">
        <v>6</v>
      </c>
      <c r="DN105">
        <v>0</v>
      </c>
      <c r="DO105">
        <v>0</v>
      </c>
      <c r="DP105">
        <v>1</v>
      </c>
      <c r="DQ105">
        <v>1</v>
      </c>
      <c r="DU105">
        <v>1005</v>
      </c>
      <c r="DV105" t="s">
        <v>105</v>
      </c>
      <c r="DW105" t="str">
        <f>'1.Лок.смета.и.Акт'!D320</f>
        <v>м2</v>
      </c>
      <c r="DX105">
        <v>1</v>
      </c>
      <c r="DZ105" t="s">
        <v>6</v>
      </c>
      <c r="EA105" t="s">
        <v>6</v>
      </c>
      <c r="EB105" t="s">
        <v>6</v>
      </c>
      <c r="EC105" t="s">
        <v>6</v>
      </c>
      <c r="EE105">
        <v>61530067</v>
      </c>
      <c r="EF105">
        <v>8</v>
      </c>
      <c r="EG105" t="s">
        <v>51</v>
      </c>
      <c r="EH105">
        <v>0</v>
      </c>
      <c r="EI105" t="s">
        <v>6</v>
      </c>
      <c r="EJ105">
        <v>1</v>
      </c>
      <c r="EK105">
        <v>500001</v>
      </c>
      <c r="EL105" t="s">
        <v>52</v>
      </c>
      <c r="EM105" t="s">
        <v>53</v>
      </c>
      <c r="EO105" t="s">
        <v>6</v>
      </c>
      <c r="EQ105">
        <v>0</v>
      </c>
      <c r="ER105">
        <v>710.32</v>
      </c>
      <c r="ES105" s="68">
        <f>'1.Лок.смета.и.Акт'!F320</f>
        <v>710.32</v>
      </c>
      <c r="ET105">
        <v>0</v>
      </c>
      <c r="EU105">
        <v>0</v>
      </c>
      <c r="EV105">
        <v>0</v>
      </c>
      <c r="EW105">
        <v>0</v>
      </c>
      <c r="EX105">
        <v>0</v>
      </c>
      <c r="EZ105">
        <v>5</v>
      </c>
      <c r="FC105">
        <v>0</v>
      </c>
      <c r="FD105">
        <v>18</v>
      </c>
      <c r="FF105">
        <v>675.45</v>
      </c>
      <c r="FQ105">
        <v>0</v>
      </c>
      <c r="FR105">
        <f t="shared" si="96"/>
        <v>0</v>
      </c>
      <c r="FS105">
        <v>0</v>
      </c>
      <c r="FX105">
        <v>0</v>
      </c>
      <c r="FY105">
        <v>0</v>
      </c>
      <c r="GA105" t="s">
        <v>233</v>
      </c>
      <c r="GD105">
        <v>1</v>
      </c>
      <c r="GF105">
        <v>888586544</v>
      </c>
      <c r="GG105">
        <v>2</v>
      </c>
      <c r="GH105">
        <v>3</v>
      </c>
      <c r="GI105">
        <v>4</v>
      </c>
      <c r="GJ105">
        <v>0</v>
      </c>
      <c r="GK105">
        <v>0</v>
      </c>
      <c r="GL105">
        <f t="shared" si="97"/>
        <v>0</v>
      </c>
      <c r="GM105" t="e">
        <f t="shared" si="98"/>
        <v>#REF!</v>
      </c>
      <c r="GN105" t="e">
        <f t="shared" si="99"/>
        <v>#REF!</v>
      </c>
      <c r="GO105">
        <f t="shared" si="100"/>
        <v>0</v>
      </c>
      <c r="GP105">
        <f t="shared" si="101"/>
        <v>0</v>
      </c>
      <c r="GR105">
        <v>1</v>
      </c>
      <c r="GS105">
        <v>1</v>
      </c>
      <c r="GT105">
        <v>0</v>
      </c>
      <c r="GU105" t="s">
        <v>6</v>
      </c>
      <c r="GV105">
        <f t="shared" si="102"/>
        <v>0</v>
      </c>
      <c r="GW105">
        <v>1</v>
      </c>
      <c r="GX105" t="e">
        <f t="shared" si="103"/>
        <v>#REF!</v>
      </c>
      <c r="HA105">
        <v>0</v>
      </c>
      <c r="HB105">
        <v>0</v>
      </c>
      <c r="HC105">
        <f t="shared" si="104"/>
        <v>0</v>
      </c>
      <c r="HE105" t="s">
        <v>43</v>
      </c>
      <c r="HF105" t="s">
        <v>55</v>
      </c>
      <c r="HG105" t="e">
        <f>ROUND(AC105*I105,2)</f>
        <v>#REF!</v>
      </c>
      <c r="HM105" t="s">
        <v>6</v>
      </c>
      <c r="HN105" t="s">
        <v>6</v>
      </c>
      <c r="HO105" t="s">
        <v>6</v>
      </c>
      <c r="HP105" t="s">
        <v>6</v>
      </c>
      <c r="HQ105" t="s">
        <v>6</v>
      </c>
      <c r="IF105">
        <v>-1</v>
      </c>
      <c r="IK105">
        <v>0</v>
      </c>
    </row>
    <row r="106" spans="1:245" x14ac:dyDescent="0.2">
      <c r="A106">
        <v>18</v>
      </c>
      <c r="B106">
        <v>1</v>
      </c>
      <c r="C106">
        <v>136</v>
      </c>
      <c r="E106" t="s">
        <v>234</v>
      </c>
      <c r="F106" t="str">
        <f>'1.Лок.смета.и.Акт'!B322</f>
        <v>Прайс</v>
      </c>
      <c r="G106" t="s">
        <v>104</v>
      </c>
      <c r="H106" t="s">
        <v>105</v>
      </c>
      <c r="I106" t="e">
        <f>I104*J106</f>
        <v>#REF!</v>
      </c>
      <c r="J106" s="183" t="e">
        <f>#REF!</f>
        <v>#REF!</v>
      </c>
      <c r="K106">
        <v>94.658753700000005</v>
      </c>
      <c r="O106" t="e">
        <f t="shared" si="72"/>
        <v>#REF!</v>
      </c>
      <c r="P106" t="e">
        <f t="shared" si="73"/>
        <v>#REF!</v>
      </c>
      <c r="Q106" t="e">
        <f t="shared" si="74"/>
        <v>#REF!</v>
      </c>
      <c r="R106" t="e">
        <f t="shared" si="75"/>
        <v>#REF!</v>
      </c>
      <c r="S106" t="e">
        <f t="shared" si="76"/>
        <v>#REF!</v>
      </c>
      <c r="T106" t="e">
        <f t="shared" si="77"/>
        <v>#REF!</v>
      </c>
      <c r="U106" t="e">
        <f t="shared" si="78"/>
        <v>#REF!</v>
      </c>
      <c r="V106" t="e">
        <f t="shared" si="79"/>
        <v>#REF!</v>
      </c>
      <c r="W106" t="e">
        <f t="shared" si="80"/>
        <v>#REF!</v>
      </c>
      <c r="X106" t="e">
        <f t="shared" si="81"/>
        <v>#REF!</v>
      </c>
      <c r="Y106" t="e">
        <f t="shared" si="82"/>
        <v>#REF!</v>
      </c>
      <c r="AA106">
        <v>74715642</v>
      </c>
      <c r="AB106">
        <f t="shared" si="83"/>
        <v>703.43</v>
      </c>
      <c r="AC106">
        <f t="shared" si="84"/>
        <v>703.43</v>
      </c>
      <c r="AD106">
        <f>ROUND((((ET106)-(EU106))+AE106),2)</f>
        <v>0</v>
      </c>
      <c r="AE106">
        <f t="shared" si="108"/>
        <v>0</v>
      </c>
      <c r="AF106">
        <f t="shared" si="108"/>
        <v>0</v>
      </c>
      <c r="AG106">
        <f t="shared" si="85"/>
        <v>0</v>
      </c>
      <c r="AH106">
        <f t="shared" si="109"/>
        <v>0</v>
      </c>
      <c r="AI106">
        <f t="shared" si="109"/>
        <v>0</v>
      </c>
      <c r="AJ106">
        <f t="shared" si="86"/>
        <v>0</v>
      </c>
      <c r="AK106">
        <v>703.43</v>
      </c>
      <c r="AL106" s="68">
        <f>'1.Лок.смета.и.Акт'!F322</f>
        <v>703.43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f>'1.Лок.смета.и.Акт'!J322</f>
        <v>9.11</v>
      </c>
      <c r="BD106" t="s">
        <v>6</v>
      </c>
      <c r="BE106" t="s">
        <v>6</v>
      </c>
      <c r="BF106" t="s">
        <v>6</v>
      </c>
      <c r="BG106" t="s">
        <v>6</v>
      </c>
      <c r="BH106">
        <v>3</v>
      </c>
      <c r="BI106">
        <v>1</v>
      </c>
      <c r="BJ106" t="s">
        <v>106</v>
      </c>
      <c r="BM106">
        <v>500001</v>
      </c>
      <c r="BN106">
        <v>0</v>
      </c>
      <c r="BO106" t="s">
        <v>6</v>
      </c>
      <c r="BP106">
        <v>0</v>
      </c>
      <c r="BQ106">
        <v>8</v>
      </c>
      <c r="BR106">
        <v>0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6</v>
      </c>
      <c r="BZ106">
        <v>0</v>
      </c>
      <c r="CA106">
        <v>0</v>
      </c>
      <c r="CB106" t="s">
        <v>6</v>
      </c>
      <c r="CE106">
        <v>0</v>
      </c>
      <c r="CF106">
        <v>0</v>
      </c>
      <c r="CG106">
        <v>0</v>
      </c>
      <c r="CM106">
        <v>0</v>
      </c>
      <c r="CN106" t="s">
        <v>6</v>
      </c>
      <c r="CO106">
        <v>0</v>
      </c>
      <c r="CP106" t="e">
        <f t="shared" si="87"/>
        <v>#REF!</v>
      </c>
      <c r="CQ106">
        <f t="shared" si="110"/>
        <v>703.43</v>
      </c>
      <c r="CR106">
        <f t="shared" si="110"/>
        <v>0</v>
      </c>
      <c r="CS106">
        <f t="shared" si="88"/>
        <v>0</v>
      </c>
      <c r="CT106">
        <f t="shared" si="89"/>
        <v>0</v>
      </c>
      <c r="CU106">
        <f t="shared" si="90"/>
        <v>0</v>
      </c>
      <c r="CV106">
        <f t="shared" si="91"/>
        <v>0</v>
      </c>
      <c r="CW106">
        <f t="shared" si="92"/>
        <v>0</v>
      </c>
      <c r="CX106">
        <f t="shared" si="93"/>
        <v>0</v>
      </c>
      <c r="CY106" t="e">
        <f t="shared" si="94"/>
        <v>#REF!</v>
      </c>
      <c r="CZ106" t="e">
        <f t="shared" si="95"/>
        <v>#REF!</v>
      </c>
      <c r="DC106" t="s">
        <v>6</v>
      </c>
      <c r="DD106" t="s">
        <v>6</v>
      </c>
      <c r="DE106" t="s">
        <v>6</v>
      </c>
      <c r="DF106" t="s">
        <v>6</v>
      </c>
      <c r="DG106" t="s">
        <v>6</v>
      </c>
      <c r="DH106" t="s">
        <v>6</v>
      </c>
      <c r="DI106" t="s">
        <v>6</v>
      </c>
      <c r="DJ106" t="s">
        <v>6</v>
      </c>
      <c r="DK106" t="s">
        <v>6</v>
      </c>
      <c r="DL106" t="s">
        <v>6</v>
      </c>
      <c r="DM106" t="s">
        <v>6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105</v>
      </c>
      <c r="DW106" t="str">
        <f>'1.Лок.смета.и.Акт'!D322</f>
        <v>м2</v>
      </c>
      <c r="DX106">
        <v>1</v>
      </c>
      <c r="DZ106" t="s">
        <v>6</v>
      </c>
      <c r="EA106" t="s">
        <v>6</v>
      </c>
      <c r="EB106" t="s">
        <v>6</v>
      </c>
      <c r="EC106" t="s">
        <v>6</v>
      </c>
      <c r="EE106">
        <v>61530067</v>
      </c>
      <c r="EF106">
        <v>8</v>
      </c>
      <c r="EG106" t="s">
        <v>51</v>
      </c>
      <c r="EH106">
        <v>0</v>
      </c>
      <c r="EI106" t="s">
        <v>6</v>
      </c>
      <c r="EJ106">
        <v>1</v>
      </c>
      <c r="EK106">
        <v>500001</v>
      </c>
      <c r="EL106" t="s">
        <v>52</v>
      </c>
      <c r="EM106" t="s">
        <v>53</v>
      </c>
      <c r="EO106" t="s">
        <v>6</v>
      </c>
      <c r="EQ106">
        <v>0</v>
      </c>
      <c r="ER106">
        <v>668.9</v>
      </c>
      <c r="ES106" s="68">
        <f>'1.Лок.смета.и.Акт'!F322</f>
        <v>703.43</v>
      </c>
      <c r="ET106">
        <v>0</v>
      </c>
      <c r="EU106">
        <v>0</v>
      </c>
      <c r="EV106">
        <v>0</v>
      </c>
      <c r="EW106">
        <v>0</v>
      </c>
      <c r="EX106">
        <v>0</v>
      </c>
      <c r="EZ106">
        <v>5</v>
      </c>
      <c r="FC106">
        <v>0</v>
      </c>
      <c r="FD106">
        <v>18</v>
      </c>
      <c r="FF106">
        <v>668.9</v>
      </c>
      <c r="FQ106">
        <v>0</v>
      </c>
      <c r="FR106">
        <f t="shared" si="96"/>
        <v>0</v>
      </c>
      <c r="FS106">
        <v>0</v>
      </c>
      <c r="FX106">
        <v>0</v>
      </c>
      <c r="FY106">
        <v>0</v>
      </c>
      <c r="GA106" t="s">
        <v>107</v>
      </c>
      <c r="GD106">
        <v>1</v>
      </c>
      <c r="GF106">
        <v>2085913559</v>
      </c>
      <c r="GG106">
        <v>2</v>
      </c>
      <c r="GH106">
        <v>3</v>
      </c>
      <c r="GI106">
        <v>4</v>
      </c>
      <c r="GJ106">
        <v>0</v>
      </c>
      <c r="GK106">
        <v>0</v>
      </c>
      <c r="GL106">
        <f t="shared" si="97"/>
        <v>0</v>
      </c>
      <c r="GM106" t="e">
        <f t="shared" si="98"/>
        <v>#REF!</v>
      </c>
      <c r="GN106" t="e">
        <f t="shared" si="99"/>
        <v>#REF!</v>
      </c>
      <c r="GO106">
        <f t="shared" si="100"/>
        <v>0</v>
      </c>
      <c r="GP106">
        <f t="shared" si="101"/>
        <v>0</v>
      </c>
      <c r="GR106">
        <v>1</v>
      </c>
      <c r="GS106">
        <v>1</v>
      </c>
      <c r="GT106">
        <v>0</v>
      </c>
      <c r="GU106" t="s">
        <v>6</v>
      </c>
      <c r="GV106">
        <f t="shared" si="102"/>
        <v>0</v>
      </c>
      <c r="GW106">
        <v>1</v>
      </c>
      <c r="GX106" t="e">
        <f t="shared" si="103"/>
        <v>#REF!</v>
      </c>
      <c r="HA106">
        <v>0</v>
      </c>
      <c r="HB106">
        <v>0</v>
      </c>
      <c r="HC106">
        <f t="shared" si="104"/>
        <v>0</v>
      </c>
      <c r="HE106" t="s">
        <v>43</v>
      </c>
      <c r="HF106" t="s">
        <v>55</v>
      </c>
      <c r="HG106" t="e">
        <f>ROUND(AC106*I106,2)</f>
        <v>#REF!</v>
      </c>
      <c r="HM106" t="s">
        <v>6</v>
      </c>
      <c r="HN106" t="s">
        <v>6</v>
      </c>
      <c r="HO106" t="s">
        <v>6</v>
      </c>
      <c r="HP106" t="s">
        <v>6</v>
      </c>
      <c r="HQ106" t="s">
        <v>6</v>
      </c>
      <c r="IF106">
        <v>-1</v>
      </c>
      <c r="IK106">
        <v>0</v>
      </c>
    </row>
    <row r="107" spans="1:245" x14ac:dyDescent="0.2">
      <c r="A107">
        <v>18</v>
      </c>
      <c r="B107">
        <v>1</v>
      </c>
      <c r="C107">
        <v>137</v>
      </c>
      <c r="E107" t="s">
        <v>235</v>
      </c>
      <c r="F107" t="str">
        <f>'1.Лок.смета.и.Акт'!B324</f>
        <v>Прайс</v>
      </c>
      <c r="G107" t="s">
        <v>109</v>
      </c>
      <c r="H107" t="s">
        <v>105</v>
      </c>
      <c r="I107" t="e">
        <f>I104*J107</f>
        <v>#REF!</v>
      </c>
      <c r="J107" s="183" t="e">
        <f>#REF!</f>
        <v>#REF!</v>
      </c>
      <c r="K107">
        <v>1.8545993999999999</v>
      </c>
      <c r="O107" t="e">
        <f t="shared" si="72"/>
        <v>#REF!</v>
      </c>
      <c r="P107" t="e">
        <f t="shared" si="73"/>
        <v>#REF!</v>
      </c>
      <c r="Q107" t="e">
        <f t="shared" si="74"/>
        <v>#REF!</v>
      </c>
      <c r="R107" t="e">
        <f t="shared" si="75"/>
        <v>#REF!</v>
      </c>
      <c r="S107" t="e">
        <f t="shared" si="76"/>
        <v>#REF!</v>
      </c>
      <c r="T107" t="e">
        <f t="shared" si="77"/>
        <v>#REF!</v>
      </c>
      <c r="U107" t="e">
        <f t="shared" si="78"/>
        <v>#REF!</v>
      </c>
      <c r="V107" t="e">
        <f t="shared" si="79"/>
        <v>#REF!</v>
      </c>
      <c r="W107" t="e">
        <f t="shared" si="80"/>
        <v>#REF!</v>
      </c>
      <c r="X107" t="e">
        <f t="shared" si="81"/>
        <v>#REF!</v>
      </c>
      <c r="Y107" t="e">
        <f t="shared" si="82"/>
        <v>#REF!</v>
      </c>
      <c r="AA107">
        <v>74715642</v>
      </c>
      <c r="AB107">
        <f t="shared" si="83"/>
        <v>699.75</v>
      </c>
      <c r="AC107">
        <f t="shared" si="84"/>
        <v>699.75</v>
      </c>
      <c r="AD107">
        <f>ROUND((((ET107)-(EU107))+AE107),2)</f>
        <v>0</v>
      </c>
      <c r="AE107">
        <f t="shared" si="108"/>
        <v>0</v>
      </c>
      <c r="AF107">
        <f t="shared" si="108"/>
        <v>0</v>
      </c>
      <c r="AG107">
        <f t="shared" si="85"/>
        <v>0</v>
      </c>
      <c r="AH107">
        <f t="shared" si="109"/>
        <v>0</v>
      </c>
      <c r="AI107">
        <f t="shared" si="109"/>
        <v>0</v>
      </c>
      <c r="AJ107">
        <f t="shared" si="86"/>
        <v>0</v>
      </c>
      <c r="AK107">
        <v>699.75</v>
      </c>
      <c r="AL107" s="68">
        <f>'1.Лок.смета.и.Акт'!F324</f>
        <v>699.75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f>'1.Лок.смета.и.Акт'!J324</f>
        <v>9.11</v>
      </c>
      <c r="BD107" t="s">
        <v>6</v>
      </c>
      <c r="BE107" t="s">
        <v>6</v>
      </c>
      <c r="BF107" t="s">
        <v>6</v>
      </c>
      <c r="BG107" t="s">
        <v>6</v>
      </c>
      <c r="BH107">
        <v>3</v>
      </c>
      <c r="BI107">
        <v>1</v>
      </c>
      <c r="BJ107" t="s">
        <v>106</v>
      </c>
      <c r="BM107">
        <v>500001</v>
      </c>
      <c r="BN107">
        <v>0</v>
      </c>
      <c r="BO107" t="s">
        <v>6</v>
      </c>
      <c r="BP107">
        <v>0</v>
      </c>
      <c r="BQ107">
        <v>8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6</v>
      </c>
      <c r="BZ107">
        <v>0</v>
      </c>
      <c r="CA107">
        <v>0</v>
      </c>
      <c r="CB107" t="s">
        <v>6</v>
      </c>
      <c r="CE107">
        <v>0</v>
      </c>
      <c r="CF107">
        <v>0</v>
      </c>
      <c r="CG107">
        <v>0</v>
      </c>
      <c r="CM107">
        <v>0</v>
      </c>
      <c r="CN107" t="s">
        <v>6</v>
      </c>
      <c r="CO107">
        <v>0</v>
      </c>
      <c r="CP107" t="e">
        <f t="shared" si="87"/>
        <v>#REF!</v>
      </c>
      <c r="CQ107">
        <f t="shared" si="110"/>
        <v>699.75</v>
      </c>
      <c r="CR107">
        <f t="shared" si="110"/>
        <v>0</v>
      </c>
      <c r="CS107">
        <f t="shared" si="88"/>
        <v>0</v>
      </c>
      <c r="CT107">
        <f t="shared" si="89"/>
        <v>0</v>
      </c>
      <c r="CU107">
        <f t="shared" si="90"/>
        <v>0</v>
      </c>
      <c r="CV107">
        <f t="shared" si="91"/>
        <v>0</v>
      </c>
      <c r="CW107">
        <f t="shared" si="92"/>
        <v>0</v>
      </c>
      <c r="CX107">
        <f t="shared" si="93"/>
        <v>0</v>
      </c>
      <c r="CY107" t="e">
        <f t="shared" si="94"/>
        <v>#REF!</v>
      </c>
      <c r="CZ107" t="e">
        <f t="shared" si="95"/>
        <v>#REF!</v>
      </c>
      <c r="DC107" t="s">
        <v>6</v>
      </c>
      <c r="DD107" t="s">
        <v>6</v>
      </c>
      <c r="DE107" t="s">
        <v>6</v>
      </c>
      <c r="DF107" t="s">
        <v>6</v>
      </c>
      <c r="DG107" t="s">
        <v>6</v>
      </c>
      <c r="DH107" t="s">
        <v>6</v>
      </c>
      <c r="DI107" t="s">
        <v>6</v>
      </c>
      <c r="DJ107" t="s">
        <v>6</v>
      </c>
      <c r="DK107" t="s">
        <v>6</v>
      </c>
      <c r="DL107" t="s">
        <v>6</v>
      </c>
      <c r="DM107" t="s">
        <v>6</v>
      </c>
      <c r="DN107">
        <v>0</v>
      </c>
      <c r="DO107">
        <v>0</v>
      </c>
      <c r="DP107">
        <v>1</v>
      </c>
      <c r="DQ107">
        <v>1</v>
      </c>
      <c r="DU107">
        <v>1005</v>
      </c>
      <c r="DV107" t="s">
        <v>105</v>
      </c>
      <c r="DW107" t="str">
        <f>'1.Лок.смета.и.Акт'!D324</f>
        <v>м2</v>
      </c>
      <c r="DX107">
        <v>1</v>
      </c>
      <c r="DZ107" t="s">
        <v>6</v>
      </c>
      <c r="EA107" t="s">
        <v>6</v>
      </c>
      <c r="EB107" t="s">
        <v>6</v>
      </c>
      <c r="EC107" t="s">
        <v>6</v>
      </c>
      <c r="EE107">
        <v>61530067</v>
      </c>
      <c r="EF107">
        <v>8</v>
      </c>
      <c r="EG107" t="s">
        <v>51</v>
      </c>
      <c r="EH107">
        <v>0</v>
      </c>
      <c r="EI107" t="s">
        <v>6</v>
      </c>
      <c r="EJ107">
        <v>1</v>
      </c>
      <c r="EK107">
        <v>500001</v>
      </c>
      <c r="EL107" t="s">
        <v>52</v>
      </c>
      <c r="EM107" t="s">
        <v>53</v>
      </c>
      <c r="EO107" t="s">
        <v>6</v>
      </c>
      <c r="EQ107">
        <v>0</v>
      </c>
      <c r="ER107">
        <v>699.75</v>
      </c>
      <c r="ES107" s="68">
        <f>'1.Лок.смета.и.Акт'!F324</f>
        <v>699.75</v>
      </c>
      <c r="ET107">
        <v>0</v>
      </c>
      <c r="EU107">
        <v>0</v>
      </c>
      <c r="EV107">
        <v>0</v>
      </c>
      <c r="EW107">
        <v>0</v>
      </c>
      <c r="EX107">
        <v>0</v>
      </c>
      <c r="EZ107">
        <v>5</v>
      </c>
      <c r="FC107">
        <v>0</v>
      </c>
      <c r="FD107">
        <v>18</v>
      </c>
      <c r="FF107">
        <v>665.4</v>
      </c>
      <c r="FQ107">
        <v>0</v>
      </c>
      <c r="FR107">
        <f t="shared" si="96"/>
        <v>0</v>
      </c>
      <c r="FS107">
        <v>0</v>
      </c>
      <c r="FX107">
        <v>0</v>
      </c>
      <c r="FY107">
        <v>0</v>
      </c>
      <c r="GA107" t="s">
        <v>110</v>
      </c>
      <c r="GD107">
        <v>1</v>
      </c>
      <c r="GF107">
        <v>187543162</v>
      </c>
      <c r="GG107">
        <v>2</v>
      </c>
      <c r="GH107">
        <v>3</v>
      </c>
      <c r="GI107">
        <v>4</v>
      </c>
      <c r="GJ107">
        <v>0</v>
      </c>
      <c r="GK107">
        <v>0</v>
      </c>
      <c r="GL107">
        <f t="shared" si="97"/>
        <v>0</v>
      </c>
      <c r="GM107" t="e">
        <f t="shared" si="98"/>
        <v>#REF!</v>
      </c>
      <c r="GN107" t="e">
        <f t="shared" si="99"/>
        <v>#REF!</v>
      </c>
      <c r="GO107">
        <f t="shared" si="100"/>
        <v>0</v>
      </c>
      <c r="GP107">
        <f t="shared" si="101"/>
        <v>0</v>
      </c>
      <c r="GR107">
        <v>1</v>
      </c>
      <c r="GS107">
        <v>1</v>
      </c>
      <c r="GT107">
        <v>0</v>
      </c>
      <c r="GU107" t="s">
        <v>6</v>
      </c>
      <c r="GV107">
        <f t="shared" si="102"/>
        <v>0</v>
      </c>
      <c r="GW107">
        <v>1</v>
      </c>
      <c r="GX107" t="e">
        <f t="shared" si="103"/>
        <v>#REF!</v>
      </c>
      <c r="HA107">
        <v>0</v>
      </c>
      <c r="HB107">
        <v>0</v>
      </c>
      <c r="HC107">
        <f t="shared" si="104"/>
        <v>0</v>
      </c>
      <c r="HE107" t="s">
        <v>43</v>
      </c>
      <c r="HF107" t="s">
        <v>55</v>
      </c>
      <c r="HG107" t="e">
        <f>ROUND(AC107*I107,2)</f>
        <v>#REF!</v>
      </c>
      <c r="HM107" t="s">
        <v>6</v>
      </c>
      <c r="HN107" t="s">
        <v>6</v>
      </c>
      <c r="HO107" t="s">
        <v>6</v>
      </c>
      <c r="HP107" t="s">
        <v>6</v>
      </c>
      <c r="HQ107" t="s">
        <v>6</v>
      </c>
      <c r="IF107">
        <v>-1</v>
      </c>
      <c r="IK107">
        <v>0</v>
      </c>
    </row>
    <row r="108" spans="1:245" x14ac:dyDescent="0.2">
      <c r="A108">
        <v>17</v>
      </c>
      <c r="B108">
        <v>1</v>
      </c>
      <c r="C108">
        <f>ROW(SmtRes!A152)</f>
        <v>152</v>
      </c>
      <c r="D108">
        <f>ROW(EtalonRes!A159)</f>
        <v>159</v>
      </c>
      <c r="E108" t="s">
        <v>236</v>
      </c>
      <c r="F108" t="s">
        <v>112</v>
      </c>
      <c r="G108" t="s">
        <v>113</v>
      </c>
      <c r="H108" t="s">
        <v>101</v>
      </c>
      <c r="I108">
        <f>'1.Лок.смета.и.Акт'!E329</f>
        <v>0.83250000000000002</v>
      </c>
      <c r="J108">
        <v>0</v>
      </c>
      <c r="K108">
        <v>0.83250000000000002</v>
      </c>
      <c r="O108">
        <f t="shared" si="72"/>
        <v>35483.39</v>
      </c>
      <c r="P108">
        <f t="shared" si="73"/>
        <v>2949.52</v>
      </c>
      <c r="Q108">
        <f t="shared" si="74"/>
        <v>1412.43</v>
      </c>
      <c r="R108">
        <f t="shared" si="75"/>
        <v>230.72</v>
      </c>
      <c r="S108">
        <f t="shared" si="76"/>
        <v>31121.439999999999</v>
      </c>
      <c r="T108">
        <f t="shared" si="77"/>
        <v>0</v>
      </c>
      <c r="U108">
        <f t="shared" si="78"/>
        <v>106.64324999999999</v>
      </c>
      <c r="V108">
        <f t="shared" si="79"/>
        <v>0.55944000000000005</v>
      </c>
      <c r="W108">
        <f t="shared" si="80"/>
        <v>0</v>
      </c>
      <c r="X108">
        <f t="shared" si="81"/>
        <v>37936.11</v>
      </c>
      <c r="Y108">
        <f t="shared" si="82"/>
        <v>22573.56</v>
      </c>
      <c r="AA108">
        <v>74715642</v>
      </c>
      <c r="AB108">
        <f t="shared" si="83"/>
        <v>1636.45</v>
      </c>
      <c r="AC108">
        <f t="shared" si="84"/>
        <v>388.91</v>
      </c>
      <c r="AD108">
        <f>ROUND(((((ET108*ROUND(1.05,7)))-((EU108*ROUND(1.05,7))))+AE108),2)</f>
        <v>127.95</v>
      </c>
      <c r="AE108">
        <f>ROUND(((EU108*ROUND(1.05,7))),2)</f>
        <v>8.3000000000000007</v>
      </c>
      <c r="AF108">
        <f>ROUND(((EV108*ROUND(1.05,7))),2)</f>
        <v>1119.5899999999999</v>
      </c>
      <c r="AG108">
        <f t="shared" si="85"/>
        <v>0</v>
      </c>
      <c r="AH108">
        <f>((EW108*ROUND(1.05,7)))</f>
        <v>128.1</v>
      </c>
      <c r="AI108">
        <f>((EX108*ROUND(1.05,7)))</f>
        <v>0.67200000000000004</v>
      </c>
      <c r="AJ108">
        <f t="shared" si="86"/>
        <v>0</v>
      </c>
      <c r="AK108">
        <f>AL108+AM108+AO108</f>
        <v>1577.04</v>
      </c>
      <c r="AL108" s="68">
        <f>'1.Лок.смета.и.Акт'!F333</f>
        <v>388.91</v>
      </c>
      <c r="AM108" s="68">
        <f>'1.Лок.смета.и.Акт'!F331</f>
        <v>121.85</v>
      </c>
      <c r="AN108" s="68">
        <f>'1.Лок.смета.и.Акт'!F332</f>
        <v>7.9</v>
      </c>
      <c r="AO108" s="68">
        <f>'1.Лок.смета.и.Акт'!F330</f>
        <v>1066.28</v>
      </c>
      <c r="AP108">
        <v>0</v>
      </c>
      <c r="AQ108">
        <f>'1.Лок.смета.и.Акт'!E336</f>
        <v>122</v>
      </c>
      <c r="AR108">
        <v>0.64</v>
      </c>
      <c r="AS108">
        <v>0</v>
      </c>
      <c r="AT108">
        <v>121</v>
      </c>
      <c r="AU108">
        <v>72</v>
      </c>
      <c r="AV108">
        <v>1</v>
      </c>
      <c r="AW108">
        <v>1</v>
      </c>
      <c r="AZ108">
        <v>1</v>
      </c>
      <c r="BA108">
        <f>'1.Лок.смета.и.Акт'!J330</f>
        <v>33.39</v>
      </c>
      <c r="BB108">
        <f>'1.Лок.смета.и.Акт'!J331</f>
        <v>13.26</v>
      </c>
      <c r="BC108">
        <f>'1.Лок.смета.и.Акт'!J333</f>
        <v>9.11</v>
      </c>
      <c r="BD108" t="s">
        <v>6</v>
      </c>
      <c r="BE108" t="s">
        <v>6</v>
      </c>
      <c r="BF108" t="s">
        <v>6</v>
      </c>
      <c r="BG108" t="s">
        <v>6</v>
      </c>
      <c r="BH108">
        <v>0</v>
      </c>
      <c r="BI108">
        <v>1</v>
      </c>
      <c r="BJ108" t="s">
        <v>114</v>
      </c>
      <c r="BM108">
        <v>20001</v>
      </c>
      <c r="BN108">
        <v>0</v>
      </c>
      <c r="BO108" t="s">
        <v>6</v>
      </c>
      <c r="BP108">
        <v>0</v>
      </c>
      <c r="BQ108">
        <v>22</v>
      </c>
      <c r="BR108">
        <v>0</v>
      </c>
      <c r="BS108">
        <f>'1.Лок.смета.и.Акт'!J332</f>
        <v>33.39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6</v>
      </c>
      <c r="BZ108">
        <v>121</v>
      </c>
      <c r="CA108">
        <v>72</v>
      </c>
      <c r="CB108" t="s">
        <v>6</v>
      </c>
      <c r="CE108">
        <v>0</v>
      </c>
      <c r="CF108">
        <v>0</v>
      </c>
      <c r="CG108">
        <v>0</v>
      </c>
      <c r="CM108">
        <v>0</v>
      </c>
      <c r="CN108" t="s">
        <v>63</v>
      </c>
      <c r="CO108">
        <v>0</v>
      </c>
      <c r="CP108">
        <f t="shared" si="87"/>
        <v>35483.39</v>
      </c>
      <c r="CQ108">
        <f>AC108*BC108</f>
        <v>3542.9701</v>
      </c>
      <c r="CR108">
        <f>AD108*BB108</f>
        <v>1696.617</v>
      </c>
      <c r="CS108">
        <f t="shared" si="88"/>
        <v>277.137</v>
      </c>
      <c r="CT108">
        <f t="shared" si="89"/>
        <v>37383.110099999998</v>
      </c>
      <c r="CU108">
        <f t="shared" si="90"/>
        <v>0</v>
      </c>
      <c r="CV108">
        <f t="shared" si="91"/>
        <v>128.1</v>
      </c>
      <c r="CW108">
        <f t="shared" si="92"/>
        <v>0.67200000000000004</v>
      </c>
      <c r="CX108">
        <f t="shared" si="93"/>
        <v>0</v>
      </c>
      <c r="CY108">
        <f t="shared" si="94"/>
        <v>37936.113599999997</v>
      </c>
      <c r="CZ108">
        <f t="shared" si="95"/>
        <v>22573.555199999999</v>
      </c>
      <c r="DC108" t="s">
        <v>6</v>
      </c>
      <c r="DD108" t="s">
        <v>6</v>
      </c>
      <c r="DE108" t="s">
        <v>64</v>
      </c>
      <c r="DF108" t="s">
        <v>64</v>
      </c>
      <c r="DG108" t="s">
        <v>64</v>
      </c>
      <c r="DH108" t="s">
        <v>6</v>
      </c>
      <c r="DI108" t="s">
        <v>64</v>
      </c>
      <c r="DJ108" t="s">
        <v>64</v>
      </c>
      <c r="DK108" t="s">
        <v>6</v>
      </c>
      <c r="DL108" t="s">
        <v>6</v>
      </c>
      <c r="DM108" t="s">
        <v>6</v>
      </c>
      <c r="DN108">
        <v>0</v>
      </c>
      <c r="DO108">
        <v>0</v>
      </c>
      <c r="DP108">
        <v>1</v>
      </c>
      <c r="DQ108">
        <v>1</v>
      </c>
      <c r="DU108">
        <v>1005</v>
      </c>
      <c r="DV108" t="s">
        <v>101</v>
      </c>
      <c r="DW108" t="str">
        <f>'1.Лок.смета.и.Акт'!D329</f>
        <v>100 м2</v>
      </c>
      <c r="DX108">
        <v>100</v>
      </c>
      <c r="DZ108" t="s">
        <v>6</v>
      </c>
      <c r="EA108" t="s">
        <v>6</v>
      </c>
      <c r="EB108" t="s">
        <v>6</v>
      </c>
      <c r="EC108" t="s">
        <v>6</v>
      </c>
      <c r="EE108">
        <v>61529847</v>
      </c>
      <c r="EF108">
        <v>22</v>
      </c>
      <c r="EG108" t="s">
        <v>27</v>
      </c>
      <c r="EH108">
        <v>16</v>
      </c>
      <c r="EI108" t="s">
        <v>28</v>
      </c>
      <c r="EJ108">
        <v>1</v>
      </c>
      <c r="EK108">
        <v>20001</v>
      </c>
      <c r="EL108" t="s">
        <v>29</v>
      </c>
      <c r="EM108" t="s">
        <v>30</v>
      </c>
      <c r="EO108" t="s">
        <v>31</v>
      </c>
      <c r="EQ108">
        <v>0</v>
      </c>
      <c r="ER108">
        <f>ES108+ET108+EV108</f>
        <v>1577.04</v>
      </c>
      <c r="ES108" s="68">
        <f>'1.Лок.смета.и.Акт'!F333</f>
        <v>388.91</v>
      </c>
      <c r="ET108" s="68">
        <f>'1.Лок.смета.и.Акт'!F331</f>
        <v>121.85</v>
      </c>
      <c r="EU108" s="68">
        <f>'1.Лок.смета.и.Акт'!F332</f>
        <v>7.9</v>
      </c>
      <c r="EV108" s="68">
        <f>'1.Лок.смета.и.Акт'!F330</f>
        <v>1066.28</v>
      </c>
      <c r="EW108">
        <f>'1.Лок.смета.и.Акт'!E336</f>
        <v>122</v>
      </c>
      <c r="EX108">
        <v>0.64</v>
      </c>
      <c r="EY108">
        <v>0</v>
      </c>
      <c r="FQ108">
        <v>0</v>
      </c>
      <c r="FR108">
        <f t="shared" si="96"/>
        <v>0</v>
      </c>
      <c r="FS108">
        <v>0</v>
      </c>
      <c r="FX108">
        <v>121</v>
      </c>
      <c r="FY108">
        <v>72</v>
      </c>
      <c r="GA108" t="s">
        <v>6</v>
      </c>
      <c r="GD108">
        <v>1</v>
      </c>
      <c r="GF108">
        <v>178217713</v>
      </c>
      <c r="GG108">
        <v>2</v>
      </c>
      <c r="GH108">
        <v>1</v>
      </c>
      <c r="GI108">
        <v>4</v>
      </c>
      <c r="GJ108">
        <v>0</v>
      </c>
      <c r="GK108">
        <v>0</v>
      </c>
      <c r="GL108">
        <f t="shared" si="97"/>
        <v>0</v>
      </c>
      <c r="GM108">
        <f t="shared" si="98"/>
        <v>95993.06</v>
      </c>
      <c r="GN108">
        <f t="shared" si="99"/>
        <v>95993.06</v>
      </c>
      <c r="GO108">
        <f t="shared" si="100"/>
        <v>0</v>
      </c>
      <c r="GP108">
        <f t="shared" si="101"/>
        <v>0</v>
      </c>
      <c r="GR108">
        <v>0</v>
      </c>
      <c r="GS108">
        <v>3</v>
      </c>
      <c r="GT108">
        <v>0</v>
      </c>
      <c r="GU108" t="s">
        <v>6</v>
      </c>
      <c r="GV108">
        <f t="shared" si="102"/>
        <v>0</v>
      </c>
      <c r="GW108">
        <v>1</v>
      </c>
      <c r="GX108">
        <f t="shared" si="103"/>
        <v>0</v>
      </c>
      <c r="HA108">
        <v>0</v>
      </c>
      <c r="HB108">
        <v>0</v>
      </c>
      <c r="HC108">
        <f t="shared" si="104"/>
        <v>0</v>
      </c>
      <c r="HE108" t="s">
        <v>6</v>
      </c>
      <c r="HF108" t="s">
        <v>6</v>
      </c>
      <c r="HM108" t="s">
        <v>6</v>
      </c>
      <c r="HN108" t="s">
        <v>32</v>
      </c>
      <c r="HO108" t="s">
        <v>33</v>
      </c>
      <c r="HP108" t="s">
        <v>28</v>
      </c>
      <c r="HQ108" t="s">
        <v>28</v>
      </c>
      <c r="IF108">
        <v>-1</v>
      </c>
      <c r="IK108">
        <v>0</v>
      </c>
    </row>
    <row r="109" spans="1:245" x14ac:dyDescent="0.2">
      <c r="A109">
        <v>18</v>
      </c>
      <c r="B109">
        <v>1</v>
      </c>
      <c r="C109">
        <v>152</v>
      </c>
      <c r="E109" t="s">
        <v>237</v>
      </c>
      <c r="F109" t="str">
        <f>'1.Лок.смета.и.Акт'!B337</f>
        <v>Прайс</v>
      </c>
      <c r="G109" t="s">
        <v>120</v>
      </c>
      <c r="H109" t="s">
        <v>105</v>
      </c>
      <c r="I109" t="e">
        <f>I108*J109</f>
        <v>#REF!</v>
      </c>
      <c r="J109" s="183" t="e">
        <f>#REF!</f>
        <v>#REF!</v>
      </c>
      <c r="K109">
        <v>100</v>
      </c>
      <c r="O109" t="e">
        <f t="shared" si="72"/>
        <v>#REF!</v>
      </c>
      <c r="P109" t="e">
        <f t="shared" si="73"/>
        <v>#REF!</v>
      </c>
      <c r="Q109" t="e">
        <f t="shared" si="74"/>
        <v>#REF!</v>
      </c>
      <c r="R109" t="e">
        <f t="shared" si="75"/>
        <v>#REF!</v>
      </c>
      <c r="S109" t="e">
        <f t="shared" si="76"/>
        <v>#REF!</v>
      </c>
      <c r="T109" t="e">
        <f t="shared" si="77"/>
        <v>#REF!</v>
      </c>
      <c r="U109" t="e">
        <f t="shared" si="78"/>
        <v>#REF!</v>
      </c>
      <c r="V109" t="e">
        <f t="shared" si="79"/>
        <v>#REF!</v>
      </c>
      <c r="W109" t="e">
        <f t="shared" si="80"/>
        <v>#REF!</v>
      </c>
      <c r="X109" t="e">
        <f t="shared" si="81"/>
        <v>#REF!</v>
      </c>
      <c r="Y109" t="e">
        <f t="shared" si="82"/>
        <v>#REF!</v>
      </c>
      <c r="AA109">
        <v>74715642</v>
      </c>
      <c r="AB109">
        <f t="shared" si="83"/>
        <v>1027.3</v>
      </c>
      <c r="AC109">
        <f t="shared" si="84"/>
        <v>1027.3</v>
      </c>
      <c r="AD109">
        <f>ROUND((((ET109)-(EU109))+AE109),2)</f>
        <v>0</v>
      </c>
      <c r="AE109">
        <f>ROUND((EU109),2)</f>
        <v>0</v>
      </c>
      <c r="AF109">
        <f>ROUND((EV109),2)</f>
        <v>0</v>
      </c>
      <c r="AG109">
        <f t="shared" si="85"/>
        <v>0</v>
      </c>
      <c r="AH109">
        <f>(EW109)</f>
        <v>0</v>
      </c>
      <c r="AI109">
        <f>(EX109)</f>
        <v>0</v>
      </c>
      <c r="AJ109">
        <f t="shared" si="86"/>
        <v>0</v>
      </c>
      <c r="AK109">
        <v>1027.3</v>
      </c>
      <c r="AL109" s="68">
        <f>'1.Лок.смета.и.Акт'!F337</f>
        <v>1027.3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f>'1.Лок.смета.и.Акт'!J337</f>
        <v>9.11</v>
      </c>
      <c r="BD109" t="s">
        <v>6</v>
      </c>
      <c r="BE109" t="s">
        <v>6</v>
      </c>
      <c r="BF109" t="s">
        <v>6</v>
      </c>
      <c r="BG109" t="s">
        <v>6</v>
      </c>
      <c r="BH109">
        <v>3</v>
      </c>
      <c r="BI109">
        <v>1</v>
      </c>
      <c r="BJ109" t="s">
        <v>117</v>
      </c>
      <c r="BM109">
        <v>500001</v>
      </c>
      <c r="BN109">
        <v>0</v>
      </c>
      <c r="BO109" t="s">
        <v>6</v>
      </c>
      <c r="BP109">
        <v>0</v>
      </c>
      <c r="BQ109">
        <v>8</v>
      </c>
      <c r="BR109">
        <v>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6</v>
      </c>
      <c r="BZ109">
        <v>0</v>
      </c>
      <c r="CA109">
        <v>0</v>
      </c>
      <c r="CB109" t="s">
        <v>6</v>
      </c>
      <c r="CE109">
        <v>0</v>
      </c>
      <c r="CF109">
        <v>0</v>
      </c>
      <c r="CG109">
        <v>0</v>
      </c>
      <c r="CM109">
        <v>0</v>
      </c>
      <c r="CN109" t="s">
        <v>6</v>
      </c>
      <c r="CO109">
        <v>0</v>
      </c>
      <c r="CP109" t="e">
        <f t="shared" si="87"/>
        <v>#REF!</v>
      </c>
      <c r="CQ109">
        <f>AC109</f>
        <v>1027.3</v>
      </c>
      <c r="CR109">
        <f>AD109</f>
        <v>0</v>
      </c>
      <c r="CS109">
        <f t="shared" si="88"/>
        <v>0</v>
      </c>
      <c r="CT109">
        <f t="shared" si="89"/>
        <v>0</v>
      </c>
      <c r="CU109">
        <f t="shared" si="90"/>
        <v>0</v>
      </c>
      <c r="CV109">
        <f t="shared" si="91"/>
        <v>0</v>
      </c>
      <c r="CW109">
        <f t="shared" si="92"/>
        <v>0</v>
      </c>
      <c r="CX109">
        <f t="shared" si="93"/>
        <v>0</v>
      </c>
      <c r="CY109" t="e">
        <f t="shared" si="94"/>
        <v>#REF!</v>
      </c>
      <c r="CZ109" t="e">
        <f t="shared" si="95"/>
        <v>#REF!</v>
      </c>
      <c r="DC109" t="s">
        <v>6</v>
      </c>
      <c r="DD109" t="s">
        <v>6</v>
      </c>
      <c r="DE109" t="s">
        <v>6</v>
      </c>
      <c r="DF109" t="s">
        <v>6</v>
      </c>
      <c r="DG109" t="s">
        <v>6</v>
      </c>
      <c r="DH109" t="s">
        <v>6</v>
      </c>
      <c r="DI109" t="s">
        <v>6</v>
      </c>
      <c r="DJ109" t="s">
        <v>6</v>
      </c>
      <c r="DK109" t="s">
        <v>6</v>
      </c>
      <c r="DL109" t="s">
        <v>6</v>
      </c>
      <c r="DM109" t="s">
        <v>6</v>
      </c>
      <c r="DN109">
        <v>0</v>
      </c>
      <c r="DO109">
        <v>0</v>
      </c>
      <c r="DP109">
        <v>1</v>
      </c>
      <c r="DQ109">
        <v>1</v>
      </c>
      <c r="DU109">
        <v>1005</v>
      </c>
      <c r="DV109" t="s">
        <v>105</v>
      </c>
      <c r="DW109" t="str">
        <f>'1.Лок.смета.и.Акт'!D337</f>
        <v>м2</v>
      </c>
      <c r="DX109">
        <v>1</v>
      </c>
      <c r="DZ109" t="s">
        <v>6</v>
      </c>
      <c r="EA109" t="s">
        <v>6</v>
      </c>
      <c r="EB109" t="s">
        <v>6</v>
      </c>
      <c r="EC109" t="s">
        <v>6</v>
      </c>
      <c r="EE109">
        <v>61530067</v>
      </c>
      <c r="EF109">
        <v>8</v>
      </c>
      <c r="EG109" t="s">
        <v>51</v>
      </c>
      <c r="EH109">
        <v>0</v>
      </c>
      <c r="EI109" t="s">
        <v>6</v>
      </c>
      <c r="EJ109">
        <v>1</v>
      </c>
      <c r="EK109">
        <v>500001</v>
      </c>
      <c r="EL109" t="s">
        <v>52</v>
      </c>
      <c r="EM109" t="s">
        <v>53</v>
      </c>
      <c r="EO109" t="s">
        <v>6</v>
      </c>
      <c r="EQ109">
        <v>0</v>
      </c>
      <c r="ER109">
        <v>976.88</v>
      </c>
      <c r="ES109" s="68">
        <f>'1.Лок.смета.и.Акт'!F337</f>
        <v>1027.3</v>
      </c>
      <c r="ET109">
        <v>0</v>
      </c>
      <c r="EU109">
        <v>0</v>
      </c>
      <c r="EV109">
        <v>0</v>
      </c>
      <c r="EW109">
        <v>0</v>
      </c>
      <c r="EX109">
        <v>0</v>
      </c>
      <c r="EZ109">
        <v>5</v>
      </c>
      <c r="FC109">
        <v>0</v>
      </c>
      <c r="FD109">
        <v>18</v>
      </c>
      <c r="FF109">
        <v>976.88</v>
      </c>
      <c r="FQ109">
        <v>0</v>
      </c>
      <c r="FR109">
        <f t="shared" si="96"/>
        <v>0</v>
      </c>
      <c r="FS109">
        <v>0</v>
      </c>
      <c r="FX109">
        <v>0</v>
      </c>
      <c r="FY109">
        <v>0</v>
      </c>
      <c r="GA109" t="s">
        <v>121</v>
      </c>
      <c r="GD109">
        <v>1</v>
      </c>
      <c r="GF109">
        <v>-1087478745</v>
      </c>
      <c r="GG109">
        <v>2</v>
      </c>
      <c r="GH109">
        <v>3</v>
      </c>
      <c r="GI109">
        <v>4</v>
      </c>
      <c r="GJ109">
        <v>0</v>
      </c>
      <c r="GK109">
        <v>0</v>
      </c>
      <c r="GL109">
        <f t="shared" si="97"/>
        <v>0</v>
      </c>
      <c r="GM109" t="e">
        <f t="shared" si="98"/>
        <v>#REF!</v>
      </c>
      <c r="GN109" t="e">
        <f t="shared" si="99"/>
        <v>#REF!</v>
      </c>
      <c r="GO109">
        <f t="shared" si="100"/>
        <v>0</v>
      </c>
      <c r="GP109">
        <f t="shared" si="101"/>
        <v>0</v>
      </c>
      <c r="GR109">
        <v>1</v>
      </c>
      <c r="GS109">
        <v>1</v>
      </c>
      <c r="GT109">
        <v>0</v>
      </c>
      <c r="GU109" t="s">
        <v>6</v>
      </c>
      <c r="GV109">
        <f t="shared" si="102"/>
        <v>0</v>
      </c>
      <c r="GW109">
        <v>1</v>
      </c>
      <c r="GX109" t="e">
        <f t="shared" si="103"/>
        <v>#REF!</v>
      </c>
      <c r="HA109">
        <v>0</v>
      </c>
      <c r="HB109">
        <v>0</v>
      </c>
      <c r="HC109">
        <f t="shared" si="104"/>
        <v>0</v>
      </c>
      <c r="HE109" t="s">
        <v>43</v>
      </c>
      <c r="HF109" t="s">
        <v>55</v>
      </c>
      <c r="HG109" t="e">
        <f>ROUND(AC109*I109,2)</f>
        <v>#REF!</v>
      </c>
      <c r="HM109" t="s">
        <v>6</v>
      </c>
      <c r="HN109" t="s">
        <v>6</v>
      </c>
      <c r="HO109" t="s">
        <v>6</v>
      </c>
      <c r="HP109" t="s">
        <v>6</v>
      </c>
      <c r="HQ109" t="s">
        <v>6</v>
      </c>
      <c r="IF109">
        <v>-1</v>
      </c>
      <c r="IK109">
        <v>0</v>
      </c>
    </row>
    <row r="110" spans="1:245" x14ac:dyDescent="0.2">
      <c r="A110">
        <v>18</v>
      </c>
      <c r="B110">
        <v>1</v>
      </c>
      <c r="C110">
        <v>150</v>
      </c>
      <c r="E110" t="s">
        <v>238</v>
      </c>
      <c r="F110" t="str">
        <f>'1.Лок.смета.и.Акт'!B339</f>
        <v>08.1.02.17-0162</v>
      </c>
      <c r="G110" t="s">
        <v>154</v>
      </c>
      <c r="H110" t="s">
        <v>105</v>
      </c>
      <c r="I110" t="e">
        <f>I108*J110</f>
        <v>#REF!</v>
      </c>
      <c r="J110" s="183" t="e">
        <f>#REF!</f>
        <v>#REF!</v>
      </c>
      <c r="K110">
        <v>3.6035999999999999E-2</v>
      </c>
      <c r="O110" t="e">
        <f t="shared" si="72"/>
        <v>#REF!</v>
      </c>
      <c r="P110" t="e">
        <f t="shared" si="73"/>
        <v>#REF!</v>
      </c>
      <c r="Q110" t="e">
        <f t="shared" si="74"/>
        <v>#REF!</v>
      </c>
      <c r="R110" t="e">
        <f t="shared" si="75"/>
        <v>#REF!</v>
      </c>
      <c r="S110" t="e">
        <f t="shared" si="76"/>
        <v>#REF!</v>
      </c>
      <c r="T110" t="e">
        <f t="shared" si="77"/>
        <v>#REF!</v>
      </c>
      <c r="U110" t="e">
        <f t="shared" si="78"/>
        <v>#REF!</v>
      </c>
      <c r="V110" t="e">
        <f t="shared" si="79"/>
        <v>#REF!</v>
      </c>
      <c r="W110" t="e">
        <f t="shared" si="80"/>
        <v>#REF!</v>
      </c>
      <c r="X110" t="e">
        <f t="shared" si="81"/>
        <v>#REF!</v>
      </c>
      <c r="Y110" t="e">
        <f t="shared" si="82"/>
        <v>#REF!</v>
      </c>
      <c r="AA110">
        <v>74715642</v>
      </c>
      <c r="AB110">
        <f t="shared" si="83"/>
        <v>34.200000000000003</v>
      </c>
      <c r="AC110">
        <f t="shared" si="84"/>
        <v>34.200000000000003</v>
      </c>
      <c r="AD110">
        <f>ROUND((((ET110)-(EU110))+AE110),2)</f>
        <v>0</v>
      </c>
      <c r="AE110">
        <f>ROUND((EU110),2)</f>
        <v>0</v>
      </c>
      <c r="AF110">
        <f>ROUND((EV110),2)</f>
        <v>0</v>
      </c>
      <c r="AG110">
        <f t="shared" si="85"/>
        <v>0</v>
      </c>
      <c r="AH110">
        <f>(EW110)</f>
        <v>0</v>
      </c>
      <c r="AI110">
        <f>(EX110)</f>
        <v>0</v>
      </c>
      <c r="AJ110">
        <f t="shared" si="86"/>
        <v>0</v>
      </c>
      <c r="AK110">
        <v>34.200000000000003</v>
      </c>
      <c r="AL110" s="68">
        <f>'1.Лок.смета.и.Акт'!F339</f>
        <v>34.200000000000003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1</v>
      </c>
      <c r="AZ110">
        <v>1</v>
      </c>
      <c r="BA110">
        <v>1</v>
      </c>
      <c r="BB110">
        <v>1</v>
      </c>
      <c r="BC110">
        <f>'1.Лок.смета.и.Акт'!J339</f>
        <v>9.11</v>
      </c>
      <c r="BD110" t="s">
        <v>6</v>
      </c>
      <c r="BE110" t="s">
        <v>6</v>
      </c>
      <c r="BF110" t="s">
        <v>6</v>
      </c>
      <c r="BG110" t="s">
        <v>6</v>
      </c>
      <c r="BH110">
        <v>3</v>
      </c>
      <c r="BI110">
        <v>1</v>
      </c>
      <c r="BJ110" t="s">
        <v>155</v>
      </c>
      <c r="BM110">
        <v>500001</v>
      </c>
      <c r="BN110">
        <v>0</v>
      </c>
      <c r="BO110" t="s">
        <v>6</v>
      </c>
      <c r="BP110">
        <v>0</v>
      </c>
      <c r="BQ110">
        <v>8</v>
      </c>
      <c r="BR110">
        <v>0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6</v>
      </c>
      <c r="BZ110">
        <v>0</v>
      </c>
      <c r="CA110">
        <v>0</v>
      </c>
      <c r="CB110" t="s">
        <v>6</v>
      </c>
      <c r="CE110">
        <v>0</v>
      </c>
      <c r="CF110">
        <v>0</v>
      </c>
      <c r="CG110">
        <v>0</v>
      </c>
      <c r="CM110">
        <v>0</v>
      </c>
      <c r="CN110" t="s">
        <v>6</v>
      </c>
      <c r="CO110">
        <v>0</v>
      </c>
      <c r="CP110" t="e">
        <f t="shared" si="87"/>
        <v>#REF!</v>
      </c>
      <c r="CQ110">
        <f>AC110*BC110</f>
        <v>311.56200000000001</v>
      </c>
      <c r="CR110">
        <f>AD110*BB110</f>
        <v>0</v>
      </c>
      <c r="CS110">
        <f t="shared" si="88"/>
        <v>0</v>
      </c>
      <c r="CT110">
        <f t="shared" si="89"/>
        <v>0</v>
      </c>
      <c r="CU110">
        <f t="shared" si="90"/>
        <v>0</v>
      </c>
      <c r="CV110">
        <f t="shared" si="91"/>
        <v>0</v>
      </c>
      <c r="CW110">
        <f t="shared" si="92"/>
        <v>0</v>
      </c>
      <c r="CX110">
        <f t="shared" si="93"/>
        <v>0</v>
      </c>
      <c r="CY110" t="e">
        <f t="shared" si="94"/>
        <v>#REF!</v>
      </c>
      <c r="CZ110" t="e">
        <f t="shared" si="95"/>
        <v>#REF!</v>
      </c>
      <c r="DC110" t="s">
        <v>6</v>
      </c>
      <c r="DD110" t="s">
        <v>6</v>
      </c>
      <c r="DE110" t="s">
        <v>6</v>
      </c>
      <c r="DF110" t="s">
        <v>6</v>
      </c>
      <c r="DG110" t="s">
        <v>6</v>
      </c>
      <c r="DH110" t="s">
        <v>6</v>
      </c>
      <c r="DI110" t="s">
        <v>6</v>
      </c>
      <c r="DJ110" t="s">
        <v>6</v>
      </c>
      <c r="DK110" t="s">
        <v>6</v>
      </c>
      <c r="DL110" t="s">
        <v>6</v>
      </c>
      <c r="DM110" t="s">
        <v>6</v>
      </c>
      <c r="DN110">
        <v>0</v>
      </c>
      <c r="DO110">
        <v>0</v>
      </c>
      <c r="DP110">
        <v>1</v>
      </c>
      <c r="DQ110">
        <v>1</v>
      </c>
      <c r="DU110">
        <v>1005</v>
      </c>
      <c r="DV110" t="s">
        <v>105</v>
      </c>
      <c r="DW110" t="str">
        <f>'1.Лок.смета.и.Акт'!D339</f>
        <v>м2</v>
      </c>
      <c r="DX110">
        <v>1</v>
      </c>
      <c r="DZ110" t="s">
        <v>6</v>
      </c>
      <c r="EA110" t="s">
        <v>6</v>
      </c>
      <c r="EB110" t="s">
        <v>6</v>
      </c>
      <c r="EC110" t="s">
        <v>6</v>
      </c>
      <c r="EE110">
        <v>61530067</v>
      </c>
      <c r="EF110">
        <v>8</v>
      </c>
      <c r="EG110" t="s">
        <v>51</v>
      </c>
      <c r="EH110">
        <v>0</v>
      </c>
      <c r="EI110" t="s">
        <v>6</v>
      </c>
      <c r="EJ110">
        <v>1</v>
      </c>
      <c r="EK110">
        <v>500001</v>
      </c>
      <c r="EL110" t="s">
        <v>52</v>
      </c>
      <c r="EM110" t="s">
        <v>53</v>
      </c>
      <c r="EO110" t="s">
        <v>6</v>
      </c>
      <c r="EQ110">
        <v>0</v>
      </c>
      <c r="ER110">
        <v>34.200000000000003</v>
      </c>
      <c r="ES110" s="68">
        <f>'1.Лок.смета.и.Акт'!F339</f>
        <v>34.200000000000003</v>
      </c>
      <c r="ET110">
        <v>0</v>
      </c>
      <c r="EU110">
        <v>0</v>
      </c>
      <c r="EV110">
        <v>0</v>
      </c>
      <c r="EW110">
        <v>0</v>
      </c>
      <c r="EX110">
        <v>0</v>
      </c>
      <c r="FQ110">
        <v>0</v>
      </c>
      <c r="FR110">
        <f t="shared" si="96"/>
        <v>0</v>
      </c>
      <c r="FS110">
        <v>0</v>
      </c>
      <c r="FX110">
        <v>0</v>
      </c>
      <c r="FY110">
        <v>0</v>
      </c>
      <c r="GA110" t="s">
        <v>6</v>
      </c>
      <c r="GD110">
        <v>1</v>
      </c>
      <c r="GF110">
        <v>2073721092</v>
      </c>
      <c r="GG110">
        <v>2</v>
      </c>
      <c r="GH110">
        <v>1</v>
      </c>
      <c r="GI110">
        <v>4</v>
      </c>
      <c r="GJ110">
        <v>0</v>
      </c>
      <c r="GK110">
        <v>0</v>
      </c>
      <c r="GL110">
        <f t="shared" si="97"/>
        <v>0</v>
      </c>
      <c r="GM110" t="e">
        <f t="shared" si="98"/>
        <v>#REF!</v>
      </c>
      <c r="GN110" t="e">
        <f t="shared" si="99"/>
        <v>#REF!</v>
      </c>
      <c r="GO110">
        <f t="shared" si="100"/>
        <v>0</v>
      </c>
      <c r="GP110">
        <f t="shared" si="101"/>
        <v>0</v>
      </c>
      <c r="GR110">
        <v>0</v>
      </c>
      <c r="GS110">
        <v>3</v>
      </c>
      <c r="GT110">
        <v>0</v>
      </c>
      <c r="GU110" t="s">
        <v>6</v>
      </c>
      <c r="GV110">
        <f t="shared" si="102"/>
        <v>0</v>
      </c>
      <c r="GW110">
        <v>1</v>
      </c>
      <c r="GX110" t="e">
        <f t="shared" si="103"/>
        <v>#REF!</v>
      </c>
      <c r="HA110">
        <v>0</v>
      </c>
      <c r="HB110">
        <v>0</v>
      </c>
      <c r="HC110">
        <f t="shared" si="104"/>
        <v>0</v>
      </c>
      <c r="HE110" t="s">
        <v>6</v>
      </c>
      <c r="HF110" t="s">
        <v>6</v>
      </c>
      <c r="HM110" t="s">
        <v>6</v>
      </c>
      <c r="HN110" t="s">
        <v>6</v>
      </c>
      <c r="HO110" t="s">
        <v>6</v>
      </c>
      <c r="HP110" t="s">
        <v>6</v>
      </c>
      <c r="HQ110" t="s">
        <v>6</v>
      </c>
      <c r="IF110">
        <v>-1</v>
      </c>
      <c r="IK110">
        <v>0</v>
      </c>
    </row>
    <row r="111" spans="1:245" x14ac:dyDescent="0.2">
      <c r="IF111">
        <v>-1</v>
      </c>
    </row>
    <row r="112" spans="1:245" x14ac:dyDescent="0.2">
      <c r="A112" s="2">
        <v>51</v>
      </c>
      <c r="B112" s="2">
        <f>B90</f>
        <v>1</v>
      </c>
      <c r="C112" s="2">
        <f>A90</f>
        <v>4</v>
      </c>
      <c r="D112" s="2">
        <f>ROW(A90)</f>
        <v>90</v>
      </c>
      <c r="E112" s="2"/>
      <c r="F112" s="2" t="str">
        <f>IF(F90&lt;&gt;"",F90,"")</f>
        <v/>
      </c>
      <c r="G112" s="2" t="str">
        <f>IF(G90&lt;&gt;"",G90,"")</f>
        <v>Система В2.1, В2.2, В2.3</v>
      </c>
      <c r="H112" s="2">
        <v>0</v>
      </c>
      <c r="I112" s="2"/>
      <c r="J112" s="2"/>
      <c r="K112" s="2"/>
      <c r="L112" s="2"/>
      <c r="M112" s="2"/>
      <c r="N112" s="2"/>
      <c r="O112" s="2" t="e">
        <f t="shared" ref="O112:T112" si="111">ROUND(AB112,2)</f>
        <v>#REF!</v>
      </c>
      <c r="P112" s="2" t="e">
        <f t="shared" si="111"/>
        <v>#REF!</v>
      </c>
      <c r="Q112" s="2" t="e">
        <f t="shared" si="111"/>
        <v>#REF!</v>
      </c>
      <c r="R112" s="2" t="e">
        <f t="shared" si="111"/>
        <v>#REF!</v>
      </c>
      <c r="S112" s="2" t="e">
        <f t="shared" si="111"/>
        <v>#REF!</v>
      </c>
      <c r="T112" s="2" t="e">
        <f t="shared" si="111"/>
        <v>#REF!</v>
      </c>
      <c r="U112" s="2" t="e">
        <f>AH112</f>
        <v>#REF!</v>
      </c>
      <c r="V112" s="2" t="e">
        <f>AI112</f>
        <v>#REF!</v>
      </c>
      <c r="W112" s="2" t="e">
        <f>ROUND(AJ112,2)</f>
        <v>#REF!</v>
      </c>
      <c r="X112" s="2" t="e">
        <f>ROUND(AK112,2)</f>
        <v>#REF!</v>
      </c>
      <c r="Y112" s="2" t="e">
        <f>ROUND(AL112,2)</f>
        <v>#REF!</v>
      </c>
      <c r="Z112" s="2"/>
      <c r="AA112" s="2"/>
      <c r="AB112" s="2" t="e">
        <f>ROUND(SUMIF(AA94:AA110,"=74715642",O94:O110),2)</f>
        <v>#REF!</v>
      </c>
      <c r="AC112" s="2" t="e">
        <f>ROUND(SUMIF(AA94:AA110,"=74715642",P94:P110),2)</f>
        <v>#REF!</v>
      </c>
      <c r="AD112" s="2" t="e">
        <f>ROUND(SUMIF(AA94:AA110,"=74715642",Q94:Q110),2)</f>
        <v>#REF!</v>
      </c>
      <c r="AE112" s="2" t="e">
        <f>ROUND(SUMIF(AA94:AA110,"=74715642",R94:R110),2)</f>
        <v>#REF!</v>
      </c>
      <c r="AF112" s="2" t="e">
        <f>ROUND(SUMIF(AA94:AA110,"=74715642",S94:S110),2)</f>
        <v>#REF!</v>
      </c>
      <c r="AG112" s="2" t="e">
        <f>ROUND(SUMIF(AA94:AA110,"=74715642",T94:T110),2)</f>
        <v>#REF!</v>
      </c>
      <c r="AH112" s="2" t="e">
        <f>SUMIF(AA94:AA110,"=74715642",U94:U110)</f>
        <v>#REF!</v>
      </c>
      <c r="AI112" s="2" t="e">
        <f>SUMIF(AA94:AA110,"=74715642",V94:V110)</f>
        <v>#REF!</v>
      </c>
      <c r="AJ112" s="2" t="e">
        <f>ROUND(SUMIF(AA94:AA110,"=74715642",W94:W110),2)</f>
        <v>#REF!</v>
      </c>
      <c r="AK112" s="2" t="e">
        <f>ROUND(SUMIF(AA94:AA110,"=74715642",X94:X110),2)</f>
        <v>#REF!</v>
      </c>
      <c r="AL112" s="2" t="e">
        <f>ROUND(SUMIF(AA94:AA110,"=74715642",Y94:Y110),2)</f>
        <v>#REF!</v>
      </c>
      <c r="AM112" s="2"/>
      <c r="AN112" s="2"/>
      <c r="AO112" s="2">
        <f t="shared" ref="AO112:BD112" si="112">ROUND(BX112,2)</f>
        <v>0</v>
      </c>
      <c r="AP112" s="2" t="e">
        <f t="shared" si="112"/>
        <v>#REF!</v>
      </c>
      <c r="AQ112" s="2">
        <f t="shared" si="112"/>
        <v>0</v>
      </c>
      <c r="AR112" s="2" t="e">
        <f t="shared" si="112"/>
        <v>#REF!</v>
      </c>
      <c r="AS112" s="2" t="e">
        <f t="shared" si="112"/>
        <v>#REF!</v>
      </c>
      <c r="AT112" s="2">
        <f t="shared" si="112"/>
        <v>0</v>
      </c>
      <c r="AU112" s="2">
        <f t="shared" si="112"/>
        <v>0</v>
      </c>
      <c r="AV112" s="2" t="e">
        <f t="shared" si="112"/>
        <v>#REF!</v>
      </c>
      <c r="AW112" s="2" t="e">
        <f t="shared" si="112"/>
        <v>#REF!</v>
      </c>
      <c r="AX112" s="2">
        <f t="shared" si="112"/>
        <v>0</v>
      </c>
      <c r="AY112" s="2" t="e">
        <f t="shared" si="112"/>
        <v>#REF!</v>
      </c>
      <c r="AZ112" s="2" t="e">
        <f t="shared" si="112"/>
        <v>#REF!</v>
      </c>
      <c r="BA112" s="2" t="e">
        <f t="shared" si="112"/>
        <v>#REF!</v>
      </c>
      <c r="BB112" s="2">
        <f t="shared" si="112"/>
        <v>0</v>
      </c>
      <c r="BC112" s="2">
        <f t="shared" si="112"/>
        <v>0</v>
      </c>
      <c r="BD112" s="2">
        <f t="shared" si="112"/>
        <v>0</v>
      </c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>
        <f>ROUND(SUMIF(AA94:AA110,"=74715642",FQ94:FQ110),2)</f>
        <v>0</v>
      </c>
      <c r="BY112" s="2" t="e">
        <f>ROUND(SUMIF(AA94:AA110,"=74715642",FR94:FR110),2)</f>
        <v>#REF!</v>
      </c>
      <c r="BZ112" s="2">
        <f>ROUND(SUMIF(AA94:AA110,"=74715642",GL94:GL110),2)</f>
        <v>0</v>
      </c>
      <c r="CA112" s="2" t="e">
        <f>ROUND(SUMIF(AA94:AA110,"=74715642",GM94:GM110),2)</f>
        <v>#REF!</v>
      </c>
      <c r="CB112" s="2" t="e">
        <f>ROUND(SUMIF(AA94:AA110,"=74715642",GN94:GN110),2)</f>
        <v>#REF!</v>
      </c>
      <c r="CC112" s="2">
        <f>ROUND(SUMIF(AA94:AA110,"=74715642",GO94:GO110),2)</f>
        <v>0</v>
      </c>
      <c r="CD112" s="2">
        <f>ROUND(SUMIF(AA94:AA110,"=74715642",GP94:GP110),2)</f>
        <v>0</v>
      </c>
      <c r="CE112" s="2" t="e">
        <f>AC112-BX112</f>
        <v>#REF!</v>
      </c>
      <c r="CF112" s="2" t="e">
        <f>AC112-BY112</f>
        <v>#REF!</v>
      </c>
      <c r="CG112" s="2">
        <f>BX112-BZ112</f>
        <v>0</v>
      </c>
      <c r="CH112" s="2" t="e">
        <f>AC112-BX112-BY112+BZ112</f>
        <v>#REF!</v>
      </c>
      <c r="CI112" s="2" t="e">
        <f>BY112-BZ112</f>
        <v>#REF!</v>
      </c>
      <c r="CJ112" s="2" t="e">
        <f>ROUND(SUMIF(AA94:AA110,"=74715642",GX94:GX110),2)</f>
        <v>#REF!</v>
      </c>
      <c r="CK112" s="2">
        <f>ROUND(SUMIF(AA94:AA110,"=74715642",GY94:GY110),2)</f>
        <v>0</v>
      </c>
      <c r="CL112" s="2">
        <f>ROUND(SUMIF(AA94:AA110,"=74715642",GZ94:GZ110),2)</f>
        <v>0</v>
      </c>
      <c r="CM112" s="2">
        <f>ROUND(SUMIF(AA94:AA110,"=74715642",HD94:HD110),2)</f>
        <v>0</v>
      </c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>
        <v>0</v>
      </c>
      <c r="IF112">
        <v>-1</v>
      </c>
    </row>
    <row r="113" spans="1:240" x14ac:dyDescent="0.2">
      <c r="IF113">
        <v>-1</v>
      </c>
    </row>
    <row r="114" spans="1:240" x14ac:dyDescent="0.2">
      <c r="A114" s="4">
        <v>50</v>
      </c>
      <c r="B114" s="4">
        <v>0</v>
      </c>
      <c r="C114" s="4">
        <v>0</v>
      </c>
      <c r="D114" s="4">
        <v>1</v>
      </c>
      <c r="E114" s="4">
        <v>201</v>
      </c>
      <c r="F114" s="4" t="e">
        <f>ROUND(Source!O112,O114)</f>
        <v>#REF!</v>
      </c>
      <c r="G114" s="4" t="s">
        <v>156</v>
      </c>
      <c r="H114" s="4" t="s">
        <v>157</v>
      </c>
      <c r="I114" s="4"/>
      <c r="J114" s="4"/>
      <c r="K114" s="4">
        <v>201</v>
      </c>
      <c r="L114" s="4">
        <v>1</v>
      </c>
      <c r="M114" s="4">
        <v>3</v>
      </c>
      <c r="N114" s="4" t="s">
        <v>6</v>
      </c>
      <c r="O114" s="4">
        <v>2</v>
      </c>
      <c r="P114" s="4"/>
      <c r="Q114" s="4"/>
      <c r="R114" s="4"/>
      <c r="S114" s="4"/>
      <c r="T114" s="4"/>
      <c r="U114" s="4"/>
      <c r="V114" s="4"/>
      <c r="W114" s="4">
        <v>165715.87</v>
      </c>
      <c r="X114" s="4">
        <v>1</v>
      </c>
      <c r="Y114" s="4">
        <v>165715.87</v>
      </c>
      <c r="Z114" s="4"/>
      <c r="AA114" s="4"/>
      <c r="AB114" s="4"/>
      <c r="IF114">
        <v>-1</v>
      </c>
    </row>
    <row r="115" spans="1:240" x14ac:dyDescent="0.2">
      <c r="A115" s="4">
        <v>50</v>
      </c>
      <c r="B115" s="4">
        <v>0</v>
      </c>
      <c r="C115" s="4">
        <v>0</v>
      </c>
      <c r="D115" s="4">
        <v>1</v>
      </c>
      <c r="E115" s="4">
        <v>202</v>
      </c>
      <c r="F115" s="4" t="e">
        <f>ROUND(Source!P112,O115)</f>
        <v>#REF!</v>
      </c>
      <c r="G115" s="4" t="s">
        <v>158</v>
      </c>
      <c r="H115" s="4" t="s">
        <v>159</v>
      </c>
      <c r="I115" s="4"/>
      <c r="J115" s="4"/>
      <c r="K115" s="4">
        <v>202</v>
      </c>
      <c r="L115" s="4">
        <v>2</v>
      </c>
      <c r="M115" s="4">
        <v>3</v>
      </c>
      <c r="N115" s="4" t="s">
        <v>6</v>
      </c>
      <c r="O115" s="4">
        <v>2</v>
      </c>
      <c r="P115" s="4"/>
      <c r="Q115" s="4"/>
      <c r="R115" s="4"/>
      <c r="S115" s="4"/>
      <c r="T115" s="4"/>
      <c r="U115" s="4"/>
      <c r="V115" s="4"/>
      <c r="W115" s="4">
        <v>160463.95000000001</v>
      </c>
      <c r="X115" s="4">
        <v>1</v>
      </c>
      <c r="Y115" s="4">
        <v>160463.95000000001</v>
      </c>
      <c r="Z115" s="4"/>
      <c r="AA115" s="4"/>
      <c r="AB115" s="4"/>
      <c r="IF115">
        <v>-1</v>
      </c>
    </row>
    <row r="116" spans="1:240" x14ac:dyDescent="0.2">
      <c r="A116" s="4">
        <v>50</v>
      </c>
      <c r="B116" s="4">
        <v>0</v>
      </c>
      <c r="C116" s="4">
        <v>0</v>
      </c>
      <c r="D116" s="4">
        <v>1</v>
      </c>
      <c r="E116" s="4">
        <v>222</v>
      </c>
      <c r="F116" s="4">
        <f>ROUND(Source!AO112,O116)</f>
        <v>0</v>
      </c>
      <c r="G116" s="4" t="s">
        <v>160</v>
      </c>
      <c r="H116" s="4" t="s">
        <v>161</v>
      </c>
      <c r="I116" s="4"/>
      <c r="J116" s="4"/>
      <c r="K116" s="4">
        <v>222</v>
      </c>
      <c r="L116" s="4">
        <v>3</v>
      </c>
      <c r="M116" s="4">
        <v>3</v>
      </c>
      <c r="N116" s="4" t="s">
        <v>6</v>
      </c>
      <c r="O116" s="4">
        <v>2</v>
      </c>
      <c r="P116" s="4"/>
      <c r="Q116" s="4"/>
      <c r="R116" s="4"/>
      <c r="S116" s="4"/>
      <c r="T116" s="4"/>
      <c r="U116" s="4"/>
      <c r="V116" s="4"/>
      <c r="W116" s="4">
        <v>0</v>
      </c>
      <c r="X116" s="4">
        <v>1</v>
      </c>
      <c r="Y116" s="4">
        <v>0</v>
      </c>
      <c r="Z116" s="4"/>
      <c r="AA116" s="4"/>
      <c r="AB116" s="4"/>
      <c r="IF116">
        <v>-1</v>
      </c>
    </row>
    <row r="117" spans="1:240" x14ac:dyDescent="0.2">
      <c r="A117" s="4">
        <v>50</v>
      </c>
      <c r="B117" s="4">
        <v>0</v>
      </c>
      <c r="C117" s="4">
        <v>0</v>
      </c>
      <c r="D117" s="4">
        <v>1</v>
      </c>
      <c r="E117" s="4">
        <v>225</v>
      </c>
      <c r="F117" s="4" t="e">
        <f>ROUND(Source!AV112,O117)</f>
        <v>#REF!</v>
      </c>
      <c r="G117" s="4" t="s">
        <v>162</v>
      </c>
      <c r="H117" s="4" t="s">
        <v>163</v>
      </c>
      <c r="I117" s="4"/>
      <c r="J117" s="4"/>
      <c r="K117" s="4">
        <v>225</v>
      </c>
      <c r="L117" s="4">
        <v>4</v>
      </c>
      <c r="M117" s="4">
        <v>3</v>
      </c>
      <c r="N117" s="4" t="s">
        <v>6</v>
      </c>
      <c r="O117" s="4">
        <v>2</v>
      </c>
      <c r="P117" s="4"/>
      <c r="Q117" s="4"/>
      <c r="R117" s="4"/>
      <c r="S117" s="4"/>
      <c r="T117" s="4"/>
      <c r="U117" s="4"/>
      <c r="V117" s="4"/>
      <c r="W117" s="4">
        <v>160463.95000000001</v>
      </c>
      <c r="X117" s="4">
        <v>1</v>
      </c>
      <c r="Y117" s="4">
        <v>160463.95000000001</v>
      </c>
      <c r="Z117" s="4"/>
      <c r="AA117" s="4"/>
      <c r="AB117" s="4"/>
      <c r="IF117">
        <v>-1</v>
      </c>
    </row>
    <row r="118" spans="1:240" x14ac:dyDescent="0.2">
      <c r="A118" s="4">
        <v>50</v>
      </c>
      <c r="B118" s="4">
        <v>0</v>
      </c>
      <c r="C118" s="4">
        <v>0</v>
      </c>
      <c r="D118" s="4">
        <v>1</v>
      </c>
      <c r="E118" s="4">
        <v>226</v>
      </c>
      <c r="F118" s="4" t="e">
        <f>ROUND(Source!AW112,O118)</f>
        <v>#REF!</v>
      </c>
      <c r="G118" s="4" t="s">
        <v>164</v>
      </c>
      <c r="H118" s="4" t="s">
        <v>165</v>
      </c>
      <c r="I118" s="4"/>
      <c r="J118" s="4"/>
      <c r="K118" s="4">
        <v>226</v>
      </c>
      <c r="L118" s="4">
        <v>5</v>
      </c>
      <c r="M118" s="4">
        <v>3</v>
      </c>
      <c r="N118" s="4" t="s">
        <v>6</v>
      </c>
      <c r="O118" s="4">
        <v>2</v>
      </c>
      <c r="P118" s="4"/>
      <c r="Q118" s="4"/>
      <c r="R118" s="4"/>
      <c r="S118" s="4"/>
      <c r="T118" s="4"/>
      <c r="U118" s="4"/>
      <c r="V118" s="4"/>
      <c r="W118" s="4">
        <v>113963.55</v>
      </c>
      <c r="X118" s="4">
        <v>1</v>
      </c>
      <c r="Y118" s="4">
        <v>113963.55</v>
      </c>
      <c r="Z118" s="4"/>
      <c r="AA118" s="4"/>
      <c r="AB118" s="4"/>
      <c r="IF118">
        <v>-1</v>
      </c>
    </row>
    <row r="119" spans="1:240" x14ac:dyDescent="0.2">
      <c r="A119" s="4">
        <v>50</v>
      </c>
      <c r="B119" s="4">
        <v>0</v>
      </c>
      <c r="C119" s="4">
        <v>0</v>
      </c>
      <c r="D119" s="4">
        <v>1</v>
      </c>
      <c r="E119" s="4">
        <v>227</v>
      </c>
      <c r="F119" s="4">
        <f>ROUND(Source!AX112,O119)</f>
        <v>0</v>
      </c>
      <c r="G119" s="4" t="s">
        <v>166</v>
      </c>
      <c r="H119" s="4" t="s">
        <v>167</v>
      </c>
      <c r="I119" s="4"/>
      <c r="J119" s="4"/>
      <c r="K119" s="4">
        <v>227</v>
      </c>
      <c r="L119" s="4">
        <v>6</v>
      </c>
      <c r="M119" s="4">
        <v>3</v>
      </c>
      <c r="N119" s="4" t="s">
        <v>6</v>
      </c>
      <c r="O119" s="4">
        <v>2</v>
      </c>
      <c r="P119" s="4"/>
      <c r="Q119" s="4"/>
      <c r="R119" s="4"/>
      <c r="S119" s="4"/>
      <c r="T119" s="4"/>
      <c r="U119" s="4"/>
      <c r="V119" s="4"/>
      <c r="W119" s="4">
        <v>0</v>
      </c>
      <c r="X119" s="4">
        <v>1</v>
      </c>
      <c r="Y119" s="4">
        <v>0</v>
      </c>
      <c r="Z119" s="4"/>
      <c r="AA119" s="4"/>
      <c r="AB119" s="4"/>
      <c r="IF119">
        <v>-1</v>
      </c>
    </row>
    <row r="120" spans="1:240" x14ac:dyDescent="0.2">
      <c r="A120" s="4">
        <v>50</v>
      </c>
      <c r="B120" s="4">
        <v>0</v>
      </c>
      <c r="C120" s="4">
        <v>0</v>
      </c>
      <c r="D120" s="4">
        <v>1</v>
      </c>
      <c r="E120" s="4">
        <v>228</v>
      </c>
      <c r="F120" s="4" t="e">
        <f>ROUND(Source!AY112,O120)</f>
        <v>#REF!</v>
      </c>
      <c r="G120" s="4" t="s">
        <v>168</v>
      </c>
      <c r="H120" s="4" t="s">
        <v>169</v>
      </c>
      <c r="I120" s="4"/>
      <c r="J120" s="4"/>
      <c r="K120" s="4">
        <v>228</v>
      </c>
      <c r="L120" s="4">
        <v>7</v>
      </c>
      <c r="M120" s="4">
        <v>3</v>
      </c>
      <c r="N120" s="4" t="s">
        <v>6</v>
      </c>
      <c r="O120" s="4">
        <v>2</v>
      </c>
      <c r="P120" s="4"/>
      <c r="Q120" s="4"/>
      <c r="R120" s="4"/>
      <c r="S120" s="4"/>
      <c r="T120" s="4"/>
      <c r="U120" s="4"/>
      <c r="V120" s="4"/>
      <c r="W120" s="4">
        <v>113963.55</v>
      </c>
      <c r="X120" s="4">
        <v>1</v>
      </c>
      <c r="Y120" s="4">
        <v>113963.55</v>
      </c>
      <c r="Z120" s="4"/>
      <c r="AA120" s="4"/>
      <c r="AB120" s="4"/>
      <c r="IF120">
        <v>-1</v>
      </c>
    </row>
    <row r="121" spans="1:240" x14ac:dyDescent="0.2">
      <c r="A121" s="4">
        <v>50</v>
      </c>
      <c r="B121" s="4">
        <v>0</v>
      </c>
      <c r="C121" s="4">
        <v>0</v>
      </c>
      <c r="D121" s="4">
        <v>1</v>
      </c>
      <c r="E121" s="4">
        <v>216</v>
      </c>
      <c r="F121" s="4" t="e">
        <f>ROUND(Source!AP112,O121)</f>
        <v>#REF!</v>
      </c>
      <c r="G121" s="4" t="s">
        <v>170</v>
      </c>
      <c r="H121" s="4" t="s">
        <v>171</v>
      </c>
      <c r="I121" s="4"/>
      <c r="J121" s="4"/>
      <c r="K121" s="4">
        <v>216</v>
      </c>
      <c r="L121" s="4">
        <v>8</v>
      </c>
      <c r="M121" s="4">
        <v>3</v>
      </c>
      <c r="N121" s="4" t="s">
        <v>6</v>
      </c>
      <c r="O121" s="4">
        <v>2</v>
      </c>
      <c r="P121" s="4"/>
      <c r="Q121" s="4"/>
      <c r="R121" s="4"/>
      <c r="S121" s="4"/>
      <c r="T121" s="4"/>
      <c r="U121" s="4"/>
      <c r="V121" s="4"/>
      <c r="W121" s="4">
        <v>46500.4</v>
      </c>
      <c r="X121" s="4">
        <v>1</v>
      </c>
      <c r="Y121" s="4">
        <v>46500.4</v>
      </c>
      <c r="Z121" s="4"/>
      <c r="AA121" s="4"/>
      <c r="AB121" s="4"/>
      <c r="IF121">
        <v>-1</v>
      </c>
    </row>
    <row r="122" spans="1:240" x14ac:dyDescent="0.2">
      <c r="A122" s="4">
        <v>50</v>
      </c>
      <c r="B122" s="4">
        <v>0</v>
      </c>
      <c r="C122" s="4">
        <v>0</v>
      </c>
      <c r="D122" s="4">
        <v>1</v>
      </c>
      <c r="E122" s="4">
        <v>223</v>
      </c>
      <c r="F122" s="4">
        <f>ROUND(Source!AQ112,O122)</f>
        <v>0</v>
      </c>
      <c r="G122" s="4" t="s">
        <v>172</v>
      </c>
      <c r="H122" s="4" t="s">
        <v>173</v>
      </c>
      <c r="I122" s="4"/>
      <c r="J122" s="4"/>
      <c r="K122" s="4">
        <v>223</v>
      </c>
      <c r="L122" s="4">
        <v>9</v>
      </c>
      <c r="M122" s="4">
        <v>3</v>
      </c>
      <c r="N122" s="4" t="s">
        <v>6</v>
      </c>
      <c r="O122" s="4">
        <v>2</v>
      </c>
      <c r="P122" s="4"/>
      <c r="Q122" s="4"/>
      <c r="R122" s="4"/>
      <c r="S122" s="4"/>
      <c r="T122" s="4"/>
      <c r="U122" s="4"/>
      <c r="V122" s="4"/>
      <c r="W122" s="4">
        <v>0</v>
      </c>
      <c r="X122" s="4">
        <v>1</v>
      </c>
      <c r="Y122" s="4">
        <v>0</v>
      </c>
      <c r="Z122" s="4"/>
      <c r="AA122" s="4"/>
      <c r="AB122" s="4"/>
      <c r="IF122">
        <v>-1</v>
      </c>
    </row>
    <row r="123" spans="1:240" x14ac:dyDescent="0.2">
      <c r="A123" s="4">
        <v>50</v>
      </c>
      <c r="B123" s="4">
        <v>0</v>
      </c>
      <c r="C123" s="4">
        <v>0</v>
      </c>
      <c r="D123" s="4">
        <v>1</v>
      </c>
      <c r="E123" s="4">
        <v>229</v>
      </c>
      <c r="F123" s="4" t="e">
        <f>ROUND(Source!AZ112,O123)</f>
        <v>#REF!</v>
      </c>
      <c r="G123" s="4" t="s">
        <v>174</v>
      </c>
      <c r="H123" s="4" t="s">
        <v>175</v>
      </c>
      <c r="I123" s="4"/>
      <c r="J123" s="4"/>
      <c r="K123" s="4">
        <v>229</v>
      </c>
      <c r="L123" s="4">
        <v>10</v>
      </c>
      <c r="M123" s="4">
        <v>3</v>
      </c>
      <c r="N123" s="4" t="s">
        <v>6</v>
      </c>
      <c r="O123" s="4">
        <v>2</v>
      </c>
      <c r="P123" s="4"/>
      <c r="Q123" s="4"/>
      <c r="R123" s="4"/>
      <c r="S123" s="4"/>
      <c r="T123" s="4"/>
      <c r="U123" s="4"/>
      <c r="V123" s="4"/>
      <c r="W123" s="4">
        <v>46500.4</v>
      </c>
      <c r="X123" s="4">
        <v>1</v>
      </c>
      <c r="Y123" s="4">
        <v>46500.4</v>
      </c>
      <c r="Z123" s="4"/>
      <c r="AA123" s="4"/>
      <c r="AB123" s="4"/>
      <c r="IF123">
        <v>-1</v>
      </c>
    </row>
    <row r="124" spans="1:240" x14ac:dyDescent="0.2">
      <c r="A124" s="4">
        <v>50</v>
      </c>
      <c r="B124" s="4">
        <v>0</v>
      </c>
      <c r="C124" s="4">
        <v>0</v>
      </c>
      <c r="D124" s="4">
        <v>1</v>
      </c>
      <c r="E124" s="4">
        <v>203</v>
      </c>
      <c r="F124" s="4" t="e">
        <f>ROUND(Source!Q112,O124)</f>
        <v>#REF!</v>
      </c>
      <c r="G124" s="4" t="s">
        <v>176</v>
      </c>
      <c r="H124" s="4" t="s">
        <v>177</v>
      </c>
      <c r="I124" s="4"/>
      <c r="J124" s="4"/>
      <c r="K124" s="4">
        <v>203</v>
      </c>
      <c r="L124" s="4">
        <v>11</v>
      </c>
      <c r="M124" s="4">
        <v>3</v>
      </c>
      <c r="N124" s="4" t="s">
        <v>6</v>
      </c>
      <c r="O124" s="4">
        <v>2</v>
      </c>
      <c r="P124" s="4"/>
      <c r="Q124" s="4"/>
      <c r="R124" s="4"/>
      <c r="S124" s="4"/>
      <c r="T124" s="4"/>
      <c r="U124" s="4"/>
      <c r="V124" s="4"/>
      <c r="W124" s="4">
        <v>2254.19</v>
      </c>
      <c r="X124" s="4">
        <v>1</v>
      </c>
      <c r="Y124" s="4">
        <v>2254.19</v>
      </c>
      <c r="Z124" s="4"/>
      <c r="AA124" s="4"/>
      <c r="AB124" s="4"/>
      <c r="IF124">
        <v>-1</v>
      </c>
    </row>
    <row r="125" spans="1:240" x14ac:dyDescent="0.2">
      <c r="A125" s="4">
        <v>50</v>
      </c>
      <c r="B125" s="4">
        <v>0</v>
      </c>
      <c r="C125" s="4">
        <v>0</v>
      </c>
      <c r="D125" s="4">
        <v>1</v>
      </c>
      <c r="E125" s="4">
        <v>231</v>
      </c>
      <c r="F125" s="4">
        <f>ROUND(Source!BB112,O125)</f>
        <v>0</v>
      </c>
      <c r="G125" s="4" t="s">
        <v>178</v>
      </c>
      <c r="H125" s="4" t="s">
        <v>179</v>
      </c>
      <c r="I125" s="4"/>
      <c r="J125" s="4"/>
      <c r="K125" s="4">
        <v>231</v>
      </c>
      <c r="L125" s="4">
        <v>12</v>
      </c>
      <c r="M125" s="4">
        <v>3</v>
      </c>
      <c r="N125" s="4" t="s">
        <v>6</v>
      </c>
      <c r="O125" s="4">
        <v>2</v>
      </c>
      <c r="P125" s="4"/>
      <c r="Q125" s="4"/>
      <c r="R125" s="4"/>
      <c r="S125" s="4"/>
      <c r="T125" s="4"/>
      <c r="U125" s="4"/>
      <c r="V125" s="4"/>
      <c r="W125" s="4">
        <v>0</v>
      </c>
      <c r="X125" s="4">
        <v>1</v>
      </c>
      <c r="Y125" s="4">
        <v>0</v>
      </c>
      <c r="Z125" s="4"/>
      <c r="AA125" s="4"/>
      <c r="AB125" s="4"/>
      <c r="IF125">
        <v>-1</v>
      </c>
    </row>
    <row r="126" spans="1:240" x14ac:dyDescent="0.2">
      <c r="A126" s="4">
        <v>50</v>
      </c>
      <c r="B126" s="4">
        <v>0</v>
      </c>
      <c r="C126" s="4">
        <v>0</v>
      </c>
      <c r="D126" s="4">
        <v>1</v>
      </c>
      <c r="E126" s="4">
        <v>204</v>
      </c>
      <c r="F126" s="4" t="e">
        <f>ROUND(Source!R112,O126)</f>
        <v>#REF!</v>
      </c>
      <c r="G126" s="4" t="s">
        <v>180</v>
      </c>
      <c r="H126" s="4" t="s">
        <v>181</v>
      </c>
      <c r="I126" s="4"/>
      <c r="J126" s="4"/>
      <c r="K126" s="4">
        <v>204</v>
      </c>
      <c r="L126" s="4">
        <v>13</v>
      </c>
      <c r="M126" s="4">
        <v>3</v>
      </c>
      <c r="N126" s="4" t="s">
        <v>6</v>
      </c>
      <c r="O126" s="4">
        <v>2</v>
      </c>
      <c r="P126" s="4"/>
      <c r="Q126" s="4"/>
      <c r="R126" s="4"/>
      <c r="S126" s="4"/>
      <c r="T126" s="4"/>
      <c r="U126" s="4"/>
      <c r="V126" s="4"/>
      <c r="W126" s="4">
        <v>460.03</v>
      </c>
      <c r="X126" s="4">
        <v>1</v>
      </c>
      <c r="Y126" s="4">
        <v>460.03</v>
      </c>
      <c r="Z126" s="4"/>
      <c r="AA126" s="4"/>
      <c r="AB126" s="4"/>
      <c r="IF126">
        <v>-1</v>
      </c>
    </row>
    <row r="127" spans="1:240" x14ac:dyDescent="0.2">
      <c r="A127" s="4">
        <v>50</v>
      </c>
      <c r="B127" s="4">
        <v>0</v>
      </c>
      <c r="C127" s="4">
        <v>0</v>
      </c>
      <c r="D127" s="4">
        <v>1</v>
      </c>
      <c r="E127" s="4">
        <v>205</v>
      </c>
      <c r="F127" s="4" t="e">
        <f>ROUND(Source!S112,O127)</f>
        <v>#REF!</v>
      </c>
      <c r="G127" s="4" t="s">
        <v>182</v>
      </c>
      <c r="H127" s="4" t="s">
        <v>183</v>
      </c>
      <c r="I127" s="4"/>
      <c r="J127" s="4"/>
      <c r="K127" s="4">
        <v>205</v>
      </c>
      <c r="L127" s="4">
        <v>14</v>
      </c>
      <c r="M127" s="4">
        <v>3</v>
      </c>
      <c r="N127" s="4" t="s">
        <v>6</v>
      </c>
      <c r="O127" s="4">
        <v>2</v>
      </c>
      <c r="P127" s="4"/>
      <c r="Q127" s="4"/>
      <c r="R127" s="4"/>
      <c r="S127" s="4"/>
      <c r="T127" s="4"/>
      <c r="U127" s="4"/>
      <c r="V127" s="4"/>
      <c r="W127" s="4">
        <v>49498.13</v>
      </c>
      <c r="X127" s="4">
        <v>1</v>
      </c>
      <c r="Y127" s="4">
        <v>49498.13</v>
      </c>
      <c r="Z127" s="4"/>
      <c r="AA127" s="4"/>
      <c r="AB127" s="4"/>
      <c r="IF127">
        <v>-1</v>
      </c>
    </row>
    <row r="128" spans="1:240" x14ac:dyDescent="0.2">
      <c r="A128" s="4">
        <v>50</v>
      </c>
      <c r="B128" s="4">
        <v>0</v>
      </c>
      <c r="C128" s="4">
        <v>0</v>
      </c>
      <c r="D128" s="4">
        <v>1</v>
      </c>
      <c r="E128" s="4">
        <v>232</v>
      </c>
      <c r="F128" s="4">
        <f>ROUND(Source!BC112,O128)</f>
        <v>0</v>
      </c>
      <c r="G128" s="4" t="s">
        <v>184</v>
      </c>
      <c r="H128" s="4" t="s">
        <v>185</v>
      </c>
      <c r="I128" s="4"/>
      <c r="J128" s="4"/>
      <c r="K128" s="4">
        <v>232</v>
      </c>
      <c r="L128" s="4">
        <v>15</v>
      </c>
      <c r="M128" s="4">
        <v>3</v>
      </c>
      <c r="N128" s="4" t="s">
        <v>6</v>
      </c>
      <c r="O128" s="4">
        <v>2</v>
      </c>
      <c r="P128" s="4"/>
      <c r="Q128" s="4"/>
      <c r="R128" s="4"/>
      <c r="S128" s="4"/>
      <c r="T128" s="4"/>
      <c r="U128" s="4"/>
      <c r="V128" s="4"/>
      <c r="W128" s="4">
        <v>0</v>
      </c>
      <c r="X128" s="4">
        <v>1</v>
      </c>
      <c r="Y128" s="4">
        <v>0</v>
      </c>
      <c r="Z128" s="4"/>
      <c r="AA128" s="4"/>
      <c r="AB128" s="4"/>
      <c r="IF128">
        <v>-1</v>
      </c>
    </row>
    <row r="129" spans="1:240" x14ac:dyDescent="0.2">
      <c r="A129" s="4">
        <v>50</v>
      </c>
      <c r="B129" s="4">
        <v>0</v>
      </c>
      <c r="C129" s="4">
        <v>0</v>
      </c>
      <c r="D129" s="4">
        <v>1</v>
      </c>
      <c r="E129" s="4">
        <v>214</v>
      </c>
      <c r="F129" s="4" t="e">
        <f>ROUND(Source!AS112,O129)</f>
        <v>#REF!</v>
      </c>
      <c r="G129" s="4" t="s">
        <v>186</v>
      </c>
      <c r="H129" s="4" t="s">
        <v>187</v>
      </c>
      <c r="I129" s="4"/>
      <c r="J129" s="4"/>
      <c r="K129" s="4">
        <v>214</v>
      </c>
      <c r="L129" s="4">
        <v>16</v>
      </c>
      <c r="M129" s="4">
        <v>3</v>
      </c>
      <c r="N129" s="4" t="s">
        <v>6</v>
      </c>
      <c r="O129" s="4">
        <v>2</v>
      </c>
      <c r="P129" s="4"/>
      <c r="Q129" s="4"/>
      <c r="R129" s="4"/>
      <c r="S129" s="4"/>
      <c r="T129" s="4"/>
      <c r="U129" s="4"/>
      <c r="V129" s="4"/>
      <c r="W129" s="4">
        <v>262135.12</v>
      </c>
      <c r="X129" s="4">
        <v>1</v>
      </c>
      <c r="Y129" s="4">
        <v>262135.12</v>
      </c>
      <c r="Z129" s="4"/>
      <c r="AA129" s="4"/>
      <c r="AB129" s="4"/>
      <c r="IF129">
        <v>-1</v>
      </c>
    </row>
    <row r="130" spans="1:240" x14ac:dyDescent="0.2">
      <c r="A130" s="4">
        <v>50</v>
      </c>
      <c r="B130" s="4">
        <v>0</v>
      </c>
      <c r="C130" s="4">
        <v>0</v>
      </c>
      <c r="D130" s="4">
        <v>1</v>
      </c>
      <c r="E130" s="4">
        <v>215</v>
      </c>
      <c r="F130" s="4">
        <f>ROUND(Source!AT112,O130)</f>
        <v>0</v>
      </c>
      <c r="G130" s="4" t="s">
        <v>188</v>
      </c>
      <c r="H130" s="4" t="s">
        <v>189</v>
      </c>
      <c r="I130" s="4"/>
      <c r="J130" s="4"/>
      <c r="K130" s="4">
        <v>215</v>
      </c>
      <c r="L130" s="4">
        <v>17</v>
      </c>
      <c r="M130" s="4">
        <v>3</v>
      </c>
      <c r="N130" s="4" t="s">
        <v>6</v>
      </c>
      <c r="O130" s="4">
        <v>2</v>
      </c>
      <c r="P130" s="4"/>
      <c r="Q130" s="4"/>
      <c r="R130" s="4"/>
      <c r="S130" s="4"/>
      <c r="T130" s="4"/>
      <c r="U130" s="4"/>
      <c r="V130" s="4"/>
      <c r="W130" s="4">
        <v>0</v>
      </c>
      <c r="X130" s="4">
        <v>1</v>
      </c>
      <c r="Y130" s="4">
        <v>0</v>
      </c>
      <c r="Z130" s="4"/>
      <c r="AA130" s="4"/>
      <c r="AB130" s="4"/>
      <c r="IF130">
        <v>-1</v>
      </c>
    </row>
    <row r="131" spans="1:240" x14ac:dyDescent="0.2">
      <c r="A131" s="4">
        <v>50</v>
      </c>
      <c r="B131" s="4">
        <v>0</v>
      </c>
      <c r="C131" s="4">
        <v>0</v>
      </c>
      <c r="D131" s="4">
        <v>1</v>
      </c>
      <c r="E131" s="4">
        <v>217</v>
      </c>
      <c r="F131" s="4">
        <f>ROUND(Source!AU112,O131)</f>
        <v>0</v>
      </c>
      <c r="G131" s="4" t="s">
        <v>190</v>
      </c>
      <c r="H131" s="4" t="s">
        <v>191</v>
      </c>
      <c r="I131" s="4"/>
      <c r="J131" s="4"/>
      <c r="K131" s="4">
        <v>217</v>
      </c>
      <c r="L131" s="4">
        <v>18</v>
      </c>
      <c r="M131" s="4">
        <v>3</v>
      </c>
      <c r="N131" s="4" t="s">
        <v>6</v>
      </c>
      <c r="O131" s="4">
        <v>2</v>
      </c>
      <c r="P131" s="4"/>
      <c r="Q131" s="4"/>
      <c r="R131" s="4"/>
      <c r="S131" s="4"/>
      <c r="T131" s="4"/>
      <c r="U131" s="4"/>
      <c r="V131" s="4"/>
      <c r="W131" s="4">
        <v>0</v>
      </c>
      <c r="X131" s="4">
        <v>1</v>
      </c>
      <c r="Y131" s="4">
        <v>0</v>
      </c>
      <c r="Z131" s="4"/>
      <c r="AA131" s="4"/>
      <c r="AB131" s="4"/>
      <c r="IF131">
        <v>-1</v>
      </c>
    </row>
    <row r="132" spans="1:240" x14ac:dyDescent="0.2">
      <c r="A132" s="4">
        <v>50</v>
      </c>
      <c r="B132" s="4">
        <v>0</v>
      </c>
      <c r="C132" s="4">
        <v>0</v>
      </c>
      <c r="D132" s="4">
        <v>1</v>
      </c>
      <c r="E132" s="4">
        <v>230</v>
      </c>
      <c r="F132" s="4" t="e">
        <f>ROUND(Source!BA112,O132)</f>
        <v>#REF!</v>
      </c>
      <c r="G132" s="4" t="s">
        <v>192</v>
      </c>
      <c r="H132" s="4" t="s">
        <v>193</v>
      </c>
      <c r="I132" s="4"/>
      <c r="J132" s="4"/>
      <c r="K132" s="4">
        <v>230</v>
      </c>
      <c r="L132" s="4">
        <v>19</v>
      </c>
      <c r="M132" s="4">
        <v>3</v>
      </c>
      <c r="N132" s="4" t="s">
        <v>6</v>
      </c>
      <c r="O132" s="4">
        <v>2</v>
      </c>
      <c r="P132" s="4"/>
      <c r="Q132" s="4"/>
      <c r="R132" s="4"/>
      <c r="S132" s="4"/>
      <c r="T132" s="4"/>
      <c r="U132" s="4"/>
      <c r="V132" s="4"/>
      <c r="W132" s="4">
        <v>0</v>
      </c>
      <c r="X132" s="4">
        <v>1</v>
      </c>
      <c r="Y132" s="4">
        <v>0</v>
      </c>
      <c r="Z132" s="4"/>
      <c r="AA132" s="4"/>
      <c r="AB132" s="4"/>
      <c r="IF132">
        <v>-1</v>
      </c>
    </row>
    <row r="133" spans="1:240" x14ac:dyDescent="0.2">
      <c r="A133" s="4">
        <v>50</v>
      </c>
      <c r="B133" s="4">
        <v>0</v>
      </c>
      <c r="C133" s="4">
        <v>0</v>
      </c>
      <c r="D133" s="4">
        <v>1</v>
      </c>
      <c r="E133" s="4">
        <v>206</v>
      </c>
      <c r="F133" s="4" t="e">
        <f>ROUND(Source!T112,O133)</f>
        <v>#REF!</v>
      </c>
      <c r="G133" s="4" t="s">
        <v>194</v>
      </c>
      <c r="H133" s="4" t="s">
        <v>195</v>
      </c>
      <c r="I133" s="4"/>
      <c r="J133" s="4"/>
      <c r="K133" s="4">
        <v>206</v>
      </c>
      <c r="L133" s="4">
        <v>20</v>
      </c>
      <c r="M133" s="4">
        <v>3</v>
      </c>
      <c r="N133" s="4" t="s">
        <v>6</v>
      </c>
      <c r="O133" s="4">
        <v>2</v>
      </c>
      <c r="P133" s="4"/>
      <c r="Q133" s="4"/>
      <c r="R133" s="4"/>
      <c r="S133" s="4"/>
      <c r="T133" s="4"/>
      <c r="U133" s="4"/>
      <c r="V133" s="4"/>
      <c r="W133" s="4">
        <v>0</v>
      </c>
      <c r="X133" s="4">
        <v>1</v>
      </c>
      <c r="Y133" s="4">
        <v>0</v>
      </c>
      <c r="Z133" s="4"/>
      <c r="AA133" s="4"/>
      <c r="AB133" s="4"/>
      <c r="IF133">
        <v>-1</v>
      </c>
    </row>
    <row r="134" spans="1:240" x14ac:dyDescent="0.2">
      <c r="A134" s="4">
        <v>50</v>
      </c>
      <c r="B134" s="4">
        <v>0</v>
      </c>
      <c r="C134" s="4">
        <v>0</v>
      </c>
      <c r="D134" s="4">
        <v>1</v>
      </c>
      <c r="E134" s="4">
        <v>207</v>
      </c>
      <c r="F134" s="4" t="e">
        <f>ROUND(Source!U112,O134)</f>
        <v>#REF!</v>
      </c>
      <c r="G134" s="4" t="s">
        <v>196</v>
      </c>
      <c r="H134" s="4" t="s">
        <v>197</v>
      </c>
      <c r="I134" s="4"/>
      <c r="J134" s="4"/>
      <c r="K134" s="4">
        <v>207</v>
      </c>
      <c r="L134" s="4">
        <v>21</v>
      </c>
      <c r="M134" s="4">
        <v>3</v>
      </c>
      <c r="N134" s="4" t="s">
        <v>6</v>
      </c>
      <c r="O134" s="4">
        <v>7</v>
      </c>
      <c r="P134" s="4"/>
      <c r="Q134" s="4"/>
      <c r="R134" s="4"/>
      <c r="S134" s="4"/>
      <c r="T134" s="4"/>
      <c r="U134" s="4"/>
      <c r="V134" s="4"/>
      <c r="W134" s="4">
        <v>168.31856999999999</v>
      </c>
      <c r="X134" s="4">
        <v>1</v>
      </c>
      <c r="Y134" s="4">
        <v>168.31856999999999</v>
      </c>
      <c r="Z134" s="4"/>
      <c r="AA134" s="4"/>
      <c r="AB134" s="4"/>
      <c r="IF134">
        <v>-1</v>
      </c>
    </row>
    <row r="135" spans="1:240" x14ac:dyDescent="0.2">
      <c r="A135" s="4">
        <v>50</v>
      </c>
      <c r="B135" s="4">
        <v>0</v>
      </c>
      <c r="C135" s="4">
        <v>0</v>
      </c>
      <c r="D135" s="4">
        <v>1</v>
      </c>
      <c r="E135" s="4">
        <v>208</v>
      </c>
      <c r="F135" s="4" t="e">
        <f>ROUND(Source!V112,O135)</f>
        <v>#REF!</v>
      </c>
      <c r="G135" s="4" t="s">
        <v>198</v>
      </c>
      <c r="H135" s="4" t="s">
        <v>199</v>
      </c>
      <c r="I135" s="4"/>
      <c r="J135" s="4"/>
      <c r="K135" s="4">
        <v>208</v>
      </c>
      <c r="L135" s="4">
        <v>22</v>
      </c>
      <c r="M135" s="4">
        <v>3</v>
      </c>
      <c r="N135" s="4" t="s">
        <v>6</v>
      </c>
      <c r="O135" s="4">
        <v>7</v>
      </c>
      <c r="P135" s="4"/>
      <c r="Q135" s="4"/>
      <c r="R135" s="4"/>
      <c r="S135" s="4"/>
      <c r="T135" s="4"/>
      <c r="U135" s="4"/>
      <c r="V135" s="4"/>
      <c r="W135" s="4">
        <v>1.1196360000000001</v>
      </c>
      <c r="X135" s="4">
        <v>1</v>
      </c>
      <c r="Y135" s="4">
        <v>1.1196360000000001</v>
      </c>
      <c r="Z135" s="4"/>
      <c r="AA135" s="4"/>
      <c r="AB135" s="4"/>
      <c r="IF135">
        <v>-1</v>
      </c>
    </row>
    <row r="136" spans="1:240" x14ac:dyDescent="0.2">
      <c r="A136" s="4">
        <v>50</v>
      </c>
      <c r="B136" s="4">
        <v>0</v>
      </c>
      <c r="C136" s="4">
        <v>0</v>
      </c>
      <c r="D136" s="4">
        <v>1</v>
      </c>
      <c r="E136" s="4">
        <v>209</v>
      </c>
      <c r="F136" s="4" t="e">
        <f>ROUND(Source!W112,O136)</f>
        <v>#REF!</v>
      </c>
      <c r="G136" s="4" t="s">
        <v>200</v>
      </c>
      <c r="H136" s="4" t="s">
        <v>201</v>
      </c>
      <c r="I136" s="4"/>
      <c r="J136" s="4"/>
      <c r="K136" s="4">
        <v>209</v>
      </c>
      <c r="L136" s="4">
        <v>23</v>
      </c>
      <c r="M136" s="4">
        <v>3</v>
      </c>
      <c r="N136" s="4" t="s">
        <v>6</v>
      </c>
      <c r="O136" s="4">
        <v>2</v>
      </c>
      <c r="P136" s="4"/>
      <c r="Q136" s="4"/>
      <c r="R136" s="4"/>
      <c r="S136" s="4"/>
      <c r="T136" s="4"/>
      <c r="U136" s="4"/>
      <c r="V136" s="4"/>
      <c r="W136" s="4">
        <v>0</v>
      </c>
      <c r="X136" s="4">
        <v>1</v>
      </c>
      <c r="Y136" s="4">
        <v>0</v>
      </c>
      <c r="Z136" s="4"/>
      <c r="AA136" s="4"/>
      <c r="AB136" s="4"/>
      <c r="IF136">
        <v>-1</v>
      </c>
    </row>
    <row r="137" spans="1:240" x14ac:dyDescent="0.2">
      <c r="A137" s="4">
        <v>50</v>
      </c>
      <c r="B137" s="4">
        <v>0</v>
      </c>
      <c r="C137" s="4">
        <v>0</v>
      </c>
      <c r="D137" s="4">
        <v>1</v>
      </c>
      <c r="E137" s="4">
        <v>233</v>
      </c>
      <c r="F137" s="4">
        <f>ROUND(Source!BD112,O137)</f>
        <v>0</v>
      </c>
      <c r="G137" s="4" t="s">
        <v>202</v>
      </c>
      <c r="H137" s="4" t="s">
        <v>203</v>
      </c>
      <c r="I137" s="4"/>
      <c r="J137" s="4"/>
      <c r="K137" s="4">
        <v>233</v>
      </c>
      <c r="L137" s="4">
        <v>24</v>
      </c>
      <c r="M137" s="4">
        <v>3</v>
      </c>
      <c r="N137" s="4" t="s">
        <v>6</v>
      </c>
      <c r="O137" s="4">
        <v>2</v>
      </c>
      <c r="P137" s="4"/>
      <c r="Q137" s="4"/>
      <c r="R137" s="4"/>
      <c r="S137" s="4"/>
      <c r="T137" s="4"/>
      <c r="U137" s="4"/>
      <c r="V137" s="4"/>
      <c r="W137" s="4">
        <v>0</v>
      </c>
      <c r="X137" s="4">
        <v>1</v>
      </c>
      <c r="Y137" s="4">
        <v>0</v>
      </c>
      <c r="Z137" s="4"/>
      <c r="AA137" s="4"/>
      <c r="AB137" s="4"/>
      <c r="IF137">
        <v>-1</v>
      </c>
    </row>
    <row r="138" spans="1:240" x14ac:dyDescent="0.2">
      <c r="A138" s="4">
        <v>50</v>
      </c>
      <c r="B138" s="4">
        <v>0</v>
      </c>
      <c r="C138" s="4">
        <v>0</v>
      </c>
      <c r="D138" s="4">
        <v>1</v>
      </c>
      <c r="E138" s="4">
        <v>210</v>
      </c>
      <c r="F138" s="4" t="e">
        <f>ROUND(Source!X112,O138)</f>
        <v>#REF!</v>
      </c>
      <c r="G138" s="4" t="s">
        <v>204</v>
      </c>
      <c r="H138" s="4" t="s">
        <v>205</v>
      </c>
      <c r="I138" s="4"/>
      <c r="J138" s="4"/>
      <c r="K138" s="4">
        <v>210</v>
      </c>
      <c r="L138" s="4">
        <v>25</v>
      </c>
      <c r="M138" s="4">
        <v>3</v>
      </c>
      <c r="N138" s="4" t="s">
        <v>6</v>
      </c>
      <c r="O138" s="4">
        <v>2</v>
      </c>
      <c r="P138" s="4"/>
      <c r="Q138" s="4"/>
      <c r="R138" s="4"/>
      <c r="S138" s="4"/>
      <c r="T138" s="4"/>
      <c r="U138" s="4"/>
      <c r="V138" s="4"/>
      <c r="W138" s="4">
        <v>60449.37</v>
      </c>
      <c r="X138" s="4">
        <v>1</v>
      </c>
      <c r="Y138" s="4">
        <v>60449.37</v>
      </c>
      <c r="Z138" s="4"/>
      <c r="AA138" s="4"/>
      <c r="AB138" s="4"/>
      <c r="IF138">
        <v>-1</v>
      </c>
    </row>
    <row r="139" spans="1:240" x14ac:dyDescent="0.2">
      <c r="A139" s="4">
        <v>50</v>
      </c>
      <c r="B139" s="4">
        <v>0</v>
      </c>
      <c r="C139" s="4">
        <v>0</v>
      </c>
      <c r="D139" s="4">
        <v>1</v>
      </c>
      <c r="E139" s="4">
        <v>211</v>
      </c>
      <c r="F139" s="4" t="e">
        <f>ROUND(Source!Y112,O139)</f>
        <v>#REF!</v>
      </c>
      <c r="G139" s="4" t="s">
        <v>206</v>
      </c>
      <c r="H139" s="4" t="s">
        <v>207</v>
      </c>
      <c r="I139" s="4"/>
      <c r="J139" s="4"/>
      <c r="K139" s="4">
        <v>211</v>
      </c>
      <c r="L139" s="4">
        <v>26</v>
      </c>
      <c r="M139" s="4">
        <v>3</v>
      </c>
      <c r="N139" s="4" t="s">
        <v>6</v>
      </c>
      <c r="O139" s="4">
        <v>2</v>
      </c>
      <c r="P139" s="4"/>
      <c r="Q139" s="4"/>
      <c r="R139" s="4"/>
      <c r="S139" s="4"/>
      <c r="T139" s="4"/>
      <c r="U139" s="4"/>
      <c r="V139" s="4"/>
      <c r="W139" s="4">
        <v>35969.879999999997</v>
      </c>
      <c r="X139" s="4">
        <v>1</v>
      </c>
      <c r="Y139" s="4">
        <v>35969.879999999997</v>
      </c>
      <c r="Z139" s="4"/>
      <c r="AA139" s="4"/>
      <c r="AB139" s="4"/>
      <c r="IF139">
        <v>-1</v>
      </c>
    </row>
    <row r="140" spans="1:240" x14ac:dyDescent="0.2">
      <c r="A140" s="4">
        <v>50</v>
      </c>
      <c r="B140" s="4">
        <v>0</v>
      </c>
      <c r="C140" s="4">
        <v>0</v>
      </c>
      <c r="D140" s="4">
        <v>1</v>
      </c>
      <c r="E140" s="4">
        <v>224</v>
      </c>
      <c r="F140" s="4" t="e">
        <f>ROUND(Source!AR112,O140)</f>
        <v>#REF!</v>
      </c>
      <c r="G140" s="4" t="s">
        <v>208</v>
      </c>
      <c r="H140" s="4" t="s">
        <v>209</v>
      </c>
      <c r="I140" s="4"/>
      <c r="J140" s="4"/>
      <c r="K140" s="4">
        <v>224</v>
      </c>
      <c r="L140" s="4">
        <v>27</v>
      </c>
      <c r="M140" s="4">
        <v>3</v>
      </c>
      <c r="N140" s="4" t="s">
        <v>6</v>
      </c>
      <c r="O140" s="4">
        <v>2</v>
      </c>
      <c r="P140" s="4"/>
      <c r="Q140" s="4"/>
      <c r="R140" s="4"/>
      <c r="S140" s="4"/>
      <c r="T140" s="4"/>
      <c r="U140" s="4"/>
      <c r="V140" s="4"/>
      <c r="W140" s="4">
        <v>308635.52000000002</v>
      </c>
      <c r="X140" s="4">
        <v>1</v>
      </c>
      <c r="Y140" s="4">
        <v>308635.52000000002</v>
      </c>
      <c r="Z140" s="4"/>
      <c r="AA140" s="4"/>
      <c r="AB140" s="4"/>
      <c r="IF140">
        <v>-1</v>
      </c>
    </row>
    <row r="141" spans="1:240" x14ac:dyDescent="0.2">
      <c r="IF141">
        <v>-1</v>
      </c>
    </row>
    <row r="142" spans="1:240" x14ac:dyDescent="0.2">
      <c r="A142" s="1">
        <v>4</v>
      </c>
      <c r="B142" s="1">
        <v>1</v>
      </c>
      <c r="C142" s="1"/>
      <c r="D142" s="1">
        <f>ROW(A170)</f>
        <v>170</v>
      </c>
      <c r="E142" s="1"/>
      <c r="F142" s="1" t="s">
        <v>6</v>
      </c>
      <c r="G142" s="1" t="s">
        <v>239</v>
      </c>
      <c r="H142" s="1" t="s">
        <v>6</v>
      </c>
      <c r="I142" s="1">
        <v>0</v>
      </c>
      <c r="J142" s="1"/>
      <c r="K142" s="1">
        <v>-1</v>
      </c>
      <c r="L142" s="1"/>
      <c r="M142" s="1" t="s">
        <v>6</v>
      </c>
      <c r="N142" s="1"/>
      <c r="O142" s="1"/>
      <c r="P142" s="1"/>
      <c r="Q142" s="1"/>
      <c r="R142" s="1"/>
      <c r="S142" s="1">
        <v>0</v>
      </c>
      <c r="T142" s="1"/>
      <c r="U142" s="1" t="s">
        <v>6</v>
      </c>
      <c r="V142" s="1">
        <v>0</v>
      </c>
      <c r="W142" s="1"/>
      <c r="X142" s="1"/>
      <c r="Y142" s="1"/>
      <c r="Z142" s="1"/>
      <c r="AA142" s="1"/>
      <c r="AB142" s="1" t="s">
        <v>6</v>
      </c>
      <c r="AC142" s="1" t="s">
        <v>6</v>
      </c>
      <c r="AD142" s="1" t="s">
        <v>6</v>
      </c>
      <c r="AE142" s="1" t="s">
        <v>6</v>
      </c>
      <c r="AF142" s="1" t="s">
        <v>6</v>
      </c>
      <c r="AG142" s="1" t="s">
        <v>6</v>
      </c>
      <c r="AH142" s="1"/>
      <c r="AI142" s="1"/>
      <c r="AJ142" s="1"/>
      <c r="AK142" s="1"/>
      <c r="AL142" s="1"/>
      <c r="AM142" s="1"/>
      <c r="AN142" s="1"/>
      <c r="AO142" s="1"/>
      <c r="AP142" s="1" t="s">
        <v>6</v>
      </c>
      <c r="AQ142" s="1" t="s">
        <v>6</v>
      </c>
      <c r="AR142" s="1" t="s">
        <v>6</v>
      </c>
      <c r="AS142" s="1"/>
      <c r="AT142" s="1"/>
      <c r="AU142" s="1"/>
      <c r="AV142" s="1"/>
      <c r="AW142" s="1"/>
      <c r="AX142" s="1"/>
      <c r="AY142" s="1"/>
      <c r="AZ142" s="1" t="s">
        <v>6</v>
      </c>
      <c r="BA142" s="1"/>
      <c r="BB142" s="1" t="s">
        <v>6</v>
      </c>
      <c r="BC142" s="1" t="s">
        <v>6</v>
      </c>
      <c r="BD142" s="1" t="s">
        <v>6</v>
      </c>
      <c r="BE142" s="1" t="s">
        <v>6</v>
      </c>
      <c r="BF142" s="1" t="s">
        <v>6</v>
      </c>
      <c r="BG142" s="1" t="s">
        <v>6</v>
      </c>
      <c r="BH142" s="1" t="s">
        <v>6</v>
      </c>
      <c r="BI142" s="1" t="s">
        <v>6</v>
      </c>
      <c r="BJ142" s="1" t="s">
        <v>6</v>
      </c>
      <c r="BK142" s="1" t="s">
        <v>6</v>
      </c>
      <c r="BL142" s="1" t="s">
        <v>6</v>
      </c>
      <c r="BM142" s="1" t="s">
        <v>6</v>
      </c>
      <c r="BN142" s="1" t="s">
        <v>6</v>
      </c>
      <c r="BO142" s="1" t="s">
        <v>6</v>
      </c>
      <c r="BP142" s="1" t="s">
        <v>6</v>
      </c>
      <c r="BQ142" s="1"/>
      <c r="BR142" s="1"/>
      <c r="BS142" s="1"/>
      <c r="BT142" s="1"/>
      <c r="BU142" s="1"/>
      <c r="BV142" s="1"/>
      <c r="BW142" s="1"/>
      <c r="BX142" s="1">
        <v>0</v>
      </c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>
        <v>0</v>
      </c>
      <c r="IF142">
        <v>-1</v>
      </c>
    </row>
    <row r="143" spans="1:240" x14ac:dyDescent="0.2">
      <c r="IF143">
        <v>-1</v>
      </c>
    </row>
    <row r="144" spans="1:240" x14ac:dyDescent="0.2">
      <c r="A144" s="2">
        <v>52</v>
      </c>
      <c r="B144" s="2">
        <f t="shared" ref="B144:G144" si="113">B170</f>
        <v>1</v>
      </c>
      <c r="C144" s="2">
        <f t="shared" si="113"/>
        <v>4</v>
      </c>
      <c r="D144" s="2">
        <f t="shared" si="113"/>
        <v>142</v>
      </c>
      <c r="E144" s="2">
        <f t="shared" si="113"/>
        <v>0</v>
      </c>
      <c r="F144" s="2" t="str">
        <f t="shared" si="113"/>
        <v/>
      </c>
      <c r="G144" s="2" t="str">
        <f t="shared" si="113"/>
        <v>Система В3.1, В3.2, В3.3</v>
      </c>
      <c r="H144" s="2"/>
      <c r="I144" s="2"/>
      <c r="J144" s="2"/>
      <c r="K144" s="2"/>
      <c r="L144" s="2"/>
      <c r="M144" s="2"/>
      <c r="N144" s="2"/>
      <c r="O144" s="2" t="e">
        <f t="shared" ref="O144:AT144" si="114">O170</f>
        <v>#REF!</v>
      </c>
      <c r="P144" s="2" t="e">
        <f t="shared" si="114"/>
        <v>#REF!</v>
      </c>
      <c r="Q144" s="2" t="e">
        <f t="shared" si="114"/>
        <v>#REF!</v>
      </c>
      <c r="R144" s="2" t="e">
        <f t="shared" si="114"/>
        <v>#REF!</v>
      </c>
      <c r="S144" s="2" t="e">
        <f t="shared" si="114"/>
        <v>#REF!</v>
      </c>
      <c r="T144" s="2" t="e">
        <f t="shared" si="114"/>
        <v>#REF!</v>
      </c>
      <c r="U144" s="2" t="e">
        <f t="shared" si="114"/>
        <v>#REF!</v>
      </c>
      <c r="V144" s="2" t="e">
        <f t="shared" si="114"/>
        <v>#REF!</v>
      </c>
      <c r="W144" s="2" t="e">
        <f t="shared" si="114"/>
        <v>#REF!</v>
      </c>
      <c r="X144" s="2" t="e">
        <f t="shared" si="114"/>
        <v>#REF!</v>
      </c>
      <c r="Y144" s="2" t="e">
        <f t="shared" si="114"/>
        <v>#REF!</v>
      </c>
      <c r="Z144" s="2">
        <f t="shared" si="114"/>
        <v>0</v>
      </c>
      <c r="AA144" s="2">
        <f t="shared" si="114"/>
        <v>0</v>
      </c>
      <c r="AB144" s="2" t="e">
        <f t="shared" si="114"/>
        <v>#REF!</v>
      </c>
      <c r="AC144" s="2" t="e">
        <f t="shared" si="114"/>
        <v>#REF!</v>
      </c>
      <c r="AD144" s="2" t="e">
        <f t="shared" si="114"/>
        <v>#REF!</v>
      </c>
      <c r="AE144" s="2" t="e">
        <f t="shared" si="114"/>
        <v>#REF!</v>
      </c>
      <c r="AF144" s="2" t="e">
        <f t="shared" si="114"/>
        <v>#REF!</v>
      </c>
      <c r="AG144" s="2" t="e">
        <f t="shared" si="114"/>
        <v>#REF!</v>
      </c>
      <c r="AH144" s="2" t="e">
        <f t="shared" si="114"/>
        <v>#REF!</v>
      </c>
      <c r="AI144" s="2" t="e">
        <f t="shared" si="114"/>
        <v>#REF!</v>
      </c>
      <c r="AJ144" s="2" t="e">
        <f t="shared" si="114"/>
        <v>#REF!</v>
      </c>
      <c r="AK144" s="2" t="e">
        <f t="shared" si="114"/>
        <v>#REF!</v>
      </c>
      <c r="AL144" s="2" t="e">
        <f t="shared" si="114"/>
        <v>#REF!</v>
      </c>
      <c r="AM144" s="2">
        <f t="shared" si="114"/>
        <v>0</v>
      </c>
      <c r="AN144" s="2">
        <f t="shared" si="114"/>
        <v>0</v>
      </c>
      <c r="AO144" s="2">
        <f t="shared" si="114"/>
        <v>0</v>
      </c>
      <c r="AP144" s="2" t="e">
        <f t="shared" si="114"/>
        <v>#REF!</v>
      </c>
      <c r="AQ144" s="2">
        <f t="shared" si="114"/>
        <v>0</v>
      </c>
      <c r="AR144" s="2" t="e">
        <f t="shared" si="114"/>
        <v>#REF!</v>
      </c>
      <c r="AS144" s="2" t="e">
        <f t="shared" si="114"/>
        <v>#REF!</v>
      </c>
      <c r="AT144" s="2">
        <f t="shared" si="114"/>
        <v>0</v>
      </c>
      <c r="AU144" s="2">
        <f t="shared" ref="AU144:BZ144" si="115">AU170</f>
        <v>0</v>
      </c>
      <c r="AV144" s="2" t="e">
        <f t="shared" si="115"/>
        <v>#REF!</v>
      </c>
      <c r="AW144" s="2" t="e">
        <f t="shared" si="115"/>
        <v>#REF!</v>
      </c>
      <c r="AX144" s="2">
        <f t="shared" si="115"/>
        <v>0</v>
      </c>
      <c r="AY144" s="2" t="e">
        <f t="shared" si="115"/>
        <v>#REF!</v>
      </c>
      <c r="AZ144" s="2" t="e">
        <f t="shared" si="115"/>
        <v>#REF!</v>
      </c>
      <c r="BA144" s="2" t="e">
        <f t="shared" si="115"/>
        <v>#REF!</v>
      </c>
      <c r="BB144" s="2">
        <f t="shared" si="115"/>
        <v>0</v>
      </c>
      <c r="BC144" s="2">
        <f t="shared" si="115"/>
        <v>0</v>
      </c>
      <c r="BD144" s="2">
        <f t="shared" si="115"/>
        <v>0</v>
      </c>
      <c r="BE144" s="2">
        <f t="shared" si="115"/>
        <v>0</v>
      </c>
      <c r="BF144" s="2">
        <f t="shared" si="115"/>
        <v>0</v>
      </c>
      <c r="BG144" s="2">
        <f t="shared" si="115"/>
        <v>0</v>
      </c>
      <c r="BH144" s="2">
        <f t="shared" si="115"/>
        <v>0</v>
      </c>
      <c r="BI144" s="2">
        <f t="shared" si="115"/>
        <v>0</v>
      </c>
      <c r="BJ144" s="2">
        <f t="shared" si="115"/>
        <v>0</v>
      </c>
      <c r="BK144" s="2">
        <f t="shared" si="115"/>
        <v>0</v>
      </c>
      <c r="BL144" s="2">
        <f t="shared" si="115"/>
        <v>0</v>
      </c>
      <c r="BM144" s="2">
        <f t="shared" si="115"/>
        <v>0</v>
      </c>
      <c r="BN144" s="2">
        <f t="shared" si="115"/>
        <v>0</v>
      </c>
      <c r="BO144" s="2">
        <f t="shared" si="115"/>
        <v>0</v>
      </c>
      <c r="BP144" s="2">
        <f t="shared" si="115"/>
        <v>0</v>
      </c>
      <c r="BQ144" s="2">
        <f t="shared" si="115"/>
        <v>0</v>
      </c>
      <c r="BR144" s="2">
        <f t="shared" si="115"/>
        <v>0</v>
      </c>
      <c r="BS144" s="2">
        <f t="shared" si="115"/>
        <v>0</v>
      </c>
      <c r="BT144" s="2">
        <f t="shared" si="115"/>
        <v>0</v>
      </c>
      <c r="BU144" s="2">
        <f t="shared" si="115"/>
        <v>0</v>
      </c>
      <c r="BV144" s="2">
        <f t="shared" si="115"/>
        <v>0</v>
      </c>
      <c r="BW144" s="2">
        <f t="shared" si="115"/>
        <v>0</v>
      </c>
      <c r="BX144" s="2">
        <f t="shared" si="115"/>
        <v>0</v>
      </c>
      <c r="BY144" s="2" t="e">
        <f t="shared" si="115"/>
        <v>#REF!</v>
      </c>
      <c r="BZ144" s="2">
        <f t="shared" si="115"/>
        <v>0</v>
      </c>
      <c r="CA144" s="2" t="e">
        <f t="shared" ref="CA144:DF144" si="116">CA170</f>
        <v>#REF!</v>
      </c>
      <c r="CB144" s="2" t="e">
        <f t="shared" si="116"/>
        <v>#REF!</v>
      </c>
      <c r="CC144" s="2">
        <f t="shared" si="116"/>
        <v>0</v>
      </c>
      <c r="CD144" s="2">
        <f t="shared" si="116"/>
        <v>0</v>
      </c>
      <c r="CE144" s="2" t="e">
        <f t="shared" si="116"/>
        <v>#REF!</v>
      </c>
      <c r="CF144" s="2" t="e">
        <f t="shared" si="116"/>
        <v>#REF!</v>
      </c>
      <c r="CG144" s="2">
        <f t="shared" si="116"/>
        <v>0</v>
      </c>
      <c r="CH144" s="2" t="e">
        <f t="shared" si="116"/>
        <v>#REF!</v>
      </c>
      <c r="CI144" s="2" t="e">
        <f t="shared" si="116"/>
        <v>#REF!</v>
      </c>
      <c r="CJ144" s="2" t="e">
        <f t="shared" si="116"/>
        <v>#REF!</v>
      </c>
      <c r="CK144" s="2">
        <f t="shared" si="116"/>
        <v>0</v>
      </c>
      <c r="CL144" s="2">
        <f t="shared" si="116"/>
        <v>0</v>
      </c>
      <c r="CM144" s="2">
        <f t="shared" si="116"/>
        <v>0</v>
      </c>
      <c r="CN144" s="2">
        <f t="shared" si="116"/>
        <v>0</v>
      </c>
      <c r="CO144" s="2">
        <f t="shared" si="116"/>
        <v>0</v>
      </c>
      <c r="CP144" s="2">
        <f t="shared" si="116"/>
        <v>0</v>
      </c>
      <c r="CQ144" s="2">
        <f t="shared" si="116"/>
        <v>0</v>
      </c>
      <c r="CR144" s="2">
        <f t="shared" si="116"/>
        <v>0</v>
      </c>
      <c r="CS144" s="2">
        <f t="shared" si="116"/>
        <v>0</v>
      </c>
      <c r="CT144" s="2">
        <f t="shared" si="116"/>
        <v>0</v>
      </c>
      <c r="CU144" s="2">
        <f t="shared" si="116"/>
        <v>0</v>
      </c>
      <c r="CV144" s="2">
        <f t="shared" si="116"/>
        <v>0</v>
      </c>
      <c r="CW144" s="2">
        <f t="shared" si="116"/>
        <v>0</v>
      </c>
      <c r="CX144" s="2">
        <f t="shared" si="116"/>
        <v>0</v>
      </c>
      <c r="CY144" s="2">
        <f t="shared" si="116"/>
        <v>0</v>
      </c>
      <c r="CZ144" s="2">
        <f t="shared" si="116"/>
        <v>0</v>
      </c>
      <c r="DA144" s="2">
        <f t="shared" si="116"/>
        <v>0</v>
      </c>
      <c r="DB144" s="2">
        <f t="shared" si="116"/>
        <v>0</v>
      </c>
      <c r="DC144" s="2">
        <f t="shared" si="116"/>
        <v>0</v>
      </c>
      <c r="DD144" s="2">
        <f t="shared" si="116"/>
        <v>0</v>
      </c>
      <c r="DE144" s="2">
        <f t="shared" si="116"/>
        <v>0</v>
      </c>
      <c r="DF144" s="2">
        <f t="shared" si="116"/>
        <v>0</v>
      </c>
      <c r="DG144" s="3">
        <f t="shared" ref="DG144:EL144" si="117">DG170</f>
        <v>0</v>
      </c>
      <c r="DH144" s="3">
        <f t="shared" si="117"/>
        <v>0</v>
      </c>
      <c r="DI144" s="3">
        <f t="shared" si="117"/>
        <v>0</v>
      </c>
      <c r="DJ144" s="3">
        <f t="shared" si="117"/>
        <v>0</v>
      </c>
      <c r="DK144" s="3">
        <f t="shared" si="117"/>
        <v>0</v>
      </c>
      <c r="DL144" s="3">
        <f t="shared" si="117"/>
        <v>0</v>
      </c>
      <c r="DM144" s="3">
        <f t="shared" si="117"/>
        <v>0</v>
      </c>
      <c r="DN144" s="3">
        <f t="shared" si="117"/>
        <v>0</v>
      </c>
      <c r="DO144" s="3">
        <f t="shared" si="117"/>
        <v>0</v>
      </c>
      <c r="DP144" s="3">
        <f t="shared" si="117"/>
        <v>0</v>
      </c>
      <c r="DQ144" s="3">
        <f t="shared" si="117"/>
        <v>0</v>
      </c>
      <c r="DR144" s="3">
        <f t="shared" si="117"/>
        <v>0</v>
      </c>
      <c r="DS144" s="3">
        <f t="shared" si="117"/>
        <v>0</v>
      </c>
      <c r="DT144" s="3">
        <f t="shared" si="117"/>
        <v>0</v>
      </c>
      <c r="DU144" s="3">
        <f t="shared" si="117"/>
        <v>0</v>
      </c>
      <c r="DV144" s="3">
        <f t="shared" si="117"/>
        <v>0</v>
      </c>
      <c r="DW144" s="3">
        <f t="shared" si="117"/>
        <v>0</v>
      </c>
      <c r="DX144" s="3">
        <f t="shared" si="117"/>
        <v>0</v>
      </c>
      <c r="DY144" s="3">
        <f t="shared" si="117"/>
        <v>0</v>
      </c>
      <c r="DZ144" s="3">
        <f t="shared" si="117"/>
        <v>0</v>
      </c>
      <c r="EA144" s="3">
        <f t="shared" si="117"/>
        <v>0</v>
      </c>
      <c r="EB144" s="3">
        <f t="shared" si="117"/>
        <v>0</v>
      </c>
      <c r="EC144" s="3">
        <f t="shared" si="117"/>
        <v>0</v>
      </c>
      <c r="ED144" s="3">
        <f t="shared" si="117"/>
        <v>0</v>
      </c>
      <c r="EE144" s="3">
        <f t="shared" si="117"/>
        <v>0</v>
      </c>
      <c r="EF144" s="3">
        <f t="shared" si="117"/>
        <v>0</v>
      </c>
      <c r="EG144" s="3">
        <f t="shared" si="117"/>
        <v>0</v>
      </c>
      <c r="EH144" s="3">
        <f t="shared" si="117"/>
        <v>0</v>
      </c>
      <c r="EI144" s="3">
        <f t="shared" si="117"/>
        <v>0</v>
      </c>
      <c r="EJ144" s="3">
        <f t="shared" si="117"/>
        <v>0</v>
      </c>
      <c r="EK144" s="3">
        <f t="shared" si="117"/>
        <v>0</v>
      </c>
      <c r="EL144" s="3">
        <f t="shared" si="117"/>
        <v>0</v>
      </c>
      <c r="EM144" s="3">
        <f t="shared" ref="EM144:FR144" si="118">EM170</f>
        <v>0</v>
      </c>
      <c r="EN144" s="3">
        <f t="shared" si="118"/>
        <v>0</v>
      </c>
      <c r="EO144" s="3">
        <f t="shared" si="118"/>
        <v>0</v>
      </c>
      <c r="EP144" s="3">
        <f t="shared" si="118"/>
        <v>0</v>
      </c>
      <c r="EQ144" s="3">
        <f t="shared" si="118"/>
        <v>0</v>
      </c>
      <c r="ER144" s="3">
        <f t="shared" si="118"/>
        <v>0</v>
      </c>
      <c r="ES144" s="3">
        <f t="shared" si="118"/>
        <v>0</v>
      </c>
      <c r="ET144" s="3">
        <f t="shared" si="118"/>
        <v>0</v>
      </c>
      <c r="EU144" s="3">
        <f t="shared" si="118"/>
        <v>0</v>
      </c>
      <c r="EV144" s="3">
        <f t="shared" si="118"/>
        <v>0</v>
      </c>
      <c r="EW144" s="3">
        <f t="shared" si="118"/>
        <v>0</v>
      </c>
      <c r="EX144" s="3">
        <f t="shared" si="118"/>
        <v>0</v>
      </c>
      <c r="EY144" s="3">
        <f t="shared" si="118"/>
        <v>0</v>
      </c>
      <c r="EZ144" s="3">
        <f t="shared" si="118"/>
        <v>0</v>
      </c>
      <c r="FA144" s="3">
        <f t="shared" si="118"/>
        <v>0</v>
      </c>
      <c r="FB144" s="3">
        <f t="shared" si="118"/>
        <v>0</v>
      </c>
      <c r="FC144" s="3">
        <f t="shared" si="118"/>
        <v>0</v>
      </c>
      <c r="FD144" s="3">
        <f t="shared" si="118"/>
        <v>0</v>
      </c>
      <c r="FE144" s="3">
        <f t="shared" si="118"/>
        <v>0</v>
      </c>
      <c r="FF144" s="3">
        <f t="shared" si="118"/>
        <v>0</v>
      </c>
      <c r="FG144" s="3">
        <f t="shared" si="118"/>
        <v>0</v>
      </c>
      <c r="FH144" s="3">
        <f t="shared" si="118"/>
        <v>0</v>
      </c>
      <c r="FI144" s="3">
        <f t="shared" si="118"/>
        <v>0</v>
      </c>
      <c r="FJ144" s="3">
        <f t="shared" si="118"/>
        <v>0</v>
      </c>
      <c r="FK144" s="3">
        <f t="shared" si="118"/>
        <v>0</v>
      </c>
      <c r="FL144" s="3">
        <f t="shared" si="118"/>
        <v>0</v>
      </c>
      <c r="FM144" s="3">
        <f t="shared" si="118"/>
        <v>0</v>
      </c>
      <c r="FN144" s="3">
        <f t="shared" si="118"/>
        <v>0</v>
      </c>
      <c r="FO144" s="3">
        <f t="shared" si="118"/>
        <v>0</v>
      </c>
      <c r="FP144" s="3">
        <f t="shared" si="118"/>
        <v>0</v>
      </c>
      <c r="FQ144" s="3">
        <f t="shared" si="118"/>
        <v>0</v>
      </c>
      <c r="FR144" s="3">
        <f t="shared" si="118"/>
        <v>0</v>
      </c>
      <c r="FS144" s="3">
        <f t="shared" ref="FS144:GX144" si="119">FS170</f>
        <v>0</v>
      </c>
      <c r="FT144" s="3">
        <f t="shared" si="119"/>
        <v>0</v>
      </c>
      <c r="FU144" s="3">
        <f t="shared" si="119"/>
        <v>0</v>
      </c>
      <c r="FV144" s="3">
        <f t="shared" si="119"/>
        <v>0</v>
      </c>
      <c r="FW144" s="3">
        <f t="shared" si="119"/>
        <v>0</v>
      </c>
      <c r="FX144" s="3">
        <f t="shared" si="119"/>
        <v>0</v>
      </c>
      <c r="FY144" s="3">
        <f t="shared" si="119"/>
        <v>0</v>
      </c>
      <c r="FZ144" s="3">
        <f t="shared" si="119"/>
        <v>0</v>
      </c>
      <c r="GA144" s="3">
        <f t="shared" si="119"/>
        <v>0</v>
      </c>
      <c r="GB144" s="3">
        <f t="shared" si="119"/>
        <v>0</v>
      </c>
      <c r="GC144" s="3">
        <f t="shared" si="119"/>
        <v>0</v>
      </c>
      <c r="GD144" s="3">
        <f t="shared" si="119"/>
        <v>0</v>
      </c>
      <c r="GE144" s="3">
        <f t="shared" si="119"/>
        <v>0</v>
      </c>
      <c r="GF144" s="3">
        <f t="shared" si="119"/>
        <v>0</v>
      </c>
      <c r="GG144" s="3">
        <f t="shared" si="119"/>
        <v>0</v>
      </c>
      <c r="GH144" s="3">
        <f t="shared" si="119"/>
        <v>0</v>
      </c>
      <c r="GI144" s="3">
        <f t="shared" si="119"/>
        <v>0</v>
      </c>
      <c r="GJ144" s="3">
        <f t="shared" si="119"/>
        <v>0</v>
      </c>
      <c r="GK144" s="3">
        <f t="shared" si="119"/>
        <v>0</v>
      </c>
      <c r="GL144" s="3">
        <f t="shared" si="119"/>
        <v>0</v>
      </c>
      <c r="GM144" s="3">
        <f t="shared" si="119"/>
        <v>0</v>
      </c>
      <c r="GN144" s="3">
        <f t="shared" si="119"/>
        <v>0</v>
      </c>
      <c r="GO144" s="3">
        <f t="shared" si="119"/>
        <v>0</v>
      </c>
      <c r="GP144" s="3">
        <f t="shared" si="119"/>
        <v>0</v>
      </c>
      <c r="GQ144" s="3">
        <f t="shared" si="119"/>
        <v>0</v>
      </c>
      <c r="GR144" s="3">
        <f t="shared" si="119"/>
        <v>0</v>
      </c>
      <c r="GS144" s="3">
        <f t="shared" si="119"/>
        <v>0</v>
      </c>
      <c r="GT144" s="3">
        <f t="shared" si="119"/>
        <v>0</v>
      </c>
      <c r="GU144" s="3">
        <f t="shared" si="119"/>
        <v>0</v>
      </c>
      <c r="GV144" s="3">
        <f t="shared" si="119"/>
        <v>0</v>
      </c>
      <c r="GW144" s="3">
        <f t="shared" si="119"/>
        <v>0</v>
      </c>
      <c r="GX144" s="3">
        <f t="shared" si="119"/>
        <v>0</v>
      </c>
      <c r="IF144">
        <v>-1</v>
      </c>
    </row>
    <row r="145" spans="1:245" x14ac:dyDescent="0.2">
      <c r="IF145">
        <v>-1</v>
      </c>
    </row>
    <row r="146" spans="1:245" x14ac:dyDescent="0.2">
      <c r="A146">
        <v>17</v>
      </c>
      <c r="B146">
        <v>1</v>
      </c>
      <c r="C146">
        <f>ROW(SmtRes!A163)</f>
        <v>163</v>
      </c>
      <c r="D146">
        <f>ROW(EtalonRes!A166)</f>
        <v>166</v>
      </c>
      <c r="E146" t="s">
        <v>240</v>
      </c>
      <c r="F146" t="s">
        <v>21</v>
      </c>
      <c r="G146" t="s">
        <v>22</v>
      </c>
      <c r="H146" t="s">
        <v>23</v>
      </c>
      <c r="I146">
        <f>'1.Лок.смета.и.Акт'!E413</f>
        <v>3</v>
      </c>
      <c r="J146">
        <v>0</v>
      </c>
      <c r="K146">
        <v>3</v>
      </c>
      <c r="O146">
        <f t="shared" ref="O146:O168" si="120">ROUND(CP146,2)</f>
        <v>4025.22</v>
      </c>
      <c r="P146">
        <f t="shared" ref="P146:P168" si="121">ROUND(CQ146*I146,2)</f>
        <v>55.48</v>
      </c>
      <c r="Q146">
        <f t="shared" ref="Q146:Q168" si="122">ROUND(CR146*I146,2)</f>
        <v>276.47000000000003</v>
      </c>
      <c r="R146">
        <f t="shared" ref="R146:R168" si="123">ROUND(CS146*I146,2)</f>
        <v>63.11</v>
      </c>
      <c r="S146">
        <f t="shared" ref="S146:S168" si="124">ROUND(CT146*I146,2)</f>
        <v>3693.27</v>
      </c>
      <c r="T146">
        <f t="shared" ref="T146:T168" si="125">ROUND(CU146*I146,2)</f>
        <v>0</v>
      </c>
      <c r="U146">
        <f t="shared" ref="U146:U168" si="126">ROUND(CV146*I146,7)</f>
        <v>11.4975</v>
      </c>
      <c r="V146">
        <f t="shared" ref="V146:V168" si="127">ROUND(CW146*I146,7)</f>
        <v>0.1575</v>
      </c>
      <c r="W146">
        <f t="shared" ref="W146:W168" si="128">ROUND(CX146*I146,2)</f>
        <v>0</v>
      </c>
      <c r="X146">
        <f t="shared" ref="X146:X168" si="129">ROUND(CY146,2)</f>
        <v>4545.22</v>
      </c>
      <c r="Y146">
        <f t="shared" ref="Y146:Y168" si="130">ROUND(CZ146,2)</f>
        <v>2704.59</v>
      </c>
      <c r="AA146">
        <v>74715642</v>
      </c>
      <c r="AB146">
        <f t="shared" ref="AB146:AB168" si="131">ROUND((AC146+AD146+AF146),2)</f>
        <v>45.85</v>
      </c>
      <c r="AC146">
        <f t="shared" ref="AC146:AC168" si="132">ROUND((ES146),2)</f>
        <v>2.0299999999999998</v>
      </c>
      <c r="AD146">
        <f>ROUND(((((ET146*ROUND(1.05,7)))-((EU146*ROUND(1.05,7))))+AE146),2)</f>
        <v>6.95</v>
      </c>
      <c r="AE146">
        <f>ROUND(((EU146*ROUND(1.05,7))),2)</f>
        <v>0.63</v>
      </c>
      <c r="AF146">
        <f>ROUND(((EV146*ROUND(1.05,7))),2)</f>
        <v>36.869999999999997</v>
      </c>
      <c r="AG146">
        <f t="shared" ref="AG146:AG168" si="133">ROUND((AP146),2)</f>
        <v>0</v>
      </c>
      <c r="AH146">
        <f>((EW146*ROUND(1.05,7)))</f>
        <v>3.8325</v>
      </c>
      <c r="AI146">
        <f>((EX146*ROUND(1.05,7)))</f>
        <v>5.2500000000000005E-2</v>
      </c>
      <c r="AJ146">
        <f t="shared" ref="AJ146:AJ168" si="134">(AS146)</f>
        <v>0</v>
      </c>
      <c r="AK146">
        <f>AL146+AM146+AO146</f>
        <v>43.76</v>
      </c>
      <c r="AL146" s="68">
        <f>'1.Лок.смета.и.Акт'!F417</f>
        <v>2.0299999999999998</v>
      </c>
      <c r="AM146" s="68">
        <f>'1.Лок.смета.и.Акт'!F415</f>
        <v>6.62</v>
      </c>
      <c r="AN146" s="68">
        <f>'1.Лок.смета.и.Акт'!F416</f>
        <v>0.6</v>
      </c>
      <c r="AO146" s="68">
        <f>'1.Лок.смета.и.Акт'!F414</f>
        <v>35.11</v>
      </c>
      <c r="AP146">
        <v>0</v>
      </c>
      <c r="AQ146">
        <f>'1.Лок.смета.и.Акт'!E420</f>
        <v>3.65</v>
      </c>
      <c r="AR146">
        <v>0.05</v>
      </c>
      <c r="AS146">
        <v>0</v>
      </c>
      <c r="AT146">
        <v>121</v>
      </c>
      <c r="AU146">
        <v>72</v>
      </c>
      <c r="AV146">
        <v>1</v>
      </c>
      <c r="AW146">
        <v>1</v>
      </c>
      <c r="AZ146">
        <v>1</v>
      </c>
      <c r="BA146">
        <f>'1.Лок.смета.и.Акт'!J414</f>
        <v>33.39</v>
      </c>
      <c r="BB146">
        <f>'1.Лок.смета.и.Акт'!J415</f>
        <v>13.26</v>
      </c>
      <c r="BC146">
        <f>'1.Лок.смета.и.Акт'!J417</f>
        <v>9.11</v>
      </c>
      <c r="BD146" t="s">
        <v>6</v>
      </c>
      <c r="BE146" t="s">
        <v>6</v>
      </c>
      <c r="BF146" t="s">
        <v>6</v>
      </c>
      <c r="BG146" t="s">
        <v>6</v>
      </c>
      <c r="BH146">
        <v>0</v>
      </c>
      <c r="BI146">
        <v>1</v>
      </c>
      <c r="BJ146" t="s">
        <v>24</v>
      </c>
      <c r="BM146">
        <v>20001</v>
      </c>
      <c r="BN146">
        <v>0</v>
      </c>
      <c r="BO146" t="s">
        <v>6</v>
      </c>
      <c r="BP146">
        <v>0</v>
      </c>
      <c r="BQ146">
        <v>22</v>
      </c>
      <c r="BR146">
        <v>0</v>
      </c>
      <c r="BS146">
        <f>'1.Лок.смета.и.Акт'!J416</f>
        <v>33.39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6</v>
      </c>
      <c r="BZ146">
        <v>121</v>
      </c>
      <c r="CA146">
        <v>72</v>
      </c>
      <c r="CB146" t="s">
        <v>6</v>
      </c>
      <c r="CE146">
        <v>0</v>
      </c>
      <c r="CF146">
        <v>0</v>
      </c>
      <c r="CG146">
        <v>0</v>
      </c>
      <c r="CM146">
        <v>0</v>
      </c>
      <c r="CN146" t="s">
        <v>25</v>
      </c>
      <c r="CO146">
        <v>0</v>
      </c>
      <c r="CP146">
        <f t="shared" ref="CP146:CP168" si="135">(P146+Q146+S146)</f>
        <v>4025.2200000000003</v>
      </c>
      <c r="CQ146">
        <f>AC146*BC146</f>
        <v>18.493299999999998</v>
      </c>
      <c r="CR146">
        <f>AD146*BB146</f>
        <v>92.156999999999996</v>
      </c>
      <c r="CS146">
        <f t="shared" ref="CS146:CS168" si="136">AE146*BS146</f>
        <v>21.035700000000002</v>
      </c>
      <c r="CT146">
        <f t="shared" ref="CT146:CT168" si="137">AF146*BA146</f>
        <v>1231.0892999999999</v>
      </c>
      <c r="CU146">
        <f t="shared" ref="CU146:CU168" si="138">AG146</f>
        <v>0</v>
      </c>
      <c r="CV146">
        <f t="shared" ref="CV146:CV168" si="139">AH146</f>
        <v>3.8325</v>
      </c>
      <c r="CW146">
        <f t="shared" ref="CW146:CW168" si="140">AI146</f>
        <v>5.2500000000000005E-2</v>
      </c>
      <c r="CX146">
        <f t="shared" ref="CX146:CX168" si="141">AJ146</f>
        <v>0</v>
      </c>
      <c r="CY146">
        <f t="shared" ref="CY146:CY168" si="142">(((S146+R146)*AT146)/100)</f>
        <v>4545.2198000000008</v>
      </c>
      <c r="CZ146">
        <f t="shared" ref="CZ146:CZ168" si="143">(((S146+R146)*AU146)/100)</f>
        <v>2704.5935999999997</v>
      </c>
      <c r="DB146">
        <v>7</v>
      </c>
      <c r="DC146" t="s">
        <v>6</v>
      </c>
      <c r="DD146" t="s">
        <v>6</v>
      </c>
      <c r="DE146" t="s">
        <v>26</v>
      </c>
      <c r="DF146" t="s">
        <v>26</v>
      </c>
      <c r="DG146" t="s">
        <v>26</v>
      </c>
      <c r="DH146" t="s">
        <v>6</v>
      </c>
      <c r="DI146" t="s">
        <v>26</v>
      </c>
      <c r="DJ146" t="s">
        <v>26</v>
      </c>
      <c r="DK146" t="s">
        <v>6</v>
      </c>
      <c r="DL146" t="s">
        <v>6</v>
      </c>
      <c r="DM146" t="s">
        <v>6</v>
      </c>
      <c r="DN146">
        <v>0</v>
      </c>
      <c r="DO146">
        <v>0</v>
      </c>
      <c r="DP146">
        <v>1</v>
      </c>
      <c r="DQ146">
        <v>1</v>
      </c>
      <c r="DU146">
        <v>1013</v>
      </c>
      <c r="DV146" t="s">
        <v>23</v>
      </c>
      <c r="DW146" t="str">
        <f>'1.Лок.смета.и.Акт'!D413</f>
        <v>ШТ</v>
      </c>
      <c r="DX146">
        <v>1</v>
      </c>
      <c r="DZ146" t="s">
        <v>6</v>
      </c>
      <c r="EA146" t="s">
        <v>6</v>
      </c>
      <c r="EB146" t="s">
        <v>6</v>
      </c>
      <c r="EC146" t="s">
        <v>6</v>
      </c>
      <c r="EE146">
        <v>61529847</v>
      </c>
      <c r="EF146">
        <v>22</v>
      </c>
      <c r="EG146" t="s">
        <v>27</v>
      </c>
      <c r="EH146">
        <v>16</v>
      </c>
      <c r="EI146" t="s">
        <v>28</v>
      </c>
      <c r="EJ146">
        <v>1</v>
      </c>
      <c r="EK146">
        <v>20001</v>
      </c>
      <c r="EL146" t="s">
        <v>29</v>
      </c>
      <c r="EM146" t="s">
        <v>30</v>
      </c>
      <c r="EO146" t="s">
        <v>31</v>
      </c>
      <c r="EQ146">
        <v>0</v>
      </c>
      <c r="ER146">
        <f>ES146+ET146+EV146</f>
        <v>43.76</v>
      </c>
      <c r="ES146" s="68">
        <f>'1.Лок.смета.и.Акт'!F417</f>
        <v>2.0299999999999998</v>
      </c>
      <c r="ET146" s="68">
        <f>'1.Лок.смета.и.Акт'!F415</f>
        <v>6.62</v>
      </c>
      <c r="EU146" s="68">
        <f>'1.Лок.смета.и.Акт'!F416</f>
        <v>0.6</v>
      </c>
      <c r="EV146" s="68">
        <f>'1.Лок.смета.и.Акт'!F414</f>
        <v>35.11</v>
      </c>
      <c r="EW146">
        <f>'1.Лок.смета.и.Акт'!E420</f>
        <v>3.65</v>
      </c>
      <c r="EX146">
        <v>0.05</v>
      </c>
      <c r="EY146">
        <v>0</v>
      </c>
      <c r="FQ146">
        <v>0</v>
      </c>
      <c r="FR146">
        <f t="shared" ref="FR146:FR168" si="144">ROUND(IF(BI146=3,GM146,0),2)</f>
        <v>0</v>
      </c>
      <c r="FS146">
        <v>0</v>
      </c>
      <c r="FX146">
        <v>121</v>
      </c>
      <c r="FY146">
        <v>72</v>
      </c>
      <c r="GA146" t="s">
        <v>6</v>
      </c>
      <c r="GD146">
        <v>1</v>
      </c>
      <c r="GF146">
        <v>-2090890730</v>
      </c>
      <c r="GG146">
        <v>2</v>
      </c>
      <c r="GH146">
        <v>1</v>
      </c>
      <c r="GI146">
        <v>4</v>
      </c>
      <c r="GJ146">
        <v>0</v>
      </c>
      <c r="GK146">
        <v>0</v>
      </c>
      <c r="GL146">
        <f t="shared" ref="GL146:GL168" si="145">ROUND(IF(AND(BH146=3,BI146=3,FS146&lt;&gt;0),P146,0),2)</f>
        <v>0</v>
      </c>
      <c r="GM146">
        <f t="shared" ref="GM146:GM168" si="146">ROUND(O146+X146+Y146,2)+GX146</f>
        <v>11275.03</v>
      </c>
      <c r="GN146">
        <f t="shared" ref="GN146:GN168" si="147">IF(OR(BI146=0,BI146=1),GM146-GX146,0)</f>
        <v>11275.03</v>
      </c>
      <c r="GO146">
        <f t="shared" ref="GO146:GO168" si="148">IF(BI146=2,GM146-GX146,0)</f>
        <v>0</v>
      </c>
      <c r="GP146">
        <f t="shared" ref="GP146:GP168" si="149">IF(BI146=4,GM146-GX146,0)</f>
        <v>0</v>
      </c>
      <c r="GR146">
        <v>0</v>
      </c>
      <c r="GS146">
        <v>3</v>
      </c>
      <c r="GT146">
        <v>0</v>
      </c>
      <c r="GU146" t="s">
        <v>6</v>
      </c>
      <c r="GV146">
        <f t="shared" ref="GV146:GV168" si="150">ROUND((GT146),2)</f>
        <v>0</v>
      </c>
      <c r="GW146">
        <v>1</v>
      </c>
      <c r="GX146">
        <f t="shared" ref="GX146:GX168" si="151">ROUND(HC146*I146,2)</f>
        <v>0</v>
      </c>
      <c r="HA146">
        <v>0</v>
      </c>
      <c r="HB146">
        <v>0</v>
      </c>
      <c r="HC146">
        <f t="shared" ref="HC146:HC168" si="152">GV146*GW146</f>
        <v>0</v>
      </c>
      <c r="HE146" t="s">
        <v>6</v>
      </c>
      <c r="HF146" t="s">
        <v>6</v>
      </c>
      <c r="HM146" t="s">
        <v>6</v>
      </c>
      <c r="HN146" t="s">
        <v>32</v>
      </c>
      <c r="HO146" t="s">
        <v>33</v>
      </c>
      <c r="HP146" t="s">
        <v>28</v>
      </c>
      <c r="HQ146" t="s">
        <v>28</v>
      </c>
      <c r="IF146">
        <v>-1</v>
      </c>
      <c r="IK146">
        <v>0</v>
      </c>
    </row>
    <row r="147" spans="1:245" x14ac:dyDescent="0.2">
      <c r="A147">
        <v>18</v>
      </c>
      <c r="B147">
        <v>1</v>
      </c>
      <c r="C147">
        <v>161</v>
      </c>
      <c r="E147" t="s">
        <v>241</v>
      </c>
      <c r="F147" t="str">
        <f>'1.Лок.смета.и.Акт'!B421</f>
        <v>Прайс</v>
      </c>
      <c r="G147" t="s">
        <v>213</v>
      </c>
      <c r="H147" t="s">
        <v>37</v>
      </c>
      <c r="I147" t="e">
        <f>I146*J147</f>
        <v>#REF!</v>
      </c>
      <c r="J147" s="183" t="e">
        <f>#REF!</f>
        <v>#REF!</v>
      </c>
      <c r="K147">
        <v>0.33333332999999998</v>
      </c>
      <c r="O147" t="e">
        <f t="shared" si="120"/>
        <v>#REF!</v>
      </c>
      <c r="P147" t="e">
        <f t="shared" si="121"/>
        <v>#REF!</v>
      </c>
      <c r="Q147" t="e">
        <f t="shared" si="122"/>
        <v>#REF!</v>
      </c>
      <c r="R147" t="e">
        <f t="shared" si="123"/>
        <v>#REF!</v>
      </c>
      <c r="S147" t="e">
        <f t="shared" si="124"/>
        <v>#REF!</v>
      </c>
      <c r="T147" t="e">
        <f t="shared" si="125"/>
        <v>#REF!</v>
      </c>
      <c r="U147" t="e">
        <f t="shared" si="126"/>
        <v>#REF!</v>
      </c>
      <c r="V147" t="e">
        <f t="shared" si="127"/>
        <v>#REF!</v>
      </c>
      <c r="W147" t="e">
        <f t="shared" si="128"/>
        <v>#REF!</v>
      </c>
      <c r="X147" t="e">
        <f t="shared" si="129"/>
        <v>#REF!</v>
      </c>
      <c r="Y147" t="e">
        <f t="shared" si="130"/>
        <v>#REF!</v>
      </c>
      <c r="AA147">
        <v>74715642</v>
      </c>
      <c r="AB147">
        <f t="shared" si="131"/>
        <v>7045.02</v>
      </c>
      <c r="AC147">
        <f t="shared" si="132"/>
        <v>7045.02</v>
      </c>
      <c r="AD147">
        <f>ROUND((((ET147)-(EU147))+AE147),2)</f>
        <v>0</v>
      </c>
      <c r="AE147">
        <f t="shared" ref="AE147:AF150" si="153">ROUND((EU147),2)</f>
        <v>0</v>
      </c>
      <c r="AF147">
        <f t="shared" si="153"/>
        <v>0</v>
      </c>
      <c r="AG147">
        <f t="shared" si="133"/>
        <v>0</v>
      </c>
      <c r="AH147">
        <f t="shared" ref="AH147:AI150" si="154">(EW147)</f>
        <v>0</v>
      </c>
      <c r="AI147">
        <f t="shared" si="154"/>
        <v>0</v>
      </c>
      <c r="AJ147">
        <f t="shared" si="134"/>
        <v>0</v>
      </c>
      <c r="AK147">
        <v>7045.0199999999995</v>
      </c>
      <c r="AL147" s="68">
        <f>'1.Лок.смета.и.Акт'!F421</f>
        <v>7045.0199999999995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</v>
      </c>
      <c r="AW147">
        <v>1</v>
      </c>
      <c r="AZ147">
        <v>1</v>
      </c>
      <c r="BA147">
        <v>1</v>
      </c>
      <c r="BB147">
        <v>1</v>
      </c>
      <c r="BC147">
        <f>'1.Лок.смета.и.Акт'!J421</f>
        <v>6.13</v>
      </c>
      <c r="BD147" t="s">
        <v>6</v>
      </c>
      <c r="BE147" t="s">
        <v>6</v>
      </c>
      <c r="BF147" t="s">
        <v>6</v>
      </c>
      <c r="BG147" t="s">
        <v>6</v>
      </c>
      <c r="BH147">
        <v>3</v>
      </c>
      <c r="BI147">
        <v>3</v>
      </c>
      <c r="BJ147" t="s">
        <v>214</v>
      </c>
      <c r="BM147">
        <v>600001</v>
      </c>
      <c r="BN147">
        <v>0</v>
      </c>
      <c r="BO147" t="s">
        <v>6</v>
      </c>
      <c r="BP147">
        <v>0</v>
      </c>
      <c r="BQ147">
        <v>5</v>
      </c>
      <c r="BR147">
        <v>0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1</v>
      </c>
      <c r="BY147" t="s">
        <v>6</v>
      </c>
      <c r="BZ147">
        <v>0</v>
      </c>
      <c r="CA147">
        <v>0</v>
      </c>
      <c r="CB147" t="s">
        <v>6</v>
      </c>
      <c r="CE147">
        <v>0</v>
      </c>
      <c r="CF147">
        <v>0</v>
      </c>
      <c r="CG147">
        <v>0</v>
      </c>
      <c r="CM147">
        <v>0</v>
      </c>
      <c r="CN147" t="s">
        <v>6</v>
      </c>
      <c r="CO147">
        <v>0</v>
      </c>
      <c r="CP147" t="e">
        <f t="shared" si="135"/>
        <v>#REF!</v>
      </c>
      <c r="CQ147">
        <f t="shared" ref="CQ147:CR150" si="155">AC147</f>
        <v>7045.02</v>
      </c>
      <c r="CR147">
        <f t="shared" si="155"/>
        <v>0</v>
      </c>
      <c r="CS147">
        <f t="shared" si="136"/>
        <v>0</v>
      </c>
      <c r="CT147">
        <f t="shared" si="137"/>
        <v>0</v>
      </c>
      <c r="CU147">
        <f t="shared" si="138"/>
        <v>0</v>
      </c>
      <c r="CV147">
        <f t="shared" si="139"/>
        <v>0</v>
      </c>
      <c r="CW147">
        <f t="shared" si="140"/>
        <v>0</v>
      </c>
      <c r="CX147">
        <f t="shared" si="141"/>
        <v>0</v>
      </c>
      <c r="CY147" t="e">
        <f t="shared" si="142"/>
        <v>#REF!</v>
      </c>
      <c r="CZ147" t="e">
        <f t="shared" si="143"/>
        <v>#REF!</v>
      </c>
      <c r="DC147" t="s">
        <v>6</v>
      </c>
      <c r="DD147" t="s">
        <v>6</v>
      </c>
      <c r="DE147" t="s">
        <v>6</v>
      </c>
      <c r="DF147" t="s">
        <v>6</v>
      </c>
      <c r="DG147" t="s">
        <v>6</v>
      </c>
      <c r="DH147" t="s">
        <v>6</v>
      </c>
      <c r="DI147" t="s">
        <v>6</v>
      </c>
      <c r="DJ147" t="s">
        <v>6</v>
      </c>
      <c r="DK147" t="s">
        <v>6</v>
      </c>
      <c r="DL147" t="s">
        <v>6</v>
      </c>
      <c r="DM147" t="s">
        <v>6</v>
      </c>
      <c r="DN147">
        <v>0</v>
      </c>
      <c r="DO147">
        <v>0</v>
      </c>
      <c r="DP147">
        <v>1</v>
      </c>
      <c r="DQ147">
        <v>1</v>
      </c>
      <c r="DU147">
        <v>1013</v>
      </c>
      <c r="DV147" t="s">
        <v>37</v>
      </c>
      <c r="DW147" t="str">
        <f>'1.Лок.смета.и.Акт'!D421</f>
        <v>КОМПЛ</v>
      </c>
      <c r="DX147">
        <v>1</v>
      </c>
      <c r="DZ147" t="s">
        <v>6</v>
      </c>
      <c r="EA147" t="s">
        <v>6</v>
      </c>
      <c r="EB147" t="s">
        <v>6</v>
      </c>
      <c r="EC147" t="s">
        <v>6</v>
      </c>
      <c r="EE147">
        <v>61530071</v>
      </c>
      <c r="EF147">
        <v>5</v>
      </c>
      <c r="EG147" t="s">
        <v>39</v>
      </c>
      <c r="EH147">
        <v>0</v>
      </c>
      <c r="EI147" t="s">
        <v>6</v>
      </c>
      <c r="EJ147">
        <v>3</v>
      </c>
      <c r="EK147">
        <v>600001</v>
      </c>
      <c r="EL147" t="s">
        <v>40</v>
      </c>
      <c r="EM147" t="s">
        <v>41</v>
      </c>
      <c r="EO147" t="s">
        <v>6</v>
      </c>
      <c r="EQ147">
        <v>0</v>
      </c>
      <c r="ER147">
        <v>7045.0199999999995</v>
      </c>
      <c r="ES147" s="68">
        <f>'1.Лок.смета.и.Акт'!F421</f>
        <v>7045.0199999999995</v>
      </c>
      <c r="ET147">
        <v>0</v>
      </c>
      <c r="EU147">
        <v>0</v>
      </c>
      <c r="EV147">
        <v>0</v>
      </c>
      <c r="EW147">
        <v>0</v>
      </c>
      <c r="EX147">
        <v>0</v>
      </c>
      <c r="EZ147">
        <v>5</v>
      </c>
      <c r="FC147">
        <v>0</v>
      </c>
      <c r="FD147">
        <v>18</v>
      </c>
      <c r="FF147">
        <v>6752.16</v>
      </c>
      <c r="FQ147">
        <v>0</v>
      </c>
      <c r="FR147" t="e">
        <f t="shared" si="144"/>
        <v>#REF!</v>
      </c>
      <c r="FS147">
        <v>0</v>
      </c>
      <c r="FX147">
        <v>0</v>
      </c>
      <c r="FY147">
        <v>0</v>
      </c>
      <c r="GA147" t="s">
        <v>215</v>
      </c>
      <c r="GD147">
        <v>1</v>
      </c>
      <c r="GF147">
        <v>-733189130</v>
      </c>
      <c r="GG147">
        <v>2</v>
      </c>
      <c r="GH147">
        <v>3</v>
      </c>
      <c r="GI147">
        <v>4</v>
      </c>
      <c r="GJ147">
        <v>0</v>
      </c>
      <c r="GK147">
        <v>0</v>
      </c>
      <c r="GL147">
        <f t="shared" si="145"/>
        <v>0</v>
      </c>
      <c r="GM147" t="e">
        <f t="shared" si="146"/>
        <v>#REF!</v>
      </c>
      <c r="GN147">
        <f t="shared" si="147"/>
        <v>0</v>
      </c>
      <c r="GO147">
        <f t="shared" si="148"/>
        <v>0</v>
      </c>
      <c r="GP147">
        <f t="shared" si="149"/>
        <v>0</v>
      </c>
      <c r="GR147">
        <v>1</v>
      </c>
      <c r="GS147">
        <v>1</v>
      </c>
      <c r="GT147">
        <v>0</v>
      </c>
      <c r="GU147" t="s">
        <v>6</v>
      </c>
      <c r="GV147">
        <f t="shared" si="150"/>
        <v>0</v>
      </c>
      <c r="GW147">
        <v>1</v>
      </c>
      <c r="GX147" t="e">
        <f t="shared" si="151"/>
        <v>#REF!</v>
      </c>
      <c r="HA147">
        <v>0</v>
      </c>
      <c r="HB147">
        <v>0</v>
      </c>
      <c r="HC147">
        <f t="shared" si="152"/>
        <v>0</v>
      </c>
      <c r="HE147" t="s">
        <v>43</v>
      </c>
      <c r="HF147" t="s">
        <v>44</v>
      </c>
      <c r="HH147" t="e">
        <f>ROUND(AC147*I147,2)</f>
        <v>#REF!</v>
      </c>
      <c r="HM147" t="s">
        <v>6</v>
      </c>
      <c r="HN147" t="s">
        <v>6</v>
      </c>
      <c r="HO147" t="s">
        <v>6</v>
      </c>
      <c r="HP147" t="s">
        <v>6</v>
      </c>
      <c r="HQ147" t="s">
        <v>6</v>
      </c>
      <c r="IF147">
        <v>-1</v>
      </c>
      <c r="IK147">
        <v>0</v>
      </c>
    </row>
    <row r="148" spans="1:245" x14ac:dyDescent="0.2">
      <c r="A148">
        <v>18</v>
      </c>
      <c r="B148">
        <v>1</v>
      </c>
      <c r="C148">
        <v>160</v>
      </c>
      <c r="E148" t="s">
        <v>242</v>
      </c>
      <c r="F148" t="str">
        <f>'1.Лок.смета.и.Акт'!B423</f>
        <v>Прайс</v>
      </c>
      <c r="G148" t="s">
        <v>45</v>
      </c>
      <c r="H148" t="s">
        <v>37</v>
      </c>
      <c r="I148" t="e">
        <f>I146*J148</f>
        <v>#REF!</v>
      </c>
      <c r="J148" s="183" t="e">
        <f>#REF!</f>
        <v>#REF!</v>
      </c>
      <c r="K148">
        <v>0.66666667000000002</v>
      </c>
      <c r="O148" t="e">
        <f t="shared" si="120"/>
        <v>#REF!</v>
      </c>
      <c r="P148" t="e">
        <f t="shared" si="121"/>
        <v>#REF!</v>
      </c>
      <c r="Q148" t="e">
        <f t="shared" si="122"/>
        <v>#REF!</v>
      </c>
      <c r="R148" t="e">
        <f t="shared" si="123"/>
        <v>#REF!</v>
      </c>
      <c r="S148" t="e">
        <f t="shared" si="124"/>
        <v>#REF!</v>
      </c>
      <c r="T148" t="e">
        <f t="shared" si="125"/>
        <v>#REF!</v>
      </c>
      <c r="U148" t="e">
        <f t="shared" si="126"/>
        <v>#REF!</v>
      </c>
      <c r="V148" t="e">
        <f t="shared" si="127"/>
        <v>#REF!</v>
      </c>
      <c r="W148" t="e">
        <f t="shared" si="128"/>
        <v>#REF!</v>
      </c>
      <c r="X148" t="e">
        <f t="shared" si="129"/>
        <v>#REF!</v>
      </c>
      <c r="Y148" t="e">
        <f t="shared" si="130"/>
        <v>#REF!</v>
      </c>
      <c r="AA148">
        <v>74715642</v>
      </c>
      <c r="AB148">
        <f t="shared" si="131"/>
        <v>8480.6200000000008</v>
      </c>
      <c r="AC148">
        <f t="shared" si="132"/>
        <v>8480.6200000000008</v>
      </c>
      <c r="AD148">
        <f>ROUND((((ET148)-(EU148))+AE148),2)</f>
        <v>0</v>
      </c>
      <c r="AE148">
        <f t="shared" si="153"/>
        <v>0</v>
      </c>
      <c r="AF148">
        <f t="shared" si="153"/>
        <v>0</v>
      </c>
      <c r="AG148">
        <f t="shared" si="133"/>
        <v>0</v>
      </c>
      <c r="AH148">
        <f t="shared" si="154"/>
        <v>0</v>
      </c>
      <c r="AI148">
        <f t="shared" si="154"/>
        <v>0</v>
      </c>
      <c r="AJ148">
        <f t="shared" si="134"/>
        <v>0</v>
      </c>
      <c r="AK148">
        <v>8480.619999999999</v>
      </c>
      <c r="AL148" s="68">
        <f>'1.Лок.смета.и.Акт'!F423</f>
        <v>8480.619999999999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1</v>
      </c>
      <c r="AW148">
        <v>1</v>
      </c>
      <c r="AZ148">
        <v>1</v>
      </c>
      <c r="BA148">
        <v>1</v>
      </c>
      <c r="BB148">
        <v>1</v>
      </c>
      <c r="BC148">
        <f>'1.Лок.смета.и.Акт'!J423</f>
        <v>6.13</v>
      </c>
      <c r="BD148" t="s">
        <v>6</v>
      </c>
      <c r="BE148" t="s">
        <v>6</v>
      </c>
      <c r="BF148" t="s">
        <v>6</v>
      </c>
      <c r="BG148" t="s">
        <v>6</v>
      </c>
      <c r="BH148">
        <v>3</v>
      </c>
      <c r="BI148">
        <v>3</v>
      </c>
      <c r="BJ148" t="s">
        <v>46</v>
      </c>
      <c r="BM148">
        <v>600001</v>
      </c>
      <c r="BN148">
        <v>0</v>
      </c>
      <c r="BO148" t="s">
        <v>6</v>
      </c>
      <c r="BP148">
        <v>0</v>
      </c>
      <c r="BQ148">
        <v>5</v>
      </c>
      <c r="BR148">
        <v>0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6</v>
      </c>
      <c r="BZ148">
        <v>0</v>
      </c>
      <c r="CA148">
        <v>0</v>
      </c>
      <c r="CB148" t="s">
        <v>6</v>
      </c>
      <c r="CE148">
        <v>0</v>
      </c>
      <c r="CF148">
        <v>0</v>
      </c>
      <c r="CG148">
        <v>0</v>
      </c>
      <c r="CM148">
        <v>0</v>
      </c>
      <c r="CN148" t="s">
        <v>6</v>
      </c>
      <c r="CO148">
        <v>0</v>
      </c>
      <c r="CP148" t="e">
        <f t="shared" si="135"/>
        <v>#REF!</v>
      </c>
      <c r="CQ148">
        <f t="shared" si="155"/>
        <v>8480.6200000000008</v>
      </c>
      <c r="CR148">
        <f t="shared" si="155"/>
        <v>0</v>
      </c>
      <c r="CS148">
        <f t="shared" si="136"/>
        <v>0</v>
      </c>
      <c r="CT148">
        <f t="shared" si="137"/>
        <v>0</v>
      </c>
      <c r="CU148">
        <f t="shared" si="138"/>
        <v>0</v>
      </c>
      <c r="CV148">
        <f t="shared" si="139"/>
        <v>0</v>
      </c>
      <c r="CW148">
        <f t="shared" si="140"/>
        <v>0</v>
      </c>
      <c r="CX148">
        <f t="shared" si="141"/>
        <v>0</v>
      </c>
      <c r="CY148" t="e">
        <f t="shared" si="142"/>
        <v>#REF!</v>
      </c>
      <c r="CZ148" t="e">
        <f t="shared" si="143"/>
        <v>#REF!</v>
      </c>
      <c r="DC148" t="s">
        <v>6</v>
      </c>
      <c r="DD148" t="s">
        <v>6</v>
      </c>
      <c r="DE148" t="s">
        <v>6</v>
      </c>
      <c r="DF148" t="s">
        <v>6</v>
      </c>
      <c r="DG148" t="s">
        <v>6</v>
      </c>
      <c r="DH148" t="s">
        <v>6</v>
      </c>
      <c r="DI148" t="s">
        <v>6</v>
      </c>
      <c r="DJ148" t="s">
        <v>6</v>
      </c>
      <c r="DK148" t="s">
        <v>6</v>
      </c>
      <c r="DL148" t="s">
        <v>6</v>
      </c>
      <c r="DM148" t="s">
        <v>6</v>
      </c>
      <c r="DN148">
        <v>0</v>
      </c>
      <c r="DO148">
        <v>0</v>
      </c>
      <c r="DP148">
        <v>1</v>
      </c>
      <c r="DQ148">
        <v>1</v>
      </c>
      <c r="DU148">
        <v>1013</v>
      </c>
      <c r="DV148" t="s">
        <v>37</v>
      </c>
      <c r="DW148" t="str">
        <f>'1.Лок.смета.и.Акт'!D423</f>
        <v>КОМПЛ</v>
      </c>
      <c r="DX148">
        <v>1</v>
      </c>
      <c r="DZ148" t="s">
        <v>6</v>
      </c>
      <c r="EA148" t="s">
        <v>6</v>
      </c>
      <c r="EB148" t="s">
        <v>6</v>
      </c>
      <c r="EC148" t="s">
        <v>6</v>
      </c>
      <c r="EE148">
        <v>61530071</v>
      </c>
      <c r="EF148">
        <v>5</v>
      </c>
      <c r="EG148" t="s">
        <v>39</v>
      </c>
      <c r="EH148">
        <v>0</v>
      </c>
      <c r="EI148" t="s">
        <v>6</v>
      </c>
      <c r="EJ148">
        <v>3</v>
      </c>
      <c r="EK148">
        <v>600001</v>
      </c>
      <c r="EL148" t="s">
        <v>40</v>
      </c>
      <c r="EM148" t="s">
        <v>41</v>
      </c>
      <c r="EO148" t="s">
        <v>6</v>
      </c>
      <c r="EQ148">
        <v>0</v>
      </c>
      <c r="ER148">
        <v>8480.619999999999</v>
      </c>
      <c r="ES148" s="68">
        <f>'1.Лок.смета.и.Акт'!F423</f>
        <v>8480.619999999999</v>
      </c>
      <c r="ET148">
        <v>0</v>
      </c>
      <c r="EU148">
        <v>0</v>
      </c>
      <c r="EV148">
        <v>0</v>
      </c>
      <c r="EW148">
        <v>0</v>
      </c>
      <c r="EX148">
        <v>0</v>
      </c>
      <c r="EZ148">
        <v>5</v>
      </c>
      <c r="FC148">
        <v>0</v>
      </c>
      <c r="FD148">
        <v>18</v>
      </c>
      <c r="FF148">
        <v>8128.09</v>
      </c>
      <c r="FQ148">
        <v>0</v>
      </c>
      <c r="FR148" t="e">
        <f t="shared" si="144"/>
        <v>#REF!</v>
      </c>
      <c r="FS148">
        <v>0</v>
      </c>
      <c r="FX148">
        <v>0</v>
      </c>
      <c r="FY148">
        <v>0</v>
      </c>
      <c r="GA148" t="s">
        <v>47</v>
      </c>
      <c r="GD148">
        <v>1</v>
      </c>
      <c r="GF148">
        <v>850098725</v>
      </c>
      <c r="GG148">
        <v>2</v>
      </c>
      <c r="GH148">
        <v>3</v>
      </c>
      <c r="GI148">
        <v>4</v>
      </c>
      <c r="GJ148">
        <v>0</v>
      </c>
      <c r="GK148">
        <v>0</v>
      </c>
      <c r="GL148">
        <f t="shared" si="145"/>
        <v>0</v>
      </c>
      <c r="GM148" t="e">
        <f t="shared" si="146"/>
        <v>#REF!</v>
      </c>
      <c r="GN148">
        <f t="shared" si="147"/>
        <v>0</v>
      </c>
      <c r="GO148">
        <f t="shared" si="148"/>
        <v>0</v>
      </c>
      <c r="GP148">
        <f t="shared" si="149"/>
        <v>0</v>
      </c>
      <c r="GR148">
        <v>1</v>
      </c>
      <c r="GS148">
        <v>1</v>
      </c>
      <c r="GT148">
        <v>0</v>
      </c>
      <c r="GU148" t="s">
        <v>6</v>
      </c>
      <c r="GV148">
        <f t="shared" si="150"/>
        <v>0</v>
      </c>
      <c r="GW148">
        <v>1</v>
      </c>
      <c r="GX148" t="e">
        <f t="shared" si="151"/>
        <v>#REF!</v>
      </c>
      <c r="HA148">
        <v>0</v>
      </c>
      <c r="HB148">
        <v>0</v>
      </c>
      <c r="HC148">
        <f t="shared" si="152"/>
        <v>0</v>
      </c>
      <c r="HE148" t="s">
        <v>43</v>
      </c>
      <c r="HF148" t="s">
        <v>44</v>
      </c>
      <c r="HH148" t="e">
        <f>ROUND(AC148*I148,2)</f>
        <v>#REF!</v>
      </c>
      <c r="HM148" t="s">
        <v>6</v>
      </c>
      <c r="HN148" t="s">
        <v>6</v>
      </c>
      <c r="HO148" t="s">
        <v>6</v>
      </c>
      <c r="HP148" t="s">
        <v>6</v>
      </c>
      <c r="HQ148" t="s">
        <v>6</v>
      </c>
      <c r="IF148">
        <v>-1</v>
      </c>
      <c r="IK148">
        <v>0</v>
      </c>
    </row>
    <row r="149" spans="1:245" x14ac:dyDescent="0.2">
      <c r="A149">
        <v>18</v>
      </c>
      <c r="B149">
        <v>1</v>
      </c>
      <c r="C149">
        <v>162</v>
      </c>
      <c r="E149" t="s">
        <v>243</v>
      </c>
      <c r="F149" t="str">
        <f>'1.Лок.смета.и.Акт'!B425</f>
        <v>Прайс</v>
      </c>
      <c r="G149" t="s">
        <v>218</v>
      </c>
      <c r="H149" t="s">
        <v>23</v>
      </c>
      <c r="I149" t="e">
        <f>I146*J149</f>
        <v>#REF!</v>
      </c>
      <c r="J149" s="183" t="e">
        <f>#REF!</f>
        <v>#REF!</v>
      </c>
      <c r="K149">
        <v>0.66666667000000002</v>
      </c>
      <c r="O149" t="e">
        <f t="shared" si="120"/>
        <v>#REF!</v>
      </c>
      <c r="P149" t="e">
        <f t="shared" si="121"/>
        <v>#REF!</v>
      </c>
      <c r="Q149" t="e">
        <f t="shared" si="122"/>
        <v>#REF!</v>
      </c>
      <c r="R149" t="e">
        <f t="shared" si="123"/>
        <v>#REF!</v>
      </c>
      <c r="S149" t="e">
        <f t="shared" si="124"/>
        <v>#REF!</v>
      </c>
      <c r="T149" t="e">
        <f t="shared" si="125"/>
        <v>#REF!</v>
      </c>
      <c r="U149" t="e">
        <f t="shared" si="126"/>
        <v>#REF!</v>
      </c>
      <c r="V149" t="e">
        <f t="shared" si="127"/>
        <v>#REF!</v>
      </c>
      <c r="W149" t="e">
        <f t="shared" si="128"/>
        <v>#REF!</v>
      </c>
      <c r="X149" t="e">
        <f t="shared" si="129"/>
        <v>#REF!</v>
      </c>
      <c r="Y149" t="e">
        <f t="shared" si="130"/>
        <v>#REF!</v>
      </c>
      <c r="AA149">
        <v>74715642</v>
      </c>
      <c r="AB149">
        <f t="shared" si="131"/>
        <v>385.59</v>
      </c>
      <c r="AC149">
        <f t="shared" si="132"/>
        <v>385.59</v>
      </c>
      <c r="AD149">
        <f>ROUND((((ET149)-(EU149))+AE149),2)</f>
        <v>0</v>
      </c>
      <c r="AE149">
        <f t="shared" si="153"/>
        <v>0</v>
      </c>
      <c r="AF149">
        <f t="shared" si="153"/>
        <v>0</v>
      </c>
      <c r="AG149">
        <f t="shared" si="133"/>
        <v>0</v>
      </c>
      <c r="AH149">
        <f t="shared" si="154"/>
        <v>0</v>
      </c>
      <c r="AI149">
        <f t="shared" si="154"/>
        <v>0</v>
      </c>
      <c r="AJ149">
        <f t="shared" si="134"/>
        <v>0</v>
      </c>
      <c r="AK149">
        <v>385.59000000000003</v>
      </c>
      <c r="AL149" s="68">
        <f>'1.Лок.смета.и.Акт'!F425</f>
        <v>385.59000000000003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</v>
      </c>
      <c r="AW149">
        <v>1</v>
      </c>
      <c r="AZ149">
        <v>1</v>
      </c>
      <c r="BA149">
        <v>1</v>
      </c>
      <c r="BB149">
        <v>1</v>
      </c>
      <c r="BC149">
        <f>'1.Лок.смета.и.Акт'!J425</f>
        <v>9.11</v>
      </c>
      <c r="BD149" t="s">
        <v>6</v>
      </c>
      <c r="BE149" t="s">
        <v>6</v>
      </c>
      <c r="BF149" t="s">
        <v>6</v>
      </c>
      <c r="BG149" t="s">
        <v>6</v>
      </c>
      <c r="BH149">
        <v>3</v>
      </c>
      <c r="BI149">
        <v>1</v>
      </c>
      <c r="BJ149" t="s">
        <v>219</v>
      </c>
      <c r="BM149">
        <v>500001</v>
      </c>
      <c r="BN149">
        <v>0</v>
      </c>
      <c r="BO149" t="s">
        <v>6</v>
      </c>
      <c r="BP149">
        <v>0</v>
      </c>
      <c r="BQ149">
        <v>8</v>
      </c>
      <c r="BR149">
        <v>0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 t="s">
        <v>6</v>
      </c>
      <c r="BZ149">
        <v>0</v>
      </c>
      <c r="CA149">
        <v>0</v>
      </c>
      <c r="CB149" t="s">
        <v>6</v>
      </c>
      <c r="CE149">
        <v>0</v>
      </c>
      <c r="CF149">
        <v>0</v>
      </c>
      <c r="CG149">
        <v>0</v>
      </c>
      <c r="CM149">
        <v>0</v>
      </c>
      <c r="CN149" t="s">
        <v>6</v>
      </c>
      <c r="CO149">
        <v>0</v>
      </c>
      <c r="CP149" t="e">
        <f t="shared" si="135"/>
        <v>#REF!</v>
      </c>
      <c r="CQ149">
        <f t="shared" si="155"/>
        <v>385.59</v>
      </c>
      <c r="CR149">
        <f t="shared" si="155"/>
        <v>0</v>
      </c>
      <c r="CS149">
        <f t="shared" si="136"/>
        <v>0</v>
      </c>
      <c r="CT149">
        <f t="shared" si="137"/>
        <v>0</v>
      </c>
      <c r="CU149">
        <f t="shared" si="138"/>
        <v>0</v>
      </c>
      <c r="CV149">
        <f t="shared" si="139"/>
        <v>0</v>
      </c>
      <c r="CW149">
        <f t="shared" si="140"/>
        <v>0</v>
      </c>
      <c r="CX149">
        <f t="shared" si="141"/>
        <v>0</v>
      </c>
      <c r="CY149" t="e">
        <f t="shared" si="142"/>
        <v>#REF!</v>
      </c>
      <c r="CZ149" t="e">
        <f t="shared" si="143"/>
        <v>#REF!</v>
      </c>
      <c r="DC149" t="s">
        <v>6</v>
      </c>
      <c r="DD149" t="s">
        <v>6</v>
      </c>
      <c r="DE149" t="s">
        <v>6</v>
      </c>
      <c r="DF149" t="s">
        <v>6</v>
      </c>
      <c r="DG149" t="s">
        <v>6</v>
      </c>
      <c r="DH149" t="s">
        <v>6</v>
      </c>
      <c r="DI149" t="s">
        <v>6</v>
      </c>
      <c r="DJ149" t="s">
        <v>6</v>
      </c>
      <c r="DK149" t="s">
        <v>6</v>
      </c>
      <c r="DL149" t="s">
        <v>6</v>
      </c>
      <c r="DM149" t="s">
        <v>6</v>
      </c>
      <c r="DN149">
        <v>0</v>
      </c>
      <c r="DO149">
        <v>0</v>
      </c>
      <c r="DP149">
        <v>1</v>
      </c>
      <c r="DQ149">
        <v>1</v>
      </c>
      <c r="DU149">
        <v>1013</v>
      </c>
      <c r="DV149" t="s">
        <v>23</v>
      </c>
      <c r="DW149" t="str">
        <f>'1.Лок.смета.и.Акт'!D425</f>
        <v>ШТ</v>
      </c>
      <c r="DX149">
        <v>1</v>
      </c>
      <c r="DZ149" t="s">
        <v>6</v>
      </c>
      <c r="EA149" t="s">
        <v>6</v>
      </c>
      <c r="EB149" t="s">
        <v>6</v>
      </c>
      <c r="EC149" t="s">
        <v>6</v>
      </c>
      <c r="EE149">
        <v>61530067</v>
      </c>
      <c r="EF149">
        <v>8</v>
      </c>
      <c r="EG149" t="s">
        <v>51</v>
      </c>
      <c r="EH149">
        <v>0</v>
      </c>
      <c r="EI149" t="s">
        <v>6</v>
      </c>
      <c r="EJ149">
        <v>1</v>
      </c>
      <c r="EK149">
        <v>500001</v>
      </c>
      <c r="EL149" t="s">
        <v>52</v>
      </c>
      <c r="EM149" t="s">
        <v>53</v>
      </c>
      <c r="EO149" t="s">
        <v>6</v>
      </c>
      <c r="EQ149">
        <v>0</v>
      </c>
      <c r="ER149">
        <v>385.59000000000003</v>
      </c>
      <c r="ES149" s="68">
        <f>'1.Лок.смета.и.Акт'!F425</f>
        <v>385.59000000000003</v>
      </c>
      <c r="ET149">
        <v>0</v>
      </c>
      <c r="EU149">
        <v>0</v>
      </c>
      <c r="EV149">
        <v>0</v>
      </c>
      <c r="EW149">
        <v>0</v>
      </c>
      <c r="EX149">
        <v>0</v>
      </c>
      <c r="EZ149">
        <v>5</v>
      </c>
      <c r="FC149">
        <v>0</v>
      </c>
      <c r="FD149">
        <v>18</v>
      </c>
      <c r="FF149">
        <v>366.66</v>
      </c>
      <c r="FQ149">
        <v>0</v>
      </c>
      <c r="FR149">
        <f t="shared" si="144"/>
        <v>0</v>
      </c>
      <c r="FS149">
        <v>0</v>
      </c>
      <c r="FX149">
        <v>0</v>
      </c>
      <c r="FY149">
        <v>0</v>
      </c>
      <c r="GA149" t="s">
        <v>220</v>
      </c>
      <c r="GD149">
        <v>1</v>
      </c>
      <c r="GF149">
        <v>-1765250746</v>
      </c>
      <c r="GG149">
        <v>2</v>
      </c>
      <c r="GH149">
        <v>3</v>
      </c>
      <c r="GI149">
        <v>4</v>
      </c>
      <c r="GJ149">
        <v>0</v>
      </c>
      <c r="GK149">
        <v>0</v>
      </c>
      <c r="GL149">
        <f t="shared" si="145"/>
        <v>0</v>
      </c>
      <c r="GM149" t="e">
        <f t="shared" si="146"/>
        <v>#REF!</v>
      </c>
      <c r="GN149" t="e">
        <f t="shared" si="147"/>
        <v>#REF!</v>
      </c>
      <c r="GO149">
        <f t="shared" si="148"/>
        <v>0</v>
      </c>
      <c r="GP149">
        <f t="shared" si="149"/>
        <v>0</v>
      </c>
      <c r="GR149">
        <v>1</v>
      </c>
      <c r="GS149">
        <v>1</v>
      </c>
      <c r="GT149">
        <v>0</v>
      </c>
      <c r="GU149" t="s">
        <v>6</v>
      </c>
      <c r="GV149">
        <f t="shared" si="150"/>
        <v>0</v>
      </c>
      <c r="GW149">
        <v>1</v>
      </c>
      <c r="GX149" t="e">
        <f t="shared" si="151"/>
        <v>#REF!</v>
      </c>
      <c r="HA149">
        <v>0</v>
      </c>
      <c r="HB149">
        <v>0</v>
      </c>
      <c r="HC149">
        <f t="shared" si="152"/>
        <v>0</v>
      </c>
      <c r="HE149" t="s">
        <v>43</v>
      </c>
      <c r="HF149" t="s">
        <v>55</v>
      </c>
      <c r="HG149" t="e">
        <f>ROUND(AC149*I149,2)</f>
        <v>#REF!</v>
      </c>
      <c r="HM149" t="s">
        <v>6</v>
      </c>
      <c r="HN149" t="s">
        <v>6</v>
      </c>
      <c r="HO149" t="s">
        <v>6</v>
      </c>
      <c r="HP149" t="s">
        <v>6</v>
      </c>
      <c r="HQ149" t="s">
        <v>6</v>
      </c>
      <c r="IF149">
        <v>-1</v>
      </c>
      <c r="IK149">
        <v>0</v>
      </c>
    </row>
    <row r="150" spans="1:245" x14ac:dyDescent="0.2">
      <c r="A150">
        <v>18</v>
      </c>
      <c r="B150">
        <v>1</v>
      </c>
      <c r="C150">
        <v>163</v>
      </c>
      <c r="E150" t="s">
        <v>244</v>
      </c>
      <c r="F150" t="str">
        <f>'1.Лок.смета.и.Акт'!B427</f>
        <v>Прайс</v>
      </c>
      <c r="G150" t="s">
        <v>57</v>
      </c>
      <c r="H150" t="s">
        <v>23</v>
      </c>
      <c r="I150" t="e">
        <f>I146*J150</f>
        <v>#REF!</v>
      </c>
      <c r="J150" s="183" t="e">
        <f>#REF!</f>
        <v>#REF!</v>
      </c>
      <c r="K150">
        <v>1</v>
      </c>
      <c r="O150" t="e">
        <f t="shared" si="120"/>
        <v>#REF!</v>
      </c>
      <c r="P150" t="e">
        <f t="shared" si="121"/>
        <v>#REF!</v>
      </c>
      <c r="Q150" t="e">
        <f t="shared" si="122"/>
        <v>#REF!</v>
      </c>
      <c r="R150" t="e">
        <f t="shared" si="123"/>
        <v>#REF!</v>
      </c>
      <c r="S150" t="e">
        <f t="shared" si="124"/>
        <v>#REF!</v>
      </c>
      <c r="T150" t="e">
        <f t="shared" si="125"/>
        <v>#REF!</v>
      </c>
      <c r="U150" t="e">
        <f t="shared" si="126"/>
        <v>#REF!</v>
      </c>
      <c r="V150" t="e">
        <f t="shared" si="127"/>
        <v>#REF!</v>
      </c>
      <c r="W150" t="e">
        <f t="shared" si="128"/>
        <v>#REF!</v>
      </c>
      <c r="X150" t="e">
        <f t="shared" si="129"/>
        <v>#REF!</v>
      </c>
      <c r="Y150" t="e">
        <f t="shared" si="130"/>
        <v>#REF!</v>
      </c>
      <c r="AA150">
        <v>74715642</v>
      </c>
      <c r="AB150">
        <f t="shared" si="131"/>
        <v>506.09</v>
      </c>
      <c r="AC150">
        <f t="shared" si="132"/>
        <v>506.09</v>
      </c>
      <c r="AD150">
        <f>ROUND((((ET150)-(EU150))+AE150),2)</f>
        <v>0</v>
      </c>
      <c r="AE150">
        <f t="shared" si="153"/>
        <v>0</v>
      </c>
      <c r="AF150">
        <f t="shared" si="153"/>
        <v>0</v>
      </c>
      <c r="AG150">
        <f t="shared" si="133"/>
        <v>0</v>
      </c>
      <c r="AH150">
        <f t="shared" si="154"/>
        <v>0</v>
      </c>
      <c r="AI150">
        <f t="shared" si="154"/>
        <v>0</v>
      </c>
      <c r="AJ150">
        <f t="shared" si="134"/>
        <v>0</v>
      </c>
      <c r="AK150">
        <v>506.09000000000003</v>
      </c>
      <c r="AL150" s="68">
        <f>'1.Лок.смета.и.Акт'!F427</f>
        <v>506.09000000000003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f>'1.Лок.смета.и.Акт'!J427</f>
        <v>9.11</v>
      </c>
      <c r="BD150" t="s">
        <v>6</v>
      </c>
      <c r="BE150" t="s">
        <v>6</v>
      </c>
      <c r="BF150" t="s">
        <v>6</v>
      </c>
      <c r="BG150" t="s">
        <v>6</v>
      </c>
      <c r="BH150">
        <v>3</v>
      </c>
      <c r="BI150">
        <v>1</v>
      </c>
      <c r="BJ150" t="s">
        <v>58</v>
      </c>
      <c r="BM150">
        <v>500001</v>
      </c>
      <c r="BN150">
        <v>0</v>
      </c>
      <c r="BO150" t="s">
        <v>6</v>
      </c>
      <c r="BP150">
        <v>0</v>
      </c>
      <c r="BQ150">
        <v>8</v>
      </c>
      <c r="BR150">
        <v>0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6</v>
      </c>
      <c r="BZ150">
        <v>0</v>
      </c>
      <c r="CA150">
        <v>0</v>
      </c>
      <c r="CB150" t="s">
        <v>6</v>
      </c>
      <c r="CE150">
        <v>0</v>
      </c>
      <c r="CF150">
        <v>0</v>
      </c>
      <c r="CG150">
        <v>0</v>
      </c>
      <c r="CM150">
        <v>0</v>
      </c>
      <c r="CN150" t="s">
        <v>6</v>
      </c>
      <c r="CO150">
        <v>0</v>
      </c>
      <c r="CP150" t="e">
        <f t="shared" si="135"/>
        <v>#REF!</v>
      </c>
      <c r="CQ150">
        <f t="shared" si="155"/>
        <v>506.09</v>
      </c>
      <c r="CR150">
        <f t="shared" si="155"/>
        <v>0</v>
      </c>
      <c r="CS150">
        <f t="shared" si="136"/>
        <v>0</v>
      </c>
      <c r="CT150">
        <f t="shared" si="137"/>
        <v>0</v>
      </c>
      <c r="CU150">
        <f t="shared" si="138"/>
        <v>0</v>
      </c>
      <c r="CV150">
        <f t="shared" si="139"/>
        <v>0</v>
      </c>
      <c r="CW150">
        <f t="shared" si="140"/>
        <v>0</v>
      </c>
      <c r="CX150">
        <f t="shared" si="141"/>
        <v>0</v>
      </c>
      <c r="CY150" t="e">
        <f t="shared" si="142"/>
        <v>#REF!</v>
      </c>
      <c r="CZ150" t="e">
        <f t="shared" si="143"/>
        <v>#REF!</v>
      </c>
      <c r="DC150" t="s">
        <v>6</v>
      </c>
      <c r="DD150" t="s">
        <v>6</v>
      </c>
      <c r="DE150" t="s">
        <v>6</v>
      </c>
      <c r="DF150" t="s">
        <v>6</v>
      </c>
      <c r="DG150" t="s">
        <v>6</v>
      </c>
      <c r="DH150" t="s">
        <v>6</v>
      </c>
      <c r="DI150" t="s">
        <v>6</v>
      </c>
      <c r="DJ150" t="s">
        <v>6</v>
      </c>
      <c r="DK150" t="s">
        <v>6</v>
      </c>
      <c r="DL150" t="s">
        <v>6</v>
      </c>
      <c r="DM150" t="s">
        <v>6</v>
      </c>
      <c r="DN150">
        <v>0</v>
      </c>
      <c r="DO150">
        <v>0</v>
      </c>
      <c r="DP150">
        <v>1</v>
      </c>
      <c r="DQ150">
        <v>1</v>
      </c>
      <c r="DU150">
        <v>1013</v>
      </c>
      <c r="DV150" t="s">
        <v>23</v>
      </c>
      <c r="DW150" t="str">
        <f>'1.Лок.смета.и.Акт'!D427</f>
        <v>ШТ</v>
      </c>
      <c r="DX150">
        <v>1</v>
      </c>
      <c r="DZ150" t="s">
        <v>6</v>
      </c>
      <c r="EA150" t="s">
        <v>6</v>
      </c>
      <c r="EB150" t="s">
        <v>6</v>
      </c>
      <c r="EC150" t="s">
        <v>6</v>
      </c>
      <c r="EE150">
        <v>61530067</v>
      </c>
      <c r="EF150">
        <v>8</v>
      </c>
      <c r="EG150" t="s">
        <v>51</v>
      </c>
      <c r="EH150">
        <v>0</v>
      </c>
      <c r="EI150" t="s">
        <v>6</v>
      </c>
      <c r="EJ150">
        <v>1</v>
      </c>
      <c r="EK150">
        <v>500001</v>
      </c>
      <c r="EL150" t="s">
        <v>52</v>
      </c>
      <c r="EM150" t="s">
        <v>53</v>
      </c>
      <c r="EO150" t="s">
        <v>6</v>
      </c>
      <c r="EQ150">
        <v>0</v>
      </c>
      <c r="ER150">
        <v>506.09000000000003</v>
      </c>
      <c r="ES150" s="68">
        <f>'1.Лок.смета.и.Акт'!F427</f>
        <v>506.09000000000003</v>
      </c>
      <c r="ET150">
        <v>0</v>
      </c>
      <c r="EU150">
        <v>0</v>
      </c>
      <c r="EV150">
        <v>0</v>
      </c>
      <c r="EW150">
        <v>0</v>
      </c>
      <c r="EX150">
        <v>0</v>
      </c>
      <c r="EZ150">
        <v>5</v>
      </c>
      <c r="FC150">
        <v>0</v>
      </c>
      <c r="FD150">
        <v>18</v>
      </c>
      <c r="FF150">
        <v>481.25</v>
      </c>
      <c r="FQ150">
        <v>0</v>
      </c>
      <c r="FR150">
        <f t="shared" si="144"/>
        <v>0</v>
      </c>
      <c r="FS150">
        <v>0</v>
      </c>
      <c r="FX150">
        <v>0</v>
      </c>
      <c r="FY150">
        <v>0</v>
      </c>
      <c r="GA150" t="s">
        <v>59</v>
      </c>
      <c r="GD150">
        <v>1</v>
      </c>
      <c r="GF150">
        <v>-1491599394</v>
      </c>
      <c r="GG150">
        <v>2</v>
      </c>
      <c r="GH150">
        <v>3</v>
      </c>
      <c r="GI150">
        <v>4</v>
      </c>
      <c r="GJ150">
        <v>0</v>
      </c>
      <c r="GK150">
        <v>0</v>
      </c>
      <c r="GL150">
        <f t="shared" si="145"/>
        <v>0</v>
      </c>
      <c r="GM150" t="e">
        <f t="shared" si="146"/>
        <v>#REF!</v>
      </c>
      <c r="GN150" t="e">
        <f t="shared" si="147"/>
        <v>#REF!</v>
      </c>
      <c r="GO150">
        <f t="shared" si="148"/>
        <v>0</v>
      </c>
      <c r="GP150">
        <f t="shared" si="149"/>
        <v>0</v>
      </c>
      <c r="GR150">
        <v>1</v>
      </c>
      <c r="GS150">
        <v>1</v>
      </c>
      <c r="GT150">
        <v>0</v>
      </c>
      <c r="GU150" t="s">
        <v>6</v>
      </c>
      <c r="GV150">
        <f t="shared" si="150"/>
        <v>0</v>
      </c>
      <c r="GW150">
        <v>1</v>
      </c>
      <c r="GX150" t="e">
        <f t="shared" si="151"/>
        <v>#REF!</v>
      </c>
      <c r="HA150">
        <v>0</v>
      </c>
      <c r="HB150">
        <v>0</v>
      </c>
      <c r="HC150">
        <f t="shared" si="152"/>
        <v>0</v>
      </c>
      <c r="HE150" t="s">
        <v>43</v>
      </c>
      <c r="HF150" t="s">
        <v>55</v>
      </c>
      <c r="HG150" t="e">
        <f>ROUND(AC150*I150,2)</f>
        <v>#REF!</v>
      </c>
      <c r="HM150" t="s">
        <v>6</v>
      </c>
      <c r="HN150" t="s">
        <v>6</v>
      </c>
      <c r="HO150" t="s">
        <v>6</v>
      </c>
      <c r="HP150" t="s">
        <v>6</v>
      </c>
      <c r="HQ150" t="s">
        <v>6</v>
      </c>
      <c r="IF150">
        <v>-1</v>
      </c>
      <c r="IK150">
        <v>0</v>
      </c>
    </row>
    <row r="151" spans="1:245" x14ac:dyDescent="0.2">
      <c r="A151">
        <v>17</v>
      </c>
      <c r="B151">
        <v>1</v>
      </c>
      <c r="C151">
        <f>ROW(SmtRes!A171)</f>
        <v>171</v>
      </c>
      <c r="D151">
        <f>ROW(EtalonRes!A173)</f>
        <v>173</v>
      </c>
      <c r="E151" t="s">
        <v>245</v>
      </c>
      <c r="F151" t="s">
        <v>60</v>
      </c>
      <c r="G151" t="s">
        <v>61</v>
      </c>
      <c r="H151" t="s">
        <v>23</v>
      </c>
      <c r="I151">
        <f>'1.Лок.смета.и.Акт'!E433</f>
        <v>3</v>
      </c>
      <c r="J151">
        <v>0</v>
      </c>
      <c r="K151">
        <v>3</v>
      </c>
      <c r="O151">
        <f t="shared" si="120"/>
        <v>1226.99</v>
      </c>
      <c r="P151">
        <f t="shared" si="121"/>
        <v>204.7</v>
      </c>
      <c r="Q151">
        <f t="shared" si="122"/>
        <v>61.66</v>
      </c>
      <c r="R151">
        <f t="shared" si="123"/>
        <v>13.02</v>
      </c>
      <c r="S151">
        <f t="shared" si="124"/>
        <v>960.63</v>
      </c>
      <c r="T151">
        <f t="shared" si="125"/>
        <v>0</v>
      </c>
      <c r="U151">
        <f t="shared" si="126"/>
        <v>3.2444999999999999</v>
      </c>
      <c r="V151">
        <f t="shared" si="127"/>
        <v>3.15E-2</v>
      </c>
      <c r="W151">
        <f t="shared" si="128"/>
        <v>0</v>
      </c>
      <c r="X151">
        <f t="shared" si="129"/>
        <v>1178.1199999999999</v>
      </c>
      <c r="Y151">
        <f t="shared" si="130"/>
        <v>701.03</v>
      </c>
      <c r="AA151">
        <v>74715642</v>
      </c>
      <c r="AB151">
        <f t="shared" si="131"/>
        <v>18.63</v>
      </c>
      <c r="AC151">
        <f t="shared" si="132"/>
        <v>7.49</v>
      </c>
      <c r="AD151">
        <f>ROUND(((((ET151*ROUND(1.05,7)))-((EU151*ROUND(1.05,7))))+AE151),2)</f>
        <v>1.55</v>
      </c>
      <c r="AE151">
        <f>ROUND(((EU151*ROUND(1.05,7))),2)</f>
        <v>0.13</v>
      </c>
      <c r="AF151">
        <f>ROUND(((EV151*ROUND(1.05,7))),2)</f>
        <v>9.59</v>
      </c>
      <c r="AG151">
        <f t="shared" si="133"/>
        <v>0</v>
      </c>
      <c r="AH151">
        <f>((EW151*ROUND(1.05,7)))</f>
        <v>1.0815000000000001</v>
      </c>
      <c r="AI151">
        <f>((EX151*ROUND(1.05,7)))</f>
        <v>1.0500000000000001E-2</v>
      </c>
      <c r="AJ151">
        <f t="shared" si="134"/>
        <v>0</v>
      </c>
      <c r="AK151">
        <f>AL151+AM151+AO151</f>
        <v>18.090000000000003</v>
      </c>
      <c r="AL151" s="68">
        <f>'1.Лок.смета.и.Акт'!F437</f>
        <v>7.49</v>
      </c>
      <c r="AM151" s="68">
        <f>'1.Лок.смета.и.Акт'!F435</f>
        <v>1.47</v>
      </c>
      <c r="AN151" s="68">
        <f>'1.Лок.смета.и.Акт'!F436</f>
        <v>0.12</v>
      </c>
      <c r="AO151" s="68">
        <f>'1.Лок.смета.и.Акт'!F434</f>
        <v>9.1300000000000008</v>
      </c>
      <c r="AP151">
        <v>0</v>
      </c>
      <c r="AQ151">
        <f>'1.Лок.смета.и.Акт'!E440</f>
        <v>1.03</v>
      </c>
      <c r="AR151">
        <v>0.01</v>
      </c>
      <c r="AS151">
        <v>0</v>
      </c>
      <c r="AT151">
        <v>121</v>
      </c>
      <c r="AU151">
        <v>72</v>
      </c>
      <c r="AV151">
        <v>1</v>
      </c>
      <c r="AW151">
        <v>1</v>
      </c>
      <c r="AZ151">
        <v>1</v>
      </c>
      <c r="BA151">
        <f>'1.Лок.смета.и.Акт'!J434</f>
        <v>33.39</v>
      </c>
      <c r="BB151">
        <f>'1.Лок.смета.и.Акт'!J435</f>
        <v>13.26</v>
      </c>
      <c r="BC151">
        <f>'1.Лок.смета.и.Акт'!J437</f>
        <v>9.11</v>
      </c>
      <c r="BD151" t="s">
        <v>6</v>
      </c>
      <c r="BE151" t="s">
        <v>6</v>
      </c>
      <c r="BF151" t="s">
        <v>6</v>
      </c>
      <c r="BG151" t="s">
        <v>6</v>
      </c>
      <c r="BH151">
        <v>0</v>
      </c>
      <c r="BI151">
        <v>1</v>
      </c>
      <c r="BJ151" t="s">
        <v>62</v>
      </c>
      <c r="BM151">
        <v>20001</v>
      </c>
      <c r="BN151">
        <v>0</v>
      </c>
      <c r="BO151" t="s">
        <v>6</v>
      </c>
      <c r="BP151">
        <v>0</v>
      </c>
      <c r="BQ151">
        <v>22</v>
      </c>
      <c r="BR151">
        <v>0</v>
      </c>
      <c r="BS151">
        <f>'1.Лок.смета.и.Акт'!J436</f>
        <v>33.39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6</v>
      </c>
      <c r="BZ151">
        <v>121</v>
      </c>
      <c r="CA151">
        <v>72</v>
      </c>
      <c r="CB151" t="s">
        <v>6</v>
      </c>
      <c r="CE151">
        <v>0</v>
      </c>
      <c r="CF151">
        <v>0</v>
      </c>
      <c r="CG151">
        <v>0</v>
      </c>
      <c r="CM151">
        <v>0</v>
      </c>
      <c r="CN151" t="s">
        <v>63</v>
      </c>
      <c r="CO151">
        <v>0</v>
      </c>
      <c r="CP151">
        <f t="shared" si="135"/>
        <v>1226.99</v>
      </c>
      <c r="CQ151">
        <f>AC151*BC151</f>
        <v>68.233899999999991</v>
      </c>
      <c r="CR151">
        <f>AD151*BB151</f>
        <v>20.553000000000001</v>
      </c>
      <c r="CS151">
        <f t="shared" si="136"/>
        <v>4.3407</v>
      </c>
      <c r="CT151">
        <f t="shared" si="137"/>
        <v>320.21010000000001</v>
      </c>
      <c r="CU151">
        <f t="shared" si="138"/>
        <v>0</v>
      </c>
      <c r="CV151">
        <f t="shared" si="139"/>
        <v>1.0815000000000001</v>
      </c>
      <c r="CW151">
        <f t="shared" si="140"/>
        <v>1.0500000000000001E-2</v>
      </c>
      <c r="CX151">
        <f t="shared" si="141"/>
        <v>0</v>
      </c>
      <c r="CY151">
        <f t="shared" si="142"/>
        <v>1178.1164999999999</v>
      </c>
      <c r="CZ151">
        <f t="shared" si="143"/>
        <v>701.02800000000002</v>
      </c>
      <c r="DC151" t="s">
        <v>6</v>
      </c>
      <c r="DD151" t="s">
        <v>6</v>
      </c>
      <c r="DE151" t="s">
        <v>64</v>
      </c>
      <c r="DF151" t="s">
        <v>64</v>
      </c>
      <c r="DG151" t="s">
        <v>64</v>
      </c>
      <c r="DH151" t="s">
        <v>6</v>
      </c>
      <c r="DI151" t="s">
        <v>64</v>
      </c>
      <c r="DJ151" t="s">
        <v>64</v>
      </c>
      <c r="DK151" t="s">
        <v>6</v>
      </c>
      <c r="DL151" t="s">
        <v>6</v>
      </c>
      <c r="DM151" t="s">
        <v>6</v>
      </c>
      <c r="DN151">
        <v>0</v>
      </c>
      <c r="DO151">
        <v>0</v>
      </c>
      <c r="DP151">
        <v>1</v>
      </c>
      <c r="DQ151">
        <v>1</v>
      </c>
      <c r="DU151">
        <v>1013</v>
      </c>
      <c r="DV151" t="s">
        <v>23</v>
      </c>
      <c r="DW151" t="str">
        <f>'1.Лок.смета.и.Акт'!D433</f>
        <v>ШТ</v>
      </c>
      <c r="DX151">
        <v>1</v>
      </c>
      <c r="DZ151" t="s">
        <v>6</v>
      </c>
      <c r="EA151" t="s">
        <v>6</v>
      </c>
      <c r="EB151" t="s">
        <v>6</v>
      </c>
      <c r="EC151" t="s">
        <v>6</v>
      </c>
      <c r="EE151">
        <v>61529847</v>
      </c>
      <c r="EF151">
        <v>22</v>
      </c>
      <c r="EG151" t="s">
        <v>27</v>
      </c>
      <c r="EH151">
        <v>16</v>
      </c>
      <c r="EI151" t="s">
        <v>28</v>
      </c>
      <c r="EJ151">
        <v>1</v>
      </c>
      <c r="EK151">
        <v>20001</v>
      </c>
      <c r="EL151" t="s">
        <v>29</v>
      </c>
      <c r="EM151" t="s">
        <v>30</v>
      </c>
      <c r="EO151" t="s">
        <v>31</v>
      </c>
      <c r="EQ151">
        <v>0</v>
      </c>
      <c r="ER151">
        <f>ES151+ET151+EV151</f>
        <v>18.090000000000003</v>
      </c>
      <c r="ES151" s="68">
        <f>'1.Лок.смета.и.Акт'!F437</f>
        <v>7.49</v>
      </c>
      <c r="ET151" s="68">
        <f>'1.Лок.смета.и.Акт'!F435</f>
        <v>1.47</v>
      </c>
      <c r="EU151" s="68">
        <f>'1.Лок.смета.и.Акт'!F436</f>
        <v>0.12</v>
      </c>
      <c r="EV151" s="68">
        <f>'1.Лок.смета.и.Акт'!F434</f>
        <v>9.1300000000000008</v>
      </c>
      <c r="EW151">
        <f>'1.Лок.смета.и.Акт'!E440</f>
        <v>1.03</v>
      </c>
      <c r="EX151">
        <v>0.01</v>
      </c>
      <c r="EY151">
        <v>0</v>
      </c>
      <c r="FQ151">
        <v>0</v>
      </c>
      <c r="FR151">
        <f t="shared" si="144"/>
        <v>0</v>
      </c>
      <c r="FS151">
        <v>0</v>
      </c>
      <c r="FX151">
        <v>121</v>
      </c>
      <c r="FY151">
        <v>72</v>
      </c>
      <c r="GA151" t="s">
        <v>6</v>
      </c>
      <c r="GD151">
        <v>1</v>
      </c>
      <c r="GF151">
        <v>1015029812</v>
      </c>
      <c r="GG151">
        <v>2</v>
      </c>
      <c r="GH151">
        <v>1</v>
      </c>
      <c r="GI151">
        <v>4</v>
      </c>
      <c r="GJ151">
        <v>0</v>
      </c>
      <c r="GK151">
        <v>0</v>
      </c>
      <c r="GL151">
        <f t="shared" si="145"/>
        <v>0</v>
      </c>
      <c r="GM151">
        <f t="shared" si="146"/>
        <v>3106.14</v>
      </c>
      <c r="GN151">
        <f t="shared" si="147"/>
        <v>3106.14</v>
      </c>
      <c r="GO151">
        <f t="shared" si="148"/>
        <v>0</v>
      </c>
      <c r="GP151">
        <f t="shared" si="149"/>
        <v>0</v>
      </c>
      <c r="GR151">
        <v>0</v>
      </c>
      <c r="GS151">
        <v>3</v>
      </c>
      <c r="GT151">
        <v>0</v>
      </c>
      <c r="GU151" t="s">
        <v>6</v>
      </c>
      <c r="GV151">
        <f t="shared" si="150"/>
        <v>0</v>
      </c>
      <c r="GW151">
        <v>1</v>
      </c>
      <c r="GX151">
        <f t="shared" si="151"/>
        <v>0</v>
      </c>
      <c r="HA151">
        <v>0</v>
      </c>
      <c r="HB151">
        <v>0</v>
      </c>
      <c r="HC151">
        <f t="shared" si="152"/>
        <v>0</v>
      </c>
      <c r="HE151" t="s">
        <v>6</v>
      </c>
      <c r="HF151" t="s">
        <v>6</v>
      </c>
      <c r="HM151" t="s">
        <v>6</v>
      </c>
      <c r="HN151" t="s">
        <v>32</v>
      </c>
      <c r="HO151" t="s">
        <v>33</v>
      </c>
      <c r="HP151" t="s">
        <v>28</v>
      </c>
      <c r="HQ151" t="s">
        <v>28</v>
      </c>
      <c r="IF151">
        <v>-1</v>
      </c>
      <c r="IK151">
        <v>0</v>
      </c>
    </row>
    <row r="152" spans="1:245" x14ac:dyDescent="0.2">
      <c r="A152">
        <v>18</v>
      </c>
      <c r="B152">
        <v>1</v>
      </c>
      <c r="C152">
        <v>171</v>
      </c>
      <c r="E152" t="s">
        <v>246</v>
      </c>
      <c r="F152" t="str">
        <f>'1.Лок.смета.и.Акт'!B441</f>
        <v>Прайс</v>
      </c>
      <c r="G152" t="s">
        <v>224</v>
      </c>
      <c r="H152" t="s">
        <v>23</v>
      </c>
      <c r="I152" t="e">
        <f>I151*J152</f>
        <v>#REF!</v>
      </c>
      <c r="J152" s="183" t="e">
        <f>#REF!</f>
        <v>#REF!</v>
      </c>
      <c r="K152">
        <v>0.33333332999999998</v>
      </c>
      <c r="O152" t="e">
        <f t="shared" si="120"/>
        <v>#REF!</v>
      </c>
      <c r="P152" t="e">
        <f t="shared" si="121"/>
        <v>#REF!</v>
      </c>
      <c r="Q152" t="e">
        <f t="shared" si="122"/>
        <v>#REF!</v>
      </c>
      <c r="R152" t="e">
        <f t="shared" si="123"/>
        <v>#REF!</v>
      </c>
      <c r="S152" t="e">
        <f t="shared" si="124"/>
        <v>#REF!</v>
      </c>
      <c r="T152" t="e">
        <f t="shared" si="125"/>
        <v>#REF!</v>
      </c>
      <c r="U152" t="e">
        <f t="shared" si="126"/>
        <v>#REF!</v>
      </c>
      <c r="V152" t="e">
        <f t="shared" si="127"/>
        <v>#REF!</v>
      </c>
      <c r="W152" t="e">
        <f t="shared" si="128"/>
        <v>#REF!</v>
      </c>
      <c r="X152" t="e">
        <f t="shared" si="129"/>
        <v>#REF!</v>
      </c>
      <c r="Y152" t="e">
        <f t="shared" si="130"/>
        <v>#REF!</v>
      </c>
      <c r="AA152">
        <v>74715642</v>
      </c>
      <c r="AB152">
        <f t="shared" si="131"/>
        <v>671.89</v>
      </c>
      <c r="AC152">
        <f t="shared" si="132"/>
        <v>671.89</v>
      </c>
      <c r="AD152">
        <f>ROUND((((ET152)-(EU152))+AE152),2)</f>
        <v>0</v>
      </c>
      <c r="AE152">
        <f>ROUND((EU152),2)</f>
        <v>0</v>
      </c>
      <c r="AF152">
        <f>ROUND((EV152),2)</f>
        <v>0</v>
      </c>
      <c r="AG152">
        <f t="shared" si="133"/>
        <v>0</v>
      </c>
      <c r="AH152">
        <f>(EW152)</f>
        <v>0</v>
      </c>
      <c r="AI152">
        <f>(EX152)</f>
        <v>0</v>
      </c>
      <c r="AJ152">
        <f t="shared" si="134"/>
        <v>0</v>
      </c>
      <c r="AK152">
        <v>671.88999999999987</v>
      </c>
      <c r="AL152" s="68">
        <f>'1.Лок.смета.и.Акт'!F441</f>
        <v>671.88999999999987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</v>
      </c>
      <c r="AW152">
        <v>1</v>
      </c>
      <c r="AZ152">
        <v>1</v>
      </c>
      <c r="BA152">
        <v>1</v>
      </c>
      <c r="BB152">
        <v>1</v>
      </c>
      <c r="BC152">
        <f>'1.Лок.смета.и.Акт'!J441</f>
        <v>9.11</v>
      </c>
      <c r="BD152" t="s">
        <v>6</v>
      </c>
      <c r="BE152" t="s">
        <v>6</v>
      </c>
      <c r="BF152" t="s">
        <v>6</v>
      </c>
      <c r="BG152" t="s">
        <v>6</v>
      </c>
      <c r="BH152">
        <v>3</v>
      </c>
      <c r="BI152">
        <v>1</v>
      </c>
      <c r="BJ152" t="s">
        <v>225</v>
      </c>
      <c r="BM152">
        <v>500001</v>
      </c>
      <c r="BN152">
        <v>0</v>
      </c>
      <c r="BO152" t="s">
        <v>6</v>
      </c>
      <c r="BP152">
        <v>0</v>
      </c>
      <c r="BQ152">
        <v>8</v>
      </c>
      <c r="BR152">
        <v>0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6</v>
      </c>
      <c r="BZ152">
        <v>0</v>
      </c>
      <c r="CA152">
        <v>0</v>
      </c>
      <c r="CB152" t="s">
        <v>6</v>
      </c>
      <c r="CE152">
        <v>0</v>
      </c>
      <c r="CF152">
        <v>0</v>
      </c>
      <c r="CG152">
        <v>0</v>
      </c>
      <c r="CM152">
        <v>0</v>
      </c>
      <c r="CN152" t="s">
        <v>6</v>
      </c>
      <c r="CO152">
        <v>0</v>
      </c>
      <c r="CP152" t="e">
        <f t="shared" si="135"/>
        <v>#REF!</v>
      </c>
      <c r="CQ152">
        <f>AC152</f>
        <v>671.89</v>
      </c>
      <c r="CR152">
        <f>AD152</f>
        <v>0</v>
      </c>
      <c r="CS152">
        <f t="shared" si="136"/>
        <v>0</v>
      </c>
      <c r="CT152">
        <f t="shared" si="137"/>
        <v>0</v>
      </c>
      <c r="CU152">
        <f t="shared" si="138"/>
        <v>0</v>
      </c>
      <c r="CV152">
        <f t="shared" si="139"/>
        <v>0</v>
      </c>
      <c r="CW152">
        <f t="shared" si="140"/>
        <v>0</v>
      </c>
      <c r="CX152">
        <f t="shared" si="141"/>
        <v>0</v>
      </c>
      <c r="CY152" t="e">
        <f t="shared" si="142"/>
        <v>#REF!</v>
      </c>
      <c r="CZ152" t="e">
        <f t="shared" si="143"/>
        <v>#REF!</v>
      </c>
      <c r="DC152" t="s">
        <v>6</v>
      </c>
      <c r="DD152" t="s">
        <v>6</v>
      </c>
      <c r="DE152" t="s">
        <v>6</v>
      </c>
      <c r="DF152" t="s">
        <v>6</v>
      </c>
      <c r="DG152" t="s">
        <v>6</v>
      </c>
      <c r="DH152" t="s">
        <v>6</v>
      </c>
      <c r="DI152" t="s">
        <v>6</v>
      </c>
      <c r="DJ152" t="s">
        <v>6</v>
      </c>
      <c r="DK152" t="s">
        <v>6</v>
      </c>
      <c r="DL152" t="s">
        <v>6</v>
      </c>
      <c r="DM152" t="s">
        <v>6</v>
      </c>
      <c r="DN152">
        <v>0</v>
      </c>
      <c r="DO152">
        <v>0</v>
      </c>
      <c r="DP152">
        <v>1</v>
      </c>
      <c r="DQ152">
        <v>1</v>
      </c>
      <c r="DU152">
        <v>1013</v>
      </c>
      <c r="DV152" t="s">
        <v>23</v>
      </c>
      <c r="DW152" t="str">
        <f>'1.Лок.смета.и.Акт'!D441</f>
        <v>ШТ</v>
      </c>
      <c r="DX152">
        <v>1</v>
      </c>
      <c r="DZ152" t="s">
        <v>6</v>
      </c>
      <c r="EA152" t="s">
        <v>6</v>
      </c>
      <c r="EB152" t="s">
        <v>6</v>
      </c>
      <c r="EC152" t="s">
        <v>6</v>
      </c>
      <c r="EE152">
        <v>61530067</v>
      </c>
      <c r="EF152">
        <v>8</v>
      </c>
      <c r="EG152" t="s">
        <v>51</v>
      </c>
      <c r="EH152">
        <v>0</v>
      </c>
      <c r="EI152" t="s">
        <v>6</v>
      </c>
      <c r="EJ152">
        <v>1</v>
      </c>
      <c r="EK152">
        <v>500001</v>
      </c>
      <c r="EL152" t="s">
        <v>52</v>
      </c>
      <c r="EM152" t="s">
        <v>53</v>
      </c>
      <c r="EO152" t="s">
        <v>6</v>
      </c>
      <c r="EQ152">
        <v>0</v>
      </c>
      <c r="ER152">
        <v>671.88999999999987</v>
      </c>
      <c r="ES152" s="68">
        <f>'1.Лок.смета.и.Акт'!F441</f>
        <v>671.88999999999987</v>
      </c>
      <c r="ET152">
        <v>0</v>
      </c>
      <c r="EU152">
        <v>0</v>
      </c>
      <c r="EV152">
        <v>0</v>
      </c>
      <c r="EW152">
        <v>0</v>
      </c>
      <c r="EX152">
        <v>0</v>
      </c>
      <c r="EZ152">
        <v>5</v>
      </c>
      <c r="FC152">
        <v>0</v>
      </c>
      <c r="FD152">
        <v>18</v>
      </c>
      <c r="FF152">
        <v>638.91</v>
      </c>
      <c r="FQ152">
        <v>0</v>
      </c>
      <c r="FR152">
        <f t="shared" si="144"/>
        <v>0</v>
      </c>
      <c r="FS152">
        <v>0</v>
      </c>
      <c r="FX152">
        <v>0</v>
      </c>
      <c r="FY152">
        <v>0</v>
      </c>
      <c r="GA152" t="s">
        <v>226</v>
      </c>
      <c r="GD152">
        <v>1</v>
      </c>
      <c r="GF152">
        <v>-587167010</v>
      </c>
      <c r="GG152">
        <v>2</v>
      </c>
      <c r="GH152">
        <v>3</v>
      </c>
      <c r="GI152">
        <v>4</v>
      </c>
      <c r="GJ152">
        <v>0</v>
      </c>
      <c r="GK152">
        <v>0</v>
      </c>
      <c r="GL152">
        <f t="shared" si="145"/>
        <v>0</v>
      </c>
      <c r="GM152" t="e">
        <f t="shared" si="146"/>
        <v>#REF!</v>
      </c>
      <c r="GN152" t="e">
        <f t="shared" si="147"/>
        <v>#REF!</v>
      </c>
      <c r="GO152">
        <f t="shared" si="148"/>
        <v>0</v>
      </c>
      <c r="GP152">
        <f t="shared" si="149"/>
        <v>0</v>
      </c>
      <c r="GR152">
        <v>1</v>
      </c>
      <c r="GS152">
        <v>1</v>
      </c>
      <c r="GT152">
        <v>0</v>
      </c>
      <c r="GU152" t="s">
        <v>6</v>
      </c>
      <c r="GV152">
        <f t="shared" si="150"/>
        <v>0</v>
      </c>
      <c r="GW152">
        <v>1</v>
      </c>
      <c r="GX152" t="e">
        <f t="shared" si="151"/>
        <v>#REF!</v>
      </c>
      <c r="HA152">
        <v>0</v>
      </c>
      <c r="HB152">
        <v>0</v>
      </c>
      <c r="HC152">
        <f t="shared" si="152"/>
        <v>0</v>
      </c>
      <c r="HE152" t="s">
        <v>43</v>
      </c>
      <c r="HF152" t="s">
        <v>55</v>
      </c>
      <c r="HG152" t="e">
        <f>ROUND(AC152*I152,2)</f>
        <v>#REF!</v>
      </c>
      <c r="HM152" t="s">
        <v>6</v>
      </c>
      <c r="HN152" t="s">
        <v>6</v>
      </c>
      <c r="HO152" t="s">
        <v>6</v>
      </c>
      <c r="HP152" t="s">
        <v>6</v>
      </c>
      <c r="HQ152" t="s">
        <v>6</v>
      </c>
      <c r="IF152">
        <v>-1</v>
      </c>
      <c r="IK152">
        <v>0</v>
      </c>
    </row>
    <row r="153" spans="1:245" x14ac:dyDescent="0.2">
      <c r="A153">
        <v>18</v>
      </c>
      <c r="B153">
        <v>1</v>
      </c>
      <c r="C153">
        <v>170</v>
      </c>
      <c r="E153" t="s">
        <v>247</v>
      </c>
      <c r="F153" t="str">
        <f>'1.Лок.смета.и.Акт'!B443</f>
        <v>Прайс</v>
      </c>
      <c r="G153" t="s">
        <v>248</v>
      </c>
      <c r="H153" t="s">
        <v>23</v>
      </c>
      <c r="I153" t="e">
        <f>I151*J153</f>
        <v>#REF!</v>
      </c>
      <c r="J153" s="183" t="e">
        <f>#REF!</f>
        <v>#REF!</v>
      </c>
      <c r="K153">
        <v>0.66666667000000002</v>
      </c>
      <c r="O153" t="e">
        <f t="shared" si="120"/>
        <v>#REF!</v>
      </c>
      <c r="P153" t="e">
        <f t="shared" si="121"/>
        <v>#REF!</v>
      </c>
      <c r="Q153" t="e">
        <f t="shared" si="122"/>
        <v>#REF!</v>
      </c>
      <c r="R153" t="e">
        <f t="shared" si="123"/>
        <v>#REF!</v>
      </c>
      <c r="S153" t="e">
        <f t="shared" si="124"/>
        <v>#REF!</v>
      </c>
      <c r="T153" t="e">
        <f t="shared" si="125"/>
        <v>#REF!</v>
      </c>
      <c r="U153" t="e">
        <f t="shared" si="126"/>
        <v>#REF!</v>
      </c>
      <c r="V153" t="e">
        <f t="shared" si="127"/>
        <v>#REF!</v>
      </c>
      <c r="W153" t="e">
        <f t="shared" si="128"/>
        <v>#REF!</v>
      </c>
      <c r="X153" t="e">
        <f t="shared" si="129"/>
        <v>#REF!</v>
      </c>
      <c r="Y153" t="e">
        <f t="shared" si="130"/>
        <v>#REF!</v>
      </c>
      <c r="AA153">
        <v>74715642</v>
      </c>
      <c r="AB153">
        <f t="shared" si="131"/>
        <v>1151.96</v>
      </c>
      <c r="AC153">
        <f t="shared" si="132"/>
        <v>1151.96</v>
      </c>
      <c r="AD153">
        <f>ROUND((((ET153)-(EU153))+AE153),2)</f>
        <v>0</v>
      </c>
      <c r="AE153">
        <f>ROUND((EU153),2)</f>
        <v>0</v>
      </c>
      <c r="AF153">
        <f>ROUND((EV153),2)</f>
        <v>0</v>
      </c>
      <c r="AG153">
        <f t="shared" si="133"/>
        <v>0</v>
      </c>
      <c r="AH153">
        <f>(EW153)</f>
        <v>0</v>
      </c>
      <c r="AI153">
        <f>(EX153)</f>
        <v>0</v>
      </c>
      <c r="AJ153">
        <f t="shared" si="134"/>
        <v>0</v>
      </c>
      <c r="AK153">
        <v>1151.96</v>
      </c>
      <c r="AL153" s="68">
        <f>'1.Лок.смета.и.Акт'!F443</f>
        <v>1151.96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f>'1.Лок.смета.и.Акт'!J443</f>
        <v>9.11</v>
      </c>
      <c r="BD153" t="s">
        <v>6</v>
      </c>
      <c r="BE153" t="s">
        <v>6</v>
      </c>
      <c r="BF153" t="s">
        <v>6</v>
      </c>
      <c r="BG153" t="s">
        <v>6</v>
      </c>
      <c r="BH153">
        <v>3</v>
      </c>
      <c r="BI153">
        <v>1</v>
      </c>
      <c r="BJ153" t="s">
        <v>249</v>
      </c>
      <c r="BM153">
        <v>500001</v>
      </c>
      <c r="BN153">
        <v>0</v>
      </c>
      <c r="BO153" t="s">
        <v>6</v>
      </c>
      <c r="BP153">
        <v>0</v>
      </c>
      <c r="BQ153">
        <v>8</v>
      </c>
      <c r="BR153">
        <v>0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6</v>
      </c>
      <c r="BZ153">
        <v>0</v>
      </c>
      <c r="CA153">
        <v>0</v>
      </c>
      <c r="CB153" t="s">
        <v>6</v>
      </c>
      <c r="CE153">
        <v>0</v>
      </c>
      <c r="CF153">
        <v>0</v>
      </c>
      <c r="CG153">
        <v>0</v>
      </c>
      <c r="CM153">
        <v>0</v>
      </c>
      <c r="CN153" t="s">
        <v>6</v>
      </c>
      <c r="CO153">
        <v>0</v>
      </c>
      <c r="CP153" t="e">
        <f t="shared" si="135"/>
        <v>#REF!</v>
      </c>
      <c r="CQ153">
        <f>AC153</f>
        <v>1151.96</v>
      </c>
      <c r="CR153">
        <f>AD153</f>
        <v>0</v>
      </c>
      <c r="CS153">
        <f t="shared" si="136"/>
        <v>0</v>
      </c>
      <c r="CT153">
        <f t="shared" si="137"/>
        <v>0</v>
      </c>
      <c r="CU153">
        <f t="shared" si="138"/>
        <v>0</v>
      </c>
      <c r="CV153">
        <f t="shared" si="139"/>
        <v>0</v>
      </c>
      <c r="CW153">
        <f t="shared" si="140"/>
        <v>0</v>
      </c>
      <c r="CX153">
        <f t="shared" si="141"/>
        <v>0</v>
      </c>
      <c r="CY153" t="e">
        <f t="shared" si="142"/>
        <v>#REF!</v>
      </c>
      <c r="CZ153" t="e">
        <f t="shared" si="143"/>
        <v>#REF!</v>
      </c>
      <c r="DC153" t="s">
        <v>6</v>
      </c>
      <c r="DD153" t="s">
        <v>6</v>
      </c>
      <c r="DE153" t="s">
        <v>6</v>
      </c>
      <c r="DF153" t="s">
        <v>6</v>
      </c>
      <c r="DG153" t="s">
        <v>6</v>
      </c>
      <c r="DH153" t="s">
        <v>6</v>
      </c>
      <c r="DI153" t="s">
        <v>6</v>
      </c>
      <c r="DJ153" t="s">
        <v>6</v>
      </c>
      <c r="DK153" t="s">
        <v>6</v>
      </c>
      <c r="DL153" t="s">
        <v>6</v>
      </c>
      <c r="DM153" t="s">
        <v>6</v>
      </c>
      <c r="DN153">
        <v>0</v>
      </c>
      <c r="DO153">
        <v>0</v>
      </c>
      <c r="DP153">
        <v>1</v>
      </c>
      <c r="DQ153">
        <v>1</v>
      </c>
      <c r="DU153">
        <v>1013</v>
      </c>
      <c r="DV153" t="s">
        <v>23</v>
      </c>
      <c r="DW153" t="str">
        <f>'1.Лок.смета.и.Акт'!D443</f>
        <v>ШТ</v>
      </c>
      <c r="DX153">
        <v>1</v>
      </c>
      <c r="DZ153" t="s">
        <v>6</v>
      </c>
      <c r="EA153" t="s">
        <v>6</v>
      </c>
      <c r="EB153" t="s">
        <v>6</v>
      </c>
      <c r="EC153" t="s">
        <v>6</v>
      </c>
      <c r="EE153">
        <v>61530067</v>
      </c>
      <c r="EF153">
        <v>8</v>
      </c>
      <c r="EG153" t="s">
        <v>51</v>
      </c>
      <c r="EH153">
        <v>0</v>
      </c>
      <c r="EI153" t="s">
        <v>6</v>
      </c>
      <c r="EJ153">
        <v>1</v>
      </c>
      <c r="EK153">
        <v>500001</v>
      </c>
      <c r="EL153" t="s">
        <v>52</v>
      </c>
      <c r="EM153" t="s">
        <v>53</v>
      </c>
      <c r="EO153" t="s">
        <v>6</v>
      </c>
      <c r="EQ153">
        <v>0</v>
      </c>
      <c r="ER153">
        <v>1151.96</v>
      </c>
      <c r="ES153" s="68">
        <f>'1.Лок.смета.и.Акт'!F443</f>
        <v>1151.96</v>
      </c>
      <c r="ET153">
        <v>0</v>
      </c>
      <c r="EU153">
        <v>0</v>
      </c>
      <c r="EV153">
        <v>0</v>
      </c>
      <c r="EW153">
        <v>0</v>
      </c>
      <c r="EX153">
        <v>0</v>
      </c>
      <c r="EZ153">
        <v>5</v>
      </c>
      <c r="FC153">
        <v>0</v>
      </c>
      <c r="FD153">
        <v>18</v>
      </c>
      <c r="FF153">
        <v>1095.4100000000001</v>
      </c>
      <c r="FQ153">
        <v>0</v>
      </c>
      <c r="FR153">
        <f t="shared" si="144"/>
        <v>0</v>
      </c>
      <c r="FS153">
        <v>0</v>
      </c>
      <c r="FX153">
        <v>0</v>
      </c>
      <c r="FY153">
        <v>0</v>
      </c>
      <c r="GA153" t="s">
        <v>250</v>
      </c>
      <c r="GD153">
        <v>1</v>
      </c>
      <c r="GF153">
        <v>-2105354341</v>
      </c>
      <c r="GG153">
        <v>2</v>
      </c>
      <c r="GH153">
        <v>3</v>
      </c>
      <c r="GI153">
        <v>4</v>
      </c>
      <c r="GJ153">
        <v>0</v>
      </c>
      <c r="GK153">
        <v>0</v>
      </c>
      <c r="GL153">
        <f t="shared" si="145"/>
        <v>0</v>
      </c>
      <c r="GM153" t="e">
        <f t="shared" si="146"/>
        <v>#REF!</v>
      </c>
      <c r="GN153" t="e">
        <f t="shared" si="147"/>
        <v>#REF!</v>
      </c>
      <c r="GO153">
        <f t="shared" si="148"/>
        <v>0</v>
      </c>
      <c r="GP153">
        <f t="shared" si="149"/>
        <v>0</v>
      </c>
      <c r="GR153">
        <v>1</v>
      </c>
      <c r="GS153">
        <v>1</v>
      </c>
      <c r="GT153">
        <v>0</v>
      </c>
      <c r="GU153" t="s">
        <v>6</v>
      </c>
      <c r="GV153">
        <f t="shared" si="150"/>
        <v>0</v>
      </c>
      <c r="GW153">
        <v>1</v>
      </c>
      <c r="GX153" t="e">
        <f t="shared" si="151"/>
        <v>#REF!</v>
      </c>
      <c r="HA153">
        <v>0</v>
      </c>
      <c r="HB153">
        <v>0</v>
      </c>
      <c r="HC153">
        <f t="shared" si="152"/>
        <v>0</v>
      </c>
      <c r="HE153" t="s">
        <v>43</v>
      </c>
      <c r="HF153" t="s">
        <v>55</v>
      </c>
      <c r="HG153" t="e">
        <f>ROUND(AC153*I153,2)</f>
        <v>#REF!</v>
      </c>
      <c r="HM153" t="s">
        <v>6</v>
      </c>
      <c r="HN153" t="s">
        <v>6</v>
      </c>
      <c r="HO153" t="s">
        <v>6</v>
      </c>
      <c r="HP153" t="s">
        <v>6</v>
      </c>
      <c r="HQ153" t="s">
        <v>6</v>
      </c>
      <c r="IF153">
        <v>-1</v>
      </c>
      <c r="IK153">
        <v>0</v>
      </c>
    </row>
    <row r="154" spans="1:245" x14ac:dyDescent="0.2">
      <c r="A154">
        <v>17</v>
      </c>
      <c r="B154">
        <v>1</v>
      </c>
      <c r="C154">
        <f>ROW(SmtRes!A180)</f>
        <v>180</v>
      </c>
      <c r="D154">
        <f>ROW(EtalonRes!A180)</f>
        <v>180</v>
      </c>
      <c r="E154" t="s">
        <v>251</v>
      </c>
      <c r="F154" t="s">
        <v>85</v>
      </c>
      <c r="G154" t="s">
        <v>86</v>
      </c>
      <c r="H154" t="s">
        <v>23</v>
      </c>
      <c r="I154">
        <f>'1.Лок.смета.и.Акт'!E448</f>
        <v>9</v>
      </c>
      <c r="J154">
        <v>0</v>
      </c>
      <c r="K154">
        <v>9</v>
      </c>
      <c r="O154">
        <f t="shared" si="120"/>
        <v>4399.18</v>
      </c>
      <c r="P154">
        <f t="shared" si="121"/>
        <v>1208.53</v>
      </c>
      <c r="Q154">
        <f t="shared" si="122"/>
        <v>188.56</v>
      </c>
      <c r="R154">
        <f t="shared" si="123"/>
        <v>39.07</v>
      </c>
      <c r="S154">
        <f t="shared" si="124"/>
        <v>3002.09</v>
      </c>
      <c r="T154">
        <f t="shared" si="125"/>
        <v>0</v>
      </c>
      <c r="U154">
        <f t="shared" si="126"/>
        <v>10.016999999999999</v>
      </c>
      <c r="V154">
        <f t="shared" si="127"/>
        <v>9.4500000000000001E-2</v>
      </c>
      <c r="W154">
        <f t="shared" si="128"/>
        <v>0</v>
      </c>
      <c r="X154">
        <f t="shared" si="129"/>
        <v>3679.8</v>
      </c>
      <c r="Y154">
        <f t="shared" si="130"/>
        <v>2189.64</v>
      </c>
      <c r="AA154">
        <v>74715642</v>
      </c>
      <c r="AB154">
        <f t="shared" si="131"/>
        <v>26.31</v>
      </c>
      <c r="AC154">
        <f t="shared" si="132"/>
        <v>14.74</v>
      </c>
      <c r="AD154">
        <f>ROUND(((((ET154*ROUND(1.05,7)))-((EU154*ROUND(1.05,7))))+AE154),2)</f>
        <v>1.58</v>
      </c>
      <c r="AE154">
        <f>ROUND(((EU154*ROUND(1.05,7))),2)</f>
        <v>0.13</v>
      </c>
      <c r="AF154">
        <f>ROUND(((EV154*ROUND(1.05,7))),2)</f>
        <v>9.99</v>
      </c>
      <c r="AG154">
        <f t="shared" si="133"/>
        <v>0</v>
      </c>
      <c r="AH154">
        <f>((EW154*ROUND(1.05,7)))</f>
        <v>1.1130000000000002</v>
      </c>
      <c r="AI154">
        <f>((EX154*ROUND(1.05,7)))</f>
        <v>1.0500000000000001E-2</v>
      </c>
      <c r="AJ154">
        <f t="shared" si="134"/>
        <v>0</v>
      </c>
      <c r="AK154">
        <f>AL154+AM154+AO154</f>
        <v>25.75</v>
      </c>
      <c r="AL154" s="68">
        <f>'1.Лок.смета.и.Акт'!F452</f>
        <v>14.74</v>
      </c>
      <c r="AM154" s="68">
        <f>'1.Лок.смета.и.Акт'!F450</f>
        <v>1.5</v>
      </c>
      <c r="AN154" s="68">
        <f>'1.Лок.смета.и.Акт'!F451</f>
        <v>0.12</v>
      </c>
      <c r="AO154" s="68">
        <f>'1.Лок.смета.и.Акт'!F449</f>
        <v>9.51</v>
      </c>
      <c r="AP154">
        <v>0</v>
      </c>
      <c r="AQ154">
        <f>'1.Лок.смета.и.Акт'!E455</f>
        <v>1.06</v>
      </c>
      <c r="AR154">
        <v>0.01</v>
      </c>
      <c r="AS154">
        <v>0</v>
      </c>
      <c r="AT154">
        <v>121</v>
      </c>
      <c r="AU154">
        <v>72</v>
      </c>
      <c r="AV154">
        <v>1</v>
      </c>
      <c r="AW154">
        <v>1</v>
      </c>
      <c r="AZ154">
        <v>1</v>
      </c>
      <c r="BA154">
        <f>'1.Лок.смета.и.Акт'!J449</f>
        <v>33.39</v>
      </c>
      <c r="BB154">
        <f>'1.Лок.смета.и.Акт'!J450</f>
        <v>13.26</v>
      </c>
      <c r="BC154">
        <f>'1.Лок.смета.и.Акт'!J452</f>
        <v>9.11</v>
      </c>
      <c r="BD154" t="s">
        <v>6</v>
      </c>
      <c r="BE154" t="s">
        <v>6</v>
      </c>
      <c r="BF154" t="s">
        <v>6</v>
      </c>
      <c r="BG154" t="s">
        <v>6</v>
      </c>
      <c r="BH154">
        <v>0</v>
      </c>
      <c r="BI154">
        <v>1</v>
      </c>
      <c r="BJ154" t="s">
        <v>87</v>
      </c>
      <c r="BM154">
        <v>20001</v>
      </c>
      <c r="BN154">
        <v>0</v>
      </c>
      <c r="BO154" t="s">
        <v>6</v>
      </c>
      <c r="BP154">
        <v>0</v>
      </c>
      <c r="BQ154">
        <v>22</v>
      </c>
      <c r="BR154">
        <v>0</v>
      </c>
      <c r="BS154">
        <f>'1.Лок.смета.и.Акт'!J451</f>
        <v>33.39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6</v>
      </c>
      <c r="BZ154">
        <v>121</v>
      </c>
      <c r="CA154">
        <v>72</v>
      </c>
      <c r="CB154" t="s">
        <v>6</v>
      </c>
      <c r="CE154">
        <v>0</v>
      </c>
      <c r="CF154">
        <v>0</v>
      </c>
      <c r="CG154">
        <v>0</v>
      </c>
      <c r="CM154">
        <v>0</v>
      </c>
      <c r="CN154" t="s">
        <v>25</v>
      </c>
      <c r="CO154">
        <v>0</v>
      </c>
      <c r="CP154">
        <f t="shared" si="135"/>
        <v>4399.18</v>
      </c>
      <c r="CQ154">
        <f>AC154*BC154</f>
        <v>134.28139999999999</v>
      </c>
      <c r="CR154">
        <f>AD154*BB154</f>
        <v>20.950800000000001</v>
      </c>
      <c r="CS154">
        <f t="shared" si="136"/>
        <v>4.3407</v>
      </c>
      <c r="CT154">
        <f t="shared" si="137"/>
        <v>333.56610000000001</v>
      </c>
      <c r="CU154">
        <f t="shared" si="138"/>
        <v>0</v>
      </c>
      <c r="CV154">
        <f t="shared" si="139"/>
        <v>1.1130000000000002</v>
      </c>
      <c r="CW154">
        <f t="shared" si="140"/>
        <v>1.0500000000000001E-2</v>
      </c>
      <c r="CX154">
        <f t="shared" si="141"/>
        <v>0</v>
      </c>
      <c r="CY154">
        <f t="shared" si="142"/>
        <v>3679.8036000000006</v>
      </c>
      <c r="CZ154">
        <f t="shared" si="143"/>
        <v>2189.6352000000002</v>
      </c>
      <c r="DB154">
        <v>8</v>
      </c>
      <c r="DC154" t="s">
        <v>6</v>
      </c>
      <c r="DD154" t="s">
        <v>6</v>
      </c>
      <c r="DE154" t="s">
        <v>26</v>
      </c>
      <c r="DF154" t="s">
        <v>26</v>
      </c>
      <c r="DG154" t="s">
        <v>26</v>
      </c>
      <c r="DH154" t="s">
        <v>6</v>
      </c>
      <c r="DI154" t="s">
        <v>26</v>
      </c>
      <c r="DJ154" t="s">
        <v>26</v>
      </c>
      <c r="DK154" t="s">
        <v>6</v>
      </c>
      <c r="DL154" t="s">
        <v>6</v>
      </c>
      <c r="DM154" t="s">
        <v>6</v>
      </c>
      <c r="DN154">
        <v>0</v>
      </c>
      <c r="DO154">
        <v>0</v>
      </c>
      <c r="DP154">
        <v>1</v>
      </c>
      <c r="DQ154">
        <v>1</v>
      </c>
      <c r="DU154">
        <v>1013</v>
      </c>
      <c r="DV154" t="s">
        <v>23</v>
      </c>
      <c r="DW154" t="str">
        <f>'1.Лок.смета.и.Акт'!D448</f>
        <v>ШТ</v>
      </c>
      <c r="DX154">
        <v>1</v>
      </c>
      <c r="DZ154" t="s">
        <v>6</v>
      </c>
      <c r="EA154" t="s">
        <v>6</v>
      </c>
      <c r="EB154" t="s">
        <v>6</v>
      </c>
      <c r="EC154" t="s">
        <v>6</v>
      </c>
      <c r="EE154">
        <v>61529847</v>
      </c>
      <c r="EF154">
        <v>22</v>
      </c>
      <c r="EG154" t="s">
        <v>27</v>
      </c>
      <c r="EH154">
        <v>16</v>
      </c>
      <c r="EI154" t="s">
        <v>28</v>
      </c>
      <c r="EJ154">
        <v>1</v>
      </c>
      <c r="EK154">
        <v>20001</v>
      </c>
      <c r="EL154" t="s">
        <v>29</v>
      </c>
      <c r="EM154" t="s">
        <v>30</v>
      </c>
      <c r="EO154" t="s">
        <v>31</v>
      </c>
      <c r="EQ154">
        <v>0</v>
      </c>
      <c r="ER154">
        <f>ES154+ET154+EV154</f>
        <v>25.75</v>
      </c>
      <c r="ES154" s="68">
        <f>'1.Лок.смета.и.Акт'!F452</f>
        <v>14.74</v>
      </c>
      <c r="ET154" s="68">
        <f>'1.Лок.смета.и.Акт'!F450</f>
        <v>1.5</v>
      </c>
      <c r="EU154" s="68">
        <f>'1.Лок.смета.и.Акт'!F451</f>
        <v>0.12</v>
      </c>
      <c r="EV154" s="68">
        <f>'1.Лок.смета.и.Акт'!F449</f>
        <v>9.51</v>
      </c>
      <c r="EW154">
        <f>'1.Лок.смета.и.Акт'!E455</f>
        <v>1.06</v>
      </c>
      <c r="EX154">
        <v>0.01</v>
      </c>
      <c r="EY154">
        <v>0</v>
      </c>
      <c r="FQ154">
        <v>0</v>
      </c>
      <c r="FR154">
        <f t="shared" si="144"/>
        <v>0</v>
      </c>
      <c r="FS154">
        <v>0</v>
      </c>
      <c r="FX154">
        <v>121</v>
      </c>
      <c r="FY154">
        <v>72</v>
      </c>
      <c r="GA154" t="s">
        <v>6</v>
      </c>
      <c r="GD154">
        <v>1</v>
      </c>
      <c r="GF154">
        <v>-953910607</v>
      </c>
      <c r="GG154">
        <v>2</v>
      </c>
      <c r="GH154">
        <v>1</v>
      </c>
      <c r="GI154">
        <v>4</v>
      </c>
      <c r="GJ154">
        <v>0</v>
      </c>
      <c r="GK154">
        <v>0</v>
      </c>
      <c r="GL154">
        <f t="shared" si="145"/>
        <v>0</v>
      </c>
      <c r="GM154">
        <f t="shared" si="146"/>
        <v>10268.620000000001</v>
      </c>
      <c r="GN154">
        <f t="shared" si="147"/>
        <v>10268.620000000001</v>
      </c>
      <c r="GO154">
        <f t="shared" si="148"/>
        <v>0</v>
      </c>
      <c r="GP154">
        <f t="shared" si="149"/>
        <v>0</v>
      </c>
      <c r="GR154">
        <v>0</v>
      </c>
      <c r="GS154">
        <v>3</v>
      </c>
      <c r="GT154">
        <v>0</v>
      </c>
      <c r="GU154" t="s">
        <v>6</v>
      </c>
      <c r="GV154">
        <f t="shared" si="150"/>
        <v>0</v>
      </c>
      <c r="GW154">
        <v>1</v>
      </c>
      <c r="GX154">
        <f t="shared" si="151"/>
        <v>0</v>
      </c>
      <c r="HA154">
        <v>0</v>
      </c>
      <c r="HB154">
        <v>0</v>
      </c>
      <c r="HC154">
        <f t="shared" si="152"/>
        <v>0</v>
      </c>
      <c r="HE154" t="s">
        <v>6</v>
      </c>
      <c r="HF154" t="s">
        <v>6</v>
      </c>
      <c r="HM154" t="s">
        <v>6</v>
      </c>
      <c r="HN154" t="s">
        <v>32</v>
      </c>
      <c r="HO154" t="s">
        <v>33</v>
      </c>
      <c r="HP154" t="s">
        <v>28</v>
      </c>
      <c r="HQ154" t="s">
        <v>28</v>
      </c>
      <c r="IF154">
        <v>-1</v>
      </c>
      <c r="IK154">
        <v>0</v>
      </c>
    </row>
    <row r="155" spans="1:245" x14ac:dyDescent="0.2">
      <c r="A155">
        <v>18</v>
      </c>
      <c r="B155">
        <v>1</v>
      </c>
      <c r="C155">
        <v>178</v>
      </c>
      <c r="E155" t="s">
        <v>252</v>
      </c>
      <c r="F155" t="str">
        <f>'1.Лок.смета.и.Акт'!B456</f>
        <v>Прайс</v>
      </c>
      <c r="G155" t="s">
        <v>253</v>
      </c>
      <c r="H155" t="s">
        <v>23</v>
      </c>
      <c r="I155" t="e">
        <f>I154*J155</f>
        <v>#REF!</v>
      </c>
      <c r="J155" s="183" t="e">
        <f>#REF!</f>
        <v>#REF!</v>
      </c>
      <c r="K155">
        <v>0.11111111</v>
      </c>
      <c r="O155" t="e">
        <f t="shared" si="120"/>
        <v>#REF!</v>
      </c>
      <c r="P155" t="e">
        <f t="shared" si="121"/>
        <v>#REF!</v>
      </c>
      <c r="Q155" t="e">
        <f t="shared" si="122"/>
        <v>#REF!</v>
      </c>
      <c r="R155" t="e">
        <f t="shared" si="123"/>
        <v>#REF!</v>
      </c>
      <c r="S155" t="e">
        <f t="shared" si="124"/>
        <v>#REF!</v>
      </c>
      <c r="T155" t="e">
        <f t="shared" si="125"/>
        <v>#REF!</v>
      </c>
      <c r="U155" t="e">
        <f t="shared" si="126"/>
        <v>#REF!</v>
      </c>
      <c r="V155" t="e">
        <f t="shared" si="127"/>
        <v>#REF!</v>
      </c>
      <c r="W155" t="e">
        <f t="shared" si="128"/>
        <v>#REF!</v>
      </c>
      <c r="X155" t="e">
        <f t="shared" si="129"/>
        <v>#REF!</v>
      </c>
      <c r="Y155" t="e">
        <f t="shared" si="130"/>
        <v>#REF!</v>
      </c>
      <c r="AA155">
        <v>74715642</v>
      </c>
      <c r="AB155">
        <f t="shared" si="131"/>
        <v>7678.18</v>
      </c>
      <c r="AC155">
        <f t="shared" si="132"/>
        <v>7678.18</v>
      </c>
      <c r="AD155">
        <f>ROUND((((ET155)-(EU155))+AE155),2)</f>
        <v>0</v>
      </c>
      <c r="AE155">
        <f t="shared" ref="AE155:AF157" si="156">ROUND((EU155),2)</f>
        <v>0</v>
      </c>
      <c r="AF155">
        <f t="shared" si="156"/>
        <v>0</v>
      </c>
      <c r="AG155">
        <f t="shared" si="133"/>
        <v>0</v>
      </c>
      <c r="AH155">
        <f t="shared" ref="AH155:AI157" si="157">(EW155)</f>
        <v>0</v>
      </c>
      <c r="AI155">
        <f t="shared" si="157"/>
        <v>0</v>
      </c>
      <c r="AJ155">
        <f t="shared" si="134"/>
        <v>0</v>
      </c>
      <c r="AK155">
        <v>7678.18</v>
      </c>
      <c r="AL155" s="68">
        <f>'1.Лок.смета.и.Акт'!F456</f>
        <v>7678.18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1</v>
      </c>
      <c r="AW155">
        <v>1</v>
      </c>
      <c r="AZ155">
        <v>1</v>
      </c>
      <c r="BA155">
        <v>1</v>
      </c>
      <c r="BB155">
        <v>1</v>
      </c>
      <c r="BC155">
        <f>'1.Лок.смета.и.Акт'!J456</f>
        <v>6.13</v>
      </c>
      <c r="BD155" t="s">
        <v>6</v>
      </c>
      <c r="BE155" t="s">
        <v>6</v>
      </c>
      <c r="BF155" t="s">
        <v>6</v>
      </c>
      <c r="BG155" t="s">
        <v>6</v>
      </c>
      <c r="BH155">
        <v>3</v>
      </c>
      <c r="BI155">
        <v>3</v>
      </c>
      <c r="BJ155" t="s">
        <v>78</v>
      </c>
      <c r="BM155">
        <v>600001</v>
      </c>
      <c r="BN155">
        <v>0</v>
      </c>
      <c r="BO155" t="s">
        <v>6</v>
      </c>
      <c r="BP155">
        <v>0</v>
      </c>
      <c r="BQ155">
        <v>5</v>
      </c>
      <c r="BR155">
        <v>0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6</v>
      </c>
      <c r="BZ155">
        <v>0</v>
      </c>
      <c r="CA155">
        <v>0</v>
      </c>
      <c r="CB155" t="s">
        <v>6</v>
      </c>
      <c r="CE155">
        <v>0</v>
      </c>
      <c r="CF155">
        <v>0</v>
      </c>
      <c r="CG155">
        <v>0</v>
      </c>
      <c r="CM155">
        <v>0</v>
      </c>
      <c r="CN155" t="s">
        <v>6</v>
      </c>
      <c r="CO155">
        <v>0</v>
      </c>
      <c r="CP155" t="e">
        <f t="shared" si="135"/>
        <v>#REF!</v>
      </c>
      <c r="CQ155">
        <f t="shared" ref="CQ155:CR157" si="158">AC155</f>
        <v>7678.18</v>
      </c>
      <c r="CR155">
        <f t="shared" si="158"/>
        <v>0</v>
      </c>
      <c r="CS155">
        <f t="shared" si="136"/>
        <v>0</v>
      </c>
      <c r="CT155">
        <f t="shared" si="137"/>
        <v>0</v>
      </c>
      <c r="CU155">
        <f t="shared" si="138"/>
        <v>0</v>
      </c>
      <c r="CV155">
        <f t="shared" si="139"/>
        <v>0</v>
      </c>
      <c r="CW155">
        <f t="shared" si="140"/>
        <v>0</v>
      </c>
      <c r="CX155">
        <f t="shared" si="141"/>
        <v>0</v>
      </c>
      <c r="CY155" t="e">
        <f t="shared" si="142"/>
        <v>#REF!</v>
      </c>
      <c r="CZ155" t="e">
        <f t="shared" si="143"/>
        <v>#REF!</v>
      </c>
      <c r="DC155" t="s">
        <v>6</v>
      </c>
      <c r="DD155" t="s">
        <v>6</v>
      </c>
      <c r="DE155" t="s">
        <v>6</v>
      </c>
      <c r="DF155" t="s">
        <v>6</v>
      </c>
      <c r="DG155" t="s">
        <v>6</v>
      </c>
      <c r="DH155" t="s">
        <v>6</v>
      </c>
      <c r="DI155" t="s">
        <v>6</v>
      </c>
      <c r="DJ155" t="s">
        <v>6</v>
      </c>
      <c r="DK155" t="s">
        <v>6</v>
      </c>
      <c r="DL155" t="s">
        <v>6</v>
      </c>
      <c r="DM155" t="s">
        <v>6</v>
      </c>
      <c r="DN155">
        <v>0</v>
      </c>
      <c r="DO155">
        <v>0</v>
      </c>
      <c r="DP155">
        <v>1</v>
      </c>
      <c r="DQ155">
        <v>1</v>
      </c>
      <c r="DU155">
        <v>1013</v>
      </c>
      <c r="DV155" t="s">
        <v>23</v>
      </c>
      <c r="DW155" t="str">
        <f>'1.Лок.смета.и.Акт'!D456</f>
        <v>ШТ</v>
      </c>
      <c r="DX155">
        <v>1</v>
      </c>
      <c r="DZ155" t="s">
        <v>6</v>
      </c>
      <c r="EA155" t="s">
        <v>6</v>
      </c>
      <c r="EB155" t="s">
        <v>6</v>
      </c>
      <c r="EC155" t="s">
        <v>6</v>
      </c>
      <c r="EE155">
        <v>61530071</v>
      </c>
      <c r="EF155">
        <v>5</v>
      </c>
      <c r="EG155" t="s">
        <v>39</v>
      </c>
      <c r="EH155">
        <v>0</v>
      </c>
      <c r="EI155" t="s">
        <v>6</v>
      </c>
      <c r="EJ155">
        <v>3</v>
      </c>
      <c r="EK155">
        <v>600001</v>
      </c>
      <c r="EL155" t="s">
        <v>40</v>
      </c>
      <c r="EM155" t="s">
        <v>41</v>
      </c>
      <c r="EO155" t="s">
        <v>6</v>
      </c>
      <c r="EQ155">
        <v>0</v>
      </c>
      <c r="ER155">
        <v>7678.18</v>
      </c>
      <c r="ES155" s="68">
        <f>'1.Лок.смета.и.Акт'!F456</f>
        <v>7678.18</v>
      </c>
      <c r="ET155">
        <v>0</v>
      </c>
      <c r="EU155">
        <v>0</v>
      </c>
      <c r="EV155">
        <v>0</v>
      </c>
      <c r="EW155">
        <v>0</v>
      </c>
      <c r="EX155">
        <v>0</v>
      </c>
      <c r="EZ155">
        <v>5</v>
      </c>
      <c r="FC155">
        <v>0</v>
      </c>
      <c r="FD155">
        <v>18</v>
      </c>
      <c r="FF155">
        <v>7359</v>
      </c>
      <c r="FQ155">
        <v>0</v>
      </c>
      <c r="FR155" t="e">
        <f t="shared" si="144"/>
        <v>#REF!</v>
      </c>
      <c r="FS155">
        <v>0</v>
      </c>
      <c r="FX155">
        <v>0</v>
      </c>
      <c r="FY155">
        <v>0</v>
      </c>
      <c r="GA155" t="s">
        <v>254</v>
      </c>
      <c r="GD155">
        <v>1</v>
      </c>
      <c r="GF155">
        <v>879974729</v>
      </c>
      <c r="GG155">
        <v>2</v>
      </c>
      <c r="GH155">
        <v>3</v>
      </c>
      <c r="GI155">
        <v>4</v>
      </c>
      <c r="GJ155">
        <v>0</v>
      </c>
      <c r="GK155">
        <v>0</v>
      </c>
      <c r="GL155">
        <f t="shared" si="145"/>
        <v>0</v>
      </c>
      <c r="GM155" t="e">
        <f t="shared" si="146"/>
        <v>#REF!</v>
      </c>
      <c r="GN155">
        <f t="shared" si="147"/>
        <v>0</v>
      </c>
      <c r="GO155">
        <f t="shared" si="148"/>
        <v>0</v>
      </c>
      <c r="GP155">
        <f t="shared" si="149"/>
        <v>0</v>
      </c>
      <c r="GR155">
        <v>1</v>
      </c>
      <c r="GS155">
        <v>1</v>
      </c>
      <c r="GT155">
        <v>0</v>
      </c>
      <c r="GU155" t="s">
        <v>6</v>
      </c>
      <c r="GV155">
        <f t="shared" si="150"/>
        <v>0</v>
      </c>
      <c r="GW155">
        <v>1</v>
      </c>
      <c r="GX155" t="e">
        <f t="shared" si="151"/>
        <v>#REF!</v>
      </c>
      <c r="HA155">
        <v>0</v>
      </c>
      <c r="HB155">
        <v>0</v>
      </c>
      <c r="HC155">
        <f t="shared" si="152"/>
        <v>0</v>
      </c>
      <c r="HE155" t="s">
        <v>43</v>
      </c>
      <c r="HF155" t="s">
        <v>44</v>
      </c>
      <c r="HH155" t="e">
        <f>ROUND(AC155*I155,2)</f>
        <v>#REF!</v>
      </c>
      <c r="HM155" t="s">
        <v>6</v>
      </c>
      <c r="HN155" t="s">
        <v>6</v>
      </c>
      <c r="HO155" t="s">
        <v>6</v>
      </c>
      <c r="HP155" t="s">
        <v>6</v>
      </c>
      <c r="HQ155" t="s">
        <v>6</v>
      </c>
      <c r="IF155">
        <v>-1</v>
      </c>
      <c r="IK155">
        <v>0</v>
      </c>
    </row>
    <row r="156" spans="1:245" x14ac:dyDescent="0.2">
      <c r="A156">
        <v>18</v>
      </c>
      <c r="B156">
        <v>1</v>
      </c>
      <c r="C156">
        <v>180</v>
      </c>
      <c r="E156" t="s">
        <v>255</v>
      </c>
      <c r="F156" t="str">
        <f>'1.Лок.смета.и.Акт'!B458</f>
        <v>Прайс</v>
      </c>
      <c r="G156" t="s">
        <v>89</v>
      </c>
      <c r="H156" t="s">
        <v>23</v>
      </c>
      <c r="I156" t="e">
        <f>I154*J156</f>
        <v>#REF!</v>
      </c>
      <c r="J156" s="183" t="e">
        <f>#REF!</f>
        <v>#REF!</v>
      </c>
      <c r="K156">
        <v>0.22222222</v>
      </c>
      <c r="O156" t="e">
        <f t="shared" si="120"/>
        <v>#REF!</v>
      </c>
      <c r="P156" t="e">
        <f t="shared" si="121"/>
        <v>#REF!</v>
      </c>
      <c r="Q156" t="e">
        <f t="shared" si="122"/>
        <v>#REF!</v>
      </c>
      <c r="R156" t="e">
        <f t="shared" si="123"/>
        <v>#REF!</v>
      </c>
      <c r="S156" t="e">
        <f t="shared" si="124"/>
        <v>#REF!</v>
      </c>
      <c r="T156" t="e">
        <f t="shared" si="125"/>
        <v>#REF!</v>
      </c>
      <c r="U156" t="e">
        <f t="shared" si="126"/>
        <v>#REF!</v>
      </c>
      <c r="V156" t="e">
        <f t="shared" si="127"/>
        <v>#REF!</v>
      </c>
      <c r="W156" t="e">
        <f t="shared" si="128"/>
        <v>#REF!</v>
      </c>
      <c r="X156" t="e">
        <f t="shared" si="129"/>
        <v>#REF!</v>
      </c>
      <c r="Y156" t="e">
        <f t="shared" si="130"/>
        <v>#REF!</v>
      </c>
      <c r="AA156">
        <v>74715642</v>
      </c>
      <c r="AB156">
        <f t="shared" si="131"/>
        <v>7976.58</v>
      </c>
      <c r="AC156">
        <f t="shared" si="132"/>
        <v>7976.58</v>
      </c>
      <c r="AD156">
        <f>ROUND((((ET156)-(EU156))+AE156),2)</f>
        <v>0</v>
      </c>
      <c r="AE156">
        <f t="shared" si="156"/>
        <v>0</v>
      </c>
      <c r="AF156">
        <f t="shared" si="156"/>
        <v>0</v>
      </c>
      <c r="AG156">
        <f t="shared" si="133"/>
        <v>0</v>
      </c>
      <c r="AH156">
        <f t="shared" si="157"/>
        <v>0</v>
      </c>
      <c r="AI156">
        <f t="shared" si="157"/>
        <v>0</v>
      </c>
      <c r="AJ156">
        <f t="shared" si="134"/>
        <v>0</v>
      </c>
      <c r="AK156">
        <v>7976.58</v>
      </c>
      <c r="AL156" s="68">
        <f>'1.Лок.смета.и.Акт'!F458</f>
        <v>7976.58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</v>
      </c>
      <c r="AW156">
        <v>1</v>
      </c>
      <c r="AZ156">
        <v>1</v>
      </c>
      <c r="BA156">
        <v>1</v>
      </c>
      <c r="BB156">
        <v>1</v>
      </c>
      <c r="BC156">
        <f>'1.Лок.смета.и.Акт'!J458</f>
        <v>6.13</v>
      </c>
      <c r="BD156" t="s">
        <v>6</v>
      </c>
      <c r="BE156" t="s">
        <v>6</v>
      </c>
      <c r="BF156" t="s">
        <v>6</v>
      </c>
      <c r="BG156" t="s">
        <v>6</v>
      </c>
      <c r="BH156">
        <v>3</v>
      </c>
      <c r="BI156">
        <v>3</v>
      </c>
      <c r="BJ156" t="s">
        <v>78</v>
      </c>
      <c r="BM156">
        <v>600001</v>
      </c>
      <c r="BN156">
        <v>0</v>
      </c>
      <c r="BO156" t="s">
        <v>6</v>
      </c>
      <c r="BP156">
        <v>0</v>
      </c>
      <c r="BQ156">
        <v>5</v>
      </c>
      <c r="BR156">
        <v>0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6</v>
      </c>
      <c r="BZ156">
        <v>0</v>
      </c>
      <c r="CA156">
        <v>0</v>
      </c>
      <c r="CB156" t="s">
        <v>6</v>
      </c>
      <c r="CE156">
        <v>0</v>
      </c>
      <c r="CF156">
        <v>0</v>
      </c>
      <c r="CG156">
        <v>0</v>
      </c>
      <c r="CM156">
        <v>0</v>
      </c>
      <c r="CN156" t="s">
        <v>6</v>
      </c>
      <c r="CO156">
        <v>0</v>
      </c>
      <c r="CP156" t="e">
        <f t="shared" si="135"/>
        <v>#REF!</v>
      </c>
      <c r="CQ156">
        <f t="shared" si="158"/>
        <v>7976.58</v>
      </c>
      <c r="CR156">
        <f t="shared" si="158"/>
        <v>0</v>
      </c>
      <c r="CS156">
        <f t="shared" si="136"/>
        <v>0</v>
      </c>
      <c r="CT156">
        <f t="shared" si="137"/>
        <v>0</v>
      </c>
      <c r="CU156">
        <f t="shared" si="138"/>
        <v>0</v>
      </c>
      <c r="CV156">
        <f t="shared" si="139"/>
        <v>0</v>
      </c>
      <c r="CW156">
        <f t="shared" si="140"/>
        <v>0</v>
      </c>
      <c r="CX156">
        <f t="shared" si="141"/>
        <v>0</v>
      </c>
      <c r="CY156" t="e">
        <f t="shared" si="142"/>
        <v>#REF!</v>
      </c>
      <c r="CZ156" t="e">
        <f t="shared" si="143"/>
        <v>#REF!</v>
      </c>
      <c r="DC156" t="s">
        <v>6</v>
      </c>
      <c r="DD156" t="s">
        <v>6</v>
      </c>
      <c r="DE156" t="s">
        <v>6</v>
      </c>
      <c r="DF156" t="s">
        <v>6</v>
      </c>
      <c r="DG156" t="s">
        <v>6</v>
      </c>
      <c r="DH156" t="s">
        <v>6</v>
      </c>
      <c r="DI156" t="s">
        <v>6</v>
      </c>
      <c r="DJ156" t="s">
        <v>6</v>
      </c>
      <c r="DK156" t="s">
        <v>6</v>
      </c>
      <c r="DL156" t="s">
        <v>6</v>
      </c>
      <c r="DM156" t="s">
        <v>6</v>
      </c>
      <c r="DN156">
        <v>0</v>
      </c>
      <c r="DO156">
        <v>0</v>
      </c>
      <c r="DP156">
        <v>1</v>
      </c>
      <c r="DQ156">
        <v>1</v>
      </c>
      <c r="DU156">
        <v>1013</v>
      </c>
      <c r="DV156" t="s">
        <v>23</v>
      </c>
      <c r="DW156" t="str">
        <f>'1.Лок.смета.и.Акт'!D458</f>
        <v>ШТ</v>
      </c>
      <c r="DX156">
        <v>1</v>
      </c>
      <c r="DZ156" t="s">
        <v>6</v>
      </c>
      <c r="EA156" t="s">
        <v>6</v>
      </c>
      <c r="EB156" t="s">
        <v>6</v>
      </c>
      <c r="EC156" t="s">
        <v>6</v>
      </c>
      <c r="EE156">
        <v>61530071</v>
      </c>
      <c r="EF156">
        <v>5</v>
      </c>
      <c r="EG156" t="s">
        <v>39</v>
      </c>
      <c r="EH156">
        <v>0</v>
      </c>
      <c r="EI156" t="s">
        <v>6</v>
      </c>
      <c r="EJ156">
        <v>3</v>
      </c>
      <c r="EK156">
        <v>600001</v>
      </c>
      <c r="EL156" t="s">
        <v>40</v>
      </c>
      <c r="EM156" t="s">
        <v>41</v>
      </c>
      <c r="EO156" t="s">
        <v>6</v>
      </c>
      <c r="EQ156">
        <v>0</v>
      </c>
      <c r="ER156">
        <v>7976.58</v>
      </c>
      <c r="ES156" s="68">
        <f>'1.Лок.смета.и.Акт'!F458</f>
        <v>7976.58</v>
      </c>
      <c r="ET156">
        <v>0</v>
      </c>
      <c r="EU156">
        <v>0</v>
      </c>
      <c r="EV156">
        <v>0</v>
      </c>
      <c r="EW156">
        <v>0</v>
      </c>
      <c r="EX156">
        <v>0</v>
      </c>
      <c r="EZ156">
        <v>5</v>
      </c>
      <c r="FC156">
        <v>0</v>
      </c>
      <c r="FD156">
        <v>18</v>
      </c>
      <c r="FF156">
        <v>7645</v>
      </c>
      <c r="FQ156">
        <v>0</v>
      </c>
      <c r="FR156" t="e">
        <f t="shared" si="144"/>
        <v>#REF!</v>
      </c>
      <c r="FS156">
        <v>0</v>
      </c>
      <c r="FX156">
        <v>0</v>
      </c>
      <c r="FY156">
        <v>0</v>
      </c>
      <c r="GA156" t="s">
        <v>90</v>
      </c>
      <c r="GD156">
        <v>1</v>
      </c>
      <c r="GF156">
        <v>-764821956</v>
      </c>
      <c r="GG156">
        <v>2</v>
      </c>
      <c r="GH156">
        <v>3</v>
      </c>
      <c r="GI156">
        <v>4</v>
      </c>
      <c r="GJ156">
        <v>0</v>
      </c>
      <c r="GK156">
        <v>0</v>
      </c>
      <c r="GL156">
        <f t="shared" si="145"/>
        <v>0</v>
      </c>
      <c r="GM156" t="e">
        <f t="shared" si="146"/>
        <v>#REF!</v>
      </c>
      <c r="GN156">
        <f t="shared" si="147"/>
        <v>0</v>
      </c>
      <c r="GO156">
        <f t="shared" si="148"/>
        <v>0</v>
      </c>
      <c r="GP156">
        <f t="shared" si="149"/>
        <v>0</v>
      </c>
      <c r="GR156">
        <v>1</v>
      </c>
      <c r="GS156">
        <v>1</v>
      </c>
      <c r="GT156">
        <v>0</v>
      </c>
      <c r="GU156" t="s">
        <v>6</v>
      </c>
      <c r="GV156">
        <f t="shared" si="150"/>
        <v>0</v>
      </c>
      <c r="GW156">
        <v>1</v>
      </c>
      <c r="GX156" t="e">
        <f t="shared" si="151"/>
        <v>#REF!</v>
      </c>
      <c r="HA156">
        <v>0</v>
      </c>
      <c r="HB156">
        <v>0</v>
      </c>
      <c r="HC156">
        <f t="shared" si="152"/>
        <v>0</v>
      </c>
      <c r="HE156" t="s">
        <v>43</v>
      </c>
      <c r="HF156" t="s">
        <v>44</v>
      </c>
      <c r="HH156" t="e">
        <f>ROUND(AC156*I156,2)</f>
        <v>#REF!</v>
      </c>
      <c r="HM156" t="s">
        <v>6</v>
      </c>
      <c r="HN156" t="s">
        <v>6</v>
      </c>
      <c r="HO156" t="s">
        <v>6</v>
      </c>
      <c r="HP156" t="s">
        <v>6</v>
      </c>
      <c r="HQ156" t="s">
        <v>6</v>
      </c>
      <c r="IF156">
        <v>-1</v>
      </c>
      <c r="IK156">
        <v>0</v>
      </c>
    </row>
    <row r="157" spans="1:245" x14ac:dyDescent="0.2">
      <c r="A157">
        <v>18</v>
      </c>
      <c r="B157">
        <v>1</v>
      </c>
      <c r="C157">
        <v>179</v>
      </c>
      <c r="E157" t="s">
        <v>256</v>
      </c>
      <c r="F157" t="str">
        <f>'1.Лок.смета.и.Акт'!B460</f>
        <v>Прайс</v>
      </c>
      <c r="G157" t="s">
        <v>257</v>
      </c>
      <c r="H157" t="s">
        <v>23</v>
      </c>
      <c r="I157" t="e">
        <f>I154*J157</f>
        <v>#REF!</v>
      </c>
      <c r="J157" s="183" t="e">
        <f>#REF!</f>
        <v>#REF!</v>
      </c>
      <c r="K157">
        <v>0.66666667000000002</v>
      </c>
      <c r="O157" t="e">
        <f t="shared" si="120"/>
        <v>#REF!</v>
      </c>
      <c r="P157" t="e">
        <f t="shared" si="121"/>
        <v>#REF!</v>
      </c>
      <c r="Q157" t="e">
        <f t="shared" si="122"/>
        <v>#REF!</v>
      </c>
      <c r="R157" t="e">
        <f t="shared" si="123"/>
        <v>#REF!</v>
      </c>
      <c r="S157" t="e">
        <f t="shared" si="124"/>
        <v>#REF!</v>
      </c>
      <c r="T157" t="e">
        <f t="shared" si="125"/>
        <v>#REF!</v>
      </c>
      <c r="U157" t="e">
        <f t="shared" si="126"/>
        <v>#REF!</v>
      </c>
      <c r="V157" t="e">
        <f t="shared" si="127"/>
        <v>#REF!</v>
      </c>
      <c r="W157" t="e">
        <f t="shared" si="128"/>
        <v>#REF!</v>
      </c>
      <c r="X157" t="e">
        <f t="shared" si="129"/>
        <v>#REF!</v>
      </c>
      <c r="Y157" t="e">
        <f t="shared" si="130"/>
        <v>#REF!</v>
      </c>
      <c r="AA157">
        <v>74715642</v>
      </c>
      <c r="AB157">
        <f t="shared" si="131"/>
        <v>1495.05</v>
      </c>
      <c r="AC157">
        <f t="shared" si="132"/>
        <v>1495.05</v>
      </c>
      <c r="AD157">
        <f>ROUND((((ET157)-(EU157))+AE157),2)</f>
        <v>0</v>
      </c>
      <c r="AE157">
        <f t="shared" si="156"/>
        <v>0</v>
      </c>
      <c r="AF157">
        <f t="shared" si="156"/>
        <v>0</v>
      </c>
      <c r="AG157">
        <f t="shared" si="133"/>
        <v>0</v>
      </c>
      <c r="AH157">
        <f t="shared" si="157"/>
        <v>0</v>
      </c>
      <c r="AI157">
        <f t="shared" si="157"/>
        <v>0</v>
      </c>
      <c r="AJ157">
        <f t="shared" si="134"/>
        <v>0</v>
      </c>
      <c r="AK157">
        <v>1495.05</v>
      </c>
      <c r="AL157" s="68">
        <f>'1.Лок.смета.и.Акт'!F460</f>
        <v>1495.05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f>'1.Лок.смета.и.Акт'!J460</f>
        <v>9.11</v>
      </c>
      <c r="BD157" t="s">
        <v>6</v>
      </c>
      <c r="BE157" t="s">
        <v>6</v>
      </c>
      <c r="BF157" t="s">
        <v>6</v>
      </c>
      <c r="BG157" t="s">
        <v>6</v>
      </c>
      <c r="BH157">
        <v>3</v>
      </c>
      <c r="BI157">
        <v>1</v>
      </c>
      <c r="BJ157" t="s">
        <v>258</v>
      </c>
      <c r="BM157">
        <v>500001</v>
      </c>
      <c r="BN157">
        <v>0</v>
      </c>
      <c r="BO157" t="s">
        <v>6</v>
      </c>
      <c r="BP157">
        <v>0</v>
      </c>
      <c r="BQ157">
        <v>8</v>
      </c>
      <c r="BR157">
        <v>0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6</v>
      </c>
      <c r="BZ157">
        <v>0</v>
      </c>
      <c r="CA157">
        <v>0</v>
      </c>
      <c r="CB157" t="s">
        <v>6</v>
      </c>
      <c r="CE157">
        <v>0</v>
      </c>
      <c r="CF157">
        <v>0</v>
      </c>
      <c r="CG157">
        <v>0</v>
      </c>
      <c r="CM157">
        <v>0</v>
      </c>
      <c r="CN157" t="s">
        <v>6</v>
      </c>
      <c r="CO157">
        <v>0</v>
      </c>
      <c r="CP157" t="e">
        <f t="shared" si="135"/>
        <v>#REF!</v>
      </c>
      <c r="CQ157">
        <f t="shared" si="158"/>
        <v>1495.05</v>
      </c>
      <c r="CR157">
        <f t="shared" si="158"/>
        <v>0</v>
      </c>
      <c r="CS157">
        <f t="shared" si="136"/>
        <v>0</v>
      </c>
      <c r="CT157">
        <f t="shared" si="137"/>
        <v>0</v>
      </c>
      <c r="CU157">
        <f t="shared" si="138"/>
        <v>0</v>
      </c>
      <c r="CV157">
        <f t="shared" si="139"/>
        <v>0</v>
      </c>
      <c r="CW157">
        <f t="shared" si="140"/>
        <v>0</v>
      </c>
      <c r="CX157">
        <f t="shared" si="141"/>
        <v>0</v>
      </c>
      <c r="CY157" t="e">
        <f t="shared" si="142"/>
        <v>#REF!</v>
      </c>
      <c r="CZ157" t="e">
        <f t="shared" si="143"/>
        <v>#REF!</v>
      </c>
      <c r="DC157" t="s">
        <v>6</v>
      </c>
      <c r="DD157" t="s">
        <v>6</v>
      </c>
      <c r="DE157" t="s">
        <v>6</v>
      </c>
      <c r="DF157" t="s">
        <v>6</v>
      </c>
      <c r="DG157" t="s">
        <v>6</v>
      </c>
      <c r="DH157" t="s">
        <v>6</v>
      </c>
      <c r="DI157" t="s">
        <v>6</v>
      </c>
      <c r="DJ157" t="s">
        <v>6</v>
      </c>
      <c r="DK157" t="s">
        <v>6</v>
      </c>
      <c r="DL157" t="s">
        <v>6</v>
      </c>
      <c r="DM157" t="s">
        <v>6</v>
      </c>
      <c r="DN157">
        <v>0</v>
      </c>
      <c r="DO157">
        <v>0</v>
      </c>
      <c r="DP157">
        <v>1</v>
      </c>
      <c r="DQ157">
        <v>1</v>
      </c>
      <c r="DU157">
        <v>1013</v>
      </c>
      <c r="DV157" t="s">
        <v>23</v>
      </c>
      <c r="DW157" t="str">
        <f>'1.Лок.смета.и.Акт'!D460</f>
        <v>ШТ</v>
      </c>
      <c r="DX157">
        <v>1</v>
      </c>
      <c r="DZ157" t="s">
        <v>6</v>
      </c>
      <c r="EA157" t="s">
        <v>6</v>
      </c>
      <c r="EB157" t="s">
        <v>6</v>
      </c>
      <c r="EC157" t="s">
        <v>6</v>
      </c>
      <c r="EE157">
        <v>61530067</v>
      </c>
      <c r="EF157">
        <v>8</v>
      </c>
      <c r="EG157" t="s">
        <v>51</v>
      </c>
      <c r="EH157">
        <v>0</v>
      </c>
      <c r="EI157" t="s">
        <v>6</v>
      </c>
      <c r="EJ157">
        <v>1</v>
      </c>
      <c r="EK157">
        <v>500001</v>
      </c>
      <c r="EL157" t="s">
        <v>52</v>
      </c>
      <c r="EM157" t="s">
        <v>53</v>
      </c>
      <c r="EO157" t="s">
        <v>6</v>
      </c>
      <c r="EQ157">
        <v>0</v>
      </c>
      <c r="ER157">
        <v>1495.05</v>
      </c>
      <c r="ES157" s="68">
        <f>'1.Лок.смета.и.Акт'!F460</f>
        <v>1495.05</v>
      </c>
      <c r="ET157">
        <v>0</v>
      </c>
      <c r="EU157">
        <v>0</v>
      </c>
      <c r="EV157">
        <v>0</v>
      </c>
      <c r="EW157">
        <v>0</v>
      </c>
      <c r="EX157">
        <v>0</v>
      </c>
      <c r="EZ157">
        <v>5</v>
      </c>
      <c r="FC157">
        <v>0</v>
      </c>
      <c r="FD157">
        <v>18</v>
      </c>
      <c r="FF157">
        <v>1421.67</v>
      </c>
      <c r="FQ157">
        <v>0</v>
      </c>
      <c r="FR157">
        <f t="shared" si="144"/>
        <v>0</v>
      </c>
      <c r="FS157">
        <v>0</v>
      </c>
      <c r="FX157">
        <v>0</v>
      </c>
      <c r="FY157">
        <v>0</v>
      </c>
      <c r="GA157" t="s">
        <v>259</v>
      </c>
      <c r="GD157">
        <v>1</v>
      </c>
      <c r="GF157">
        <v>-583869472</v>
      </c>
      <c r="GG157">
        <v>2</v>
      </c>
      <c r="GH157">
        <v>3</v>
      </c>
      <c r="GI157">
        <v>4</v>
      </c>
      <c r="GJ157">
        <v>0</v>
      </c>
      <c r="GK157">
        <v>0</v>
      </c>
      <c r="GL157">
        <f t="shared" si="145"/>
        <v>0</v>
      </c>
      <c r="GM157" t="e">
        <f t="shared" si="146"/>
        <v>#REF!</v>
      </c>
      <c r="GN157" t="e">
        <f t="shared" si="147"/>
        <v>#REF!</v>
      </c>
      <c r="GO157">
        <f t="shared" si="148"/>
        <v>0</v>
      </c>
      <c r="GP157">
        <f t="shared" si="149"/>
        <v>0</v>
      </c>
      <c r="GR157">
        <v>1</v>
      </c>
      <c r="GS157">
        <v>1</v>
      </c>
      <c r="GT157">
        <v>0</v>
      </c>
      <c r="GU157" t="s">
        <v>6</v>
      </c>
      <c r="GV157">
        <f t="shared" si="150"/>
        <v>0</v>
      </c>
      <c r="GW157">
        <v>1</v>
      </c>
      <c r="GX157" t="e">
        <f t="shared" si="151"/>
        <v>#REF!</v>
      </c>
      <c r="HA157">
        <v>0</v>
      </c>
      <c r="HB157">
        <v>0</v>
      </c>
      <c r="HC157">
        <f t="shared" si="152"/>
        <v>0</v>
      </c>
      <c r="HE157" t="s">
        <v>43</v>
      </c>
      <c r="HF157" t="s">
        <v>55</v>
      </c>
      <c r="HG157" t="e">
        <f>ROUND(AC157*I157,2)</f>
        <v>#REF!</v>
      </c>
      <c r="HM157" t="s">
        <v>6</v>
      </c>
      <c r="HN157" t="s">
        <v>6</v>
      </c>
      <c r="HO157" t="s">
        <v>6</v>
      </c>
      <c r="HP157" t="s">
        <v>6</v>
      </c>
      <c r="HQ157" t="s">
        <v>6</v>
      </c>
      <c r="IF157">
        <v>-1</v>
      </c>
      <c r="IK157">
        <v>0</v>
      </c>
    </row>
    <row r="158" spans="1:245" x14ac:dyDescent="0.2">
      <c r="A158">
        <v>17</v>
      </c>
      <c r="B158">
        <v>1</v>
      </c>
      <c r="C158">
        <f>ROW(SmtRes!A187)</f>
        <v>187</v>
      </c>
      <c r="D158">
        <f>ROW(EtalonRes!A189)</f>
        <v>189</v>
      </c>
      <c r="E158" t="s">
        <v>260</v>
      </c>
      <c r="F158" t="s">
        <v>261</v>
      </c>
      <c r="G158" t="s">
        <v>262</v>
      </c>
      <c r="H158" t="s">
        <v>263</v>
      </c>
      <c r="I158">
        <f>'1.Лок.смета.и.Акт'!E466</f>
        <v>0.06</v>
      </c>
      <c r="J158">
        <v>0</v>
      </c>
      <c r="K158">
        <v>0.06</v>
      </c>
      <c r="O158">
        <f t="shared" si="120"/>
        <v>616.52</v>
      </c>
      <c r="P158">
        <f t="shared" si="121"/>
        <v>170.35</v>
      </c>
      <c r="Q158">
        <f t="shared" si="122"/>
        <v>1.17</v>
      </c>
      <c r="R158">
        <f t="shared" si="123"/>
        <v>0.56000000000000005</v>
      </c>
      <c r="S158">
        <f t="shared" si="124"/>
        <v>445</v>
      </c>
      <c r="T158">
        <f t="shared" si="125"/>
        <v>0</v>
      </c>
      <c r="U158">
        <f t="shared" si="126"/>
        <v>1.5624</v>
      </c>
      <c r="V158">
        <f t="shared" si="127"/>
        <v>1.2600000000000001E-3</v>
      </c>
      <c r="W158">
        <f t="shared" si="128"/>
        <v>0</v>
      </c>
      <c r="X158">
        <f t="shared" si="129"/>
        <v>539.13</v>
      </c>
      <c r="Y158">
        <f t="shared" si="130"/>
        <v>320.8</v>
      </c>
      <c r="AA158">
        <v>74715642</v>
      </c>
      <c r="AB158">
        <f t="shared" si="131"/>
        <v>535.25</v>
      </c>
      <c r="AC158">
        <f t="shared" si="132"/>
        <v>311.66000000000003</v>
      </c>
      <c r="AD158">
        <f>ROUND(((((ET158*ROUND(1.05,7)))-((EU158*ROUND(1.05,7))))+AE158),2)</f>
        <v>1.47</v>
      </c>
      <c r="AE158">
        <f>ROUND(((EU158*ROUND(1.05,7))),2)</f>
        <v>0.28000000000000003</v>
      </c>
      <c r="AF158">
        <f>ROUND(((EV158*ROUND(1.05,7))),2)</f>
        <v>222.12</v>
      </c>
      <c r="AG158">
        <f t="shared" si="133"/>
        <v>0</v>
      </c>
      <c r="AH158">
        <f>((EW158*ROUND(1.05,7)))</f>
        <v>26.040000000000003</v>
      </c>
      <c r="AI158">
        <f>((EX158*ROUND(1.05,7)))</f>
        <v>2.1000000000000001E-2</v>
      </c>
      <c r="AJ158">
        <f t="shared" si="134"/>
        <v>0</v>
      </c>
      <c r="AK158">
        <f>AL158+AM158+AO158</f>
        <v>524.6</v>
      </c>
      <c r="AL158" s="68">
        <f>'1.Лок.смета.и.Акт'!F470</f>
        <v>311.66000000000003</v>
      </c>
      <c r="AM158" s="68">
        <f>'1.Лок.смета.и.Акт'!F468</f>
        <v>1.4</v>
      </c>
      <c r="AN158" s="68">
        <f>'1.Лок.смета.и.Акт'!F469</f>
        <v>0.27</v>
      </c>
      <c r="AO158" s="68">
        <f>'1.Лок.смета.и.Акт'!F467</f>
        <v>211.54</v>
      </c>
      <c r="AP158">
        <v>0</v>
      </c>
      <c r="AQ158">
        <f>'1.Лок.смета.и.Акт'!E473</f>
        <v>24.8</v>
      </c>
      <c r="AR158">
        <v>0.02</v>
      </c>
      <c r="AS158">
        <v>0</v>
      </c>
      <c r="AT158">
        <v>121</v>
      </c>
      <c r="AU158">
        <v>72</v>
      </c>
      <c r="AV158">
        <v>1</v>
      </c>
      <c r="AW158">
        <v>1</v>
      </c>
      <c r="AZ158">
        <v>1</v>
      </c>
      <c r="BA158">
        <f>'1.Лок.смета.и.Акт'!J467</f>
        <v>33.39</v>
      </c>
      <c r="BB158">
        <f>'1.Лок.смета.и.Акт'!J468</f>
        <v>13.26</v>
      </c>
      <c r="BC158">
        <f>'1.Лок.смета.и.Акт'!J470</f>
        <v>9.11</v>
      </c>
      <c r="BD158" t="s">
        <v>6</v>
      </c>
      <c r="BE158" t="s">
        <v>6</v>
      </c>
      <c r="BF158" t="s">
        <v>6</v>
      </c>
      <c r="BG158" t="s">
        <v>6</v>
      </c>
      <c r="BH158">
        <v>0</v>
      </c>
      <c r="BI158">
        <v>1</v>
      </c>
      <c r="BJ158" t="s">
        <v>264</v>
      </c>
      <c r="BM158">
        <v>20001</v>
      </c>
      <c r="BN158">
        <v>0</v>
      </c>
      <c r="BO158" t="s">
        <v>6</v>
      </c>
      <c r="BP158">
        <v>0</v>
      </c>
      <c r="BQ158">
        <v>22</v>
      </c>
      <c r="BR158">
        <v>0</v>
      </c>
      <c r="BS158">
        <f>'1.Лок.смета.и.Акт'!J469</f>
        <v>33.39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6</v>
      </c>
      <c r="BZ158">
        <v>121</v>
      </c>
      <c r="CA158">
        <v>72</v>
      </c>
      <c r="CB158" t="s">
        <v>6</v>
      </c>
      <c r="CE158">
        <v>0</v>
      </c>
      <c r="CF158">
        <v>0</v>
      </c>
      <c r="CG158">
        <v>0</v>
      </c>
      <c r="CM158">
        <v>0</v>
      </c>
      <c r="CN158" t="s">
        <v>25</v>
      </c>
      <c r="CO158">
        <v>0</v>
      </c>
      <c r="CP158">
        <f t="shared" si="135"/>
        <v>616.52</v>
      </c>
      <c r="CQ158">
        <f>AC158*BC158</f>
        <v>2839.2226000000001</v>
      </c>
      <c r="CR158">
        <f>AD158*BB158</f>
        <v>19.4922</v>
      </c>
      <c r="CS158">
        <f t="shared" si="136"/>
        <v>9.3492000000000015</v>
      </c>
      <c r="CT158">
        <f t="shared" si="137"/>
        <v>7416.5868</v>
      </c>
      <c r="CU158">
        <f t="shared" si="138"/>
        <v>0</v>
      </c>
      <c r="CV158">
        <f t="shared" si="139"/>
        <v>26.040000000000003</v>
      </c>
      <c r="CW158">
        <f t="shared" si="140"/>
        <v>2.1000000000000001E-2</v>
      </c>
      <c r="CX158">
        <f t="shared" si="141"/>
        <v>0</v>
      </c>
      <c r="CY158">
        <f t="shared" si="142"/>
        <v>539.12760000000003</v>
      </c>
      <c r="CZ158">
        <f t="shared" si="143"/>
        <v>320.8032</v>
      </c>
      <c r="DB158">
        <v>9</v>
      </c>
      <c r="DC158" t="s">
        <v>6</v>
      </c>
      <c r="DD158" t="s">
        <v>6</v>
      </c>
      <c r="DE158" t="s">
        <v>26</v>
      </c>
      <c r="DF158" t="s">
        <v>26</v>
      </c>
      <c r="DG158" t="s">
        <v>26</v>
      </c>
      <c r="DH158" t="s">
        <v>6</v>
      </c>
      <c r="DI158" t="s">
        <v>26</v>
      </c>
      <c r="DJ158" t="s">
        <v>26</v>
      </c>
      <c r="DK158" t="s">
        <v>6</v>
      </c>
      <c r="DL158" t="s">
        <v>6</v>
      </c>
      <c r="DM158" t="s">
        <v>6</v>
      </c>
      <c r="DN158">
        <v>0</v>
      </c>
      <c r="DO158">
        <v>0</v>
      </c>
      <c r="DP158">
        <v>1</v>
      </c>
      <c r="DQ158">
        <v>1</v>
      </c>
      <c r="DU158">
        <v>1013</v>
      </c>
      <c r="DV158" t="s">
        <v>263</v>
      </c>
      <c r="DW158" t="str">
        <f>'1.Лок.смета.и.Акт'!D466</f>
        <v>100 ШТ</v>
      </c>
      <c r="DX158">
        <v>1</v>
      </c>
      <c r="DZ158" t="s">
        <v>6</v>
      </c>
      <c r="EA158" t="s">
        <v>6</v>
      </c>
      <c r="EB158" t="s">
        <v>6</v>
      </c>
      <c r="EC158" t="s">
        <v>6</v>
      </c>
      <c r="EE158">
        <v>61529847</v>
      </c>
      <c r="EF158">
        <v>22</v>
      </c>
      <c r="EG158" t="s">
        <v>27</v>
      </c>
      <c r="EH158">
        <v>16</v>
      </c>
      <c r="EI158" t="s">
        <v>28</v>
      </c>
      <c r="EJ158">
        <v>1</v>
      </c>
      <c r="EK158">
        <v>20001</v>
      </c>
      <c r="EL158" t="s">
        <v>29</v>
      </c>
      <c r="EM158" t="s">
        <v>30</v>
      </c>
      <c r="EO158" t="s">
        <v>31</v>
      </c>
      <c r="EQ158">
        <v>0</v>
      </c>
      <c r="ER158">
        <f>ES158+ET158+EV158</f>
        <v>524.6</v>
      </c>
      <c r="ES158" s="68">
        <f>'1.Лок.смета.и.Акт'!F470</f>
        <v>311.66000000000003</v>
      </c>
      <c r="ET158" s="68">
        <f>'1.Лок.смета.и.Акт'!F468</f>
        <v>1.4</v>
      </c>
      <c r="EU158" s="68">
        <f>'1.Лок.смета.и.Акт'!F469</f>
        <v>0.27</v>
      </c>
      <c r="EV158" s="68">
        <f>'1.Лок.смета.и.Акт'!F467</f>
        <v>211.54</v>
      </c>
      <c r="EW158">
        <f>'1.Лок.смета.и.Акт'!E473</f>
        <v>24.8</v>
      </c>
      <c r="EX158">
        <v>0.02</v>
      </c>
      <c r="EY158">
        <v>0</v>
      </c>
      <c r="FQ158">
        <v>0</v>
      </c>
      <c r="FR158">
        <f t="shared" si="144"/>
        <v>0</v>
      </c>
      <c r="FS158">
        <v>0</v>
      </c>
      <c r="FX158">
        <v>121</v>
      </c>
      <c r="FY158">
        <v>72</v>
      </c>
      <c r="GA158" t="s">
        <v>6</v>
      </c>
      <c r="GD158">
        <v>1</v>
      </c>
      <c r="GF158">
        <v>-890494239</v>
      </c>
      <c r="GG158">
        <v>2</v>
      </c>
      <c r="GH158">
        <v>1</v>
      </c>
      <c r="GI158">
        <v>4</v>
      </c>
      <c r="GJ158">
        <v>0</v>
      </c>
      <c r="GK158">
        <v>0</v>
      </c>
      <c r="GL158">
        <f t="shared" si="145"/>
        <v>0</v>
      </c>
      <c r="GM158">
        <f t="shared" si="146"/>
        <v>1476.45</v>
      </c>
      <c r="GN158">
        <f t="shared" si="147"/>
        <v>1476.45</v>
      </c>
      <c r="GO158">
        <f t="shared" si="148"/>
        <v>0</v>
      </c>
      <c r="GP158">
        <f t="shared" si="149"/>
        <v>0</v>
      </c>
      <c r="GR158">
        <v>0</v>
      </c>
      <c r="GS158">
        <v>3</v>
      </c>
      <c r="GT158">
        <v>0</v>
      </c>
      <c r="GU158" t="s">
        <v>6</v>
      </c>
      <c r="GV158">
        <f t="shared" si="150"/>
        <v>0</v>
      </c>
      <c r="GW158">
        <v>1</v>
      </c>
      <c r="GX158">
        <f t="shared" si="151"/>
        <v>0</v>
      </c>
      <c r="HA158">
        <v>0</v>
      </c>
      <c r="HB158">
        <v>0</v>
      </c>
      <c r="HC158">
        <f t="shared" si="152"/>
        <v>0</v>
      </c>
      <c r="HE158" t="s">
        <v>6</v>
      </c>
      <c r="HF158" t="s">
        <v>6</v>
      </c>
      <c r="HM158" t="s">
        <v>6</v>
      </c>
      <c r="HN158" t="s">
        <v>32</v>
      </c>
      <c r="HO158" t="s">
        <v>33</v>
      </c>
      <c r="HP158" t="s">
        <v>28</v>
      </c>
      <c r="HQ158" t="s">
        <v>28</v>
      </c>
      <c r="IF158">
        <v>-1</v>
      </c>
      <c r="IK158">
        <v>0</v>
      </c>
    </row>
    <row r="159" spans="1:245" x14ac:dyDescent="0.2">
      <c r="A159">
        <v>18</v>
      </c>
      <c r="B159">
        <v>1</v>
      </c>
      <c r="C159">
        <v>187</v>
      </c>
      <c r="E159" t="s">
        <v>265</v>
      </c>
      <c r="F159" t="str">
        <f>'1.Лок.смета.и.Акт'!B474</f>
        <v>Прайс</v>
      </c>
      <c r="G159" t="s">
        <v>266</v>
      </c>
      <c r="H159" t="s">
        <v>23</v>
      </c>
      <c r="I159" t="e">
        <f>I158*J159</f>
        <v>#REF!</v>
      </c>
      <c r="J159" s="183" t="e">
        <f>#REF!</f>
        <v>#REF!</v>
      </c>
      <c r="K159">
        <v>100</v>
      </c>
      <c r="O159" t="e">
        <f t="shared" si="120"/>
        <v>#REF!</v>
      </c>
      <c r="P159" t="e">
        <f t="shared" si="121"/>
        <v>#REF!</v>
      </c>
      <c r="Q159" t="e">
        <f t="shared" si="122"/>
        <v>#REF!</v>
      </c>
      <c r="R159" t="e">
        <f t="shared" si="123"/>
        <v>#REF!</v>
      </c>
      <c r="S159" t="e">
        <f t="shared" si="124"/>
        <v>#REF!</v>
      </c>
      <c r="T159" t="e">
        <f t="shared" si="125"/>
        <v>#REF!</v>
      </c>
      <c r="U159" t="e">
        <f t="shared" si="126"/>
        <v>#REF!</v>
      </c>
      <c r="V159" t="e">
        <f t="shared" si="127"/>
        <v>#REF!</v>
      </c>
      <c r="W159" t="e">
        <f t="shared" si="128"/>
        <v>#REF!</v>
      </c>
      <c r="X159" t="e">
        <f t="shared" si="129"/>
        <v>#REF!</v>
      </c>
      <c r="Y159" t="e">
        <f t="shared" si="130"/>
        <v>#REF!</v>
      </c>
      <c r="AA159">
        <v>74715642</v>
      </c>
      <c r="AB159">
        <f t="shared" si="131"/>
        <v>457.46</v>
      </c>
      <c r="AC159">
        <f t="shared" si="132"/>
        <v>457.46</v>
      </c>
      <c r="AD159">
        <f>ROUND((((ET159)-(EU159))+AE159),2)</f>
        <v>0</v>
      </c>
      <c r="AE159">
        <f>ROUND((EU159),2)</f>
        <v>0</v>
      </c>
      <c r="AF159">
        <f>ROUND((EV159),2)</f>
        <v>0</v>
      </c>
      <c r="AG159">
        <f t="shared" si="133"/>
        <v>0</v>
      </c>
      <c r="AH159">
        <f>(EW159)</f>
        <v>0</v>
      </c>
      <c r="AI159">
        <f>(EX159)</f>
        <v>0</v>
      </c>
      <c r="AJ159">
        <f t="shared" si="134"/>
        <v>0</v>
      </c>
      <c r="AK159">
        <v>457.46000000000004</v>
      </c>
      <c r="AL159" s="68">
        <f>'1.Лок.смета.и.Акт'!F474</f>
        <v>457.46000000000004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1</v>
      </c>
      <c r="AW159">
        <v>1</v>
      </c>
      <c r="AZ159">
        <v>1</v>
      </c>
      <c r="BA159">
        <v>1</v>
      </c>
      <c r="BB159">
        <v>1</v>
      </c>
      <c r="BC159">
        <f>'1.Лок.смета.и.Акт'!J474</f>
        <v>9.11</v>
      </c>
      <c r="BD159" t="s">
        <v>6</v>
      </c>
      <c r="BE159" t="s">
        <v>6</v>
      </c>
      <c r="BF159" t="s">
        <v>6</v>
      </c>
      <c r="BG159" t="s">
        <v>6</v>
      </c>
      <c r="BH159">
        <v>3</v>
      </c>
      <c r="BI159">
        <v>1</v>
      </c>
      <c r="BJ159" t="s">
        <v>267</v>
      </c>
      <c r="BM159">
        <v>500001</v>
      </c>
      <c r="BN159">
        <v>0</v>
      </c>
      <c r="BO159" t="s">
        <v>6</v>
      </c>
      <c r="BP159">
        <v>0</v>
      </c>
      <c r="BQ159">
        <v>8</v>
      </c>
      <c r="BR159">
        <v>0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6</v>
      </c>
      <c r="BZ159">
        <v>0</v>
      </c>
      <c r="CA159">
        <v>0</v>
      </c>
      <c r="CB159" t="s">
        <v>6</v>
      </c>
      <c r="CE159">
        <v>0</v>
      </c>
      <c r="CF159">
        <v>0</v>
      </c>
      <c r="CG159">
        <v>0</v>
      </c>
      <c r="CM159">
        <v>0</v>
      </c>
      <c r="CN159" t="s">
        <v>6</v>
      </c>
      <c r="CO159">
        <v>0</v>
      </c>
      <c r="CP159" t="e">
        <f t="shared" si="135"/>
        <v>#REF!</v>
      </c>
      <c r="CQ159">
        <f>AC159</f>
        <v>457.46</v>
      </c>
      <c r="CR159">
        <f>AD159</f>
        <v>0</v>
      </c>
      <c r="CS159">
        <f t="shared" si="136"/>
        <v>0</v>
      </c>
      <c r="CT159">
        <f t="shared" si="137"/>
        <v>0</v>
      </c>
      <c r="CU159">
        <f t="shared" si="138"/>
        <v>0</v>
      </c>
      <c r="CV159">
        <f t="shared" si="139"/>
        <v>0</v>
      </c>
      <c r="CW159">
        <f t="shared" si="140"/>
        <v>0</v>
      </c>
      <c r="CX159">
        <f t="shared" si="141"/>
        <v>0</v>
      </c>
      <c r="CY159" t="e">
        <f t="shared" si="142"/>
        <v>#REF!</v>
      </c>
      <c r="CZ159" t="e">
        <f t="shared" si="143"/>
        <v>#REF!</v>
      </c>
      <c r="DC159" t="s">
        <v>6</v>
      </c>
      <c r="DD159" t="s">
        <v>6</v>
      </c>
      <c r="DE159" t="s">
        <v>6</v>
      </c>
      <c r="DF159" t="s">
        <v>6</v>
      </c>
      <c r="DG159" t="s">
        <v>6</v>
      </c>
      <c r="DH159" t="s">
        <v>6</v>
      </c>
      <c r="DI159" t="s">
        <v>6</v>
      </c>
      <c r="DJ159" t="s">
        <v>6</v>
      </c>
      <c r="DK159" t="s">
        <v>6</v>
      </c>
      <c r="DL159" t="s">
        <v>6</v>
      </c>
      <c r="DM159" t="s">
        <v>6</v>
      </c>
      <c r="DN159">
        <v>0</v>
      </c>
      <c r="DO159">
        <v>0</v>
      </c>
      <c r="DP159">
        <v>1</v>
      </c>
      <c r="DQ159">
        <v>1</v>
      </c>
      <c r="DU159">
        <v>1013</v>
      </c>
      <c r="DV159" t="s">
        <v>23</v>
      </c>
      <c r="DW159" t="str">
        <f>'1.Лок.смета.и.Акт'!D474</f>
        <v>ШТ</v>
      </c>
      <c r="DX159">
        <v>1</v>
      </c>
      <c r="DZ159" t="s">
        <v>6</v>
      </c>
      <c r="EA159" t="s">
        <v>6</v>
      </c>
      <c r="EB159" t="s">
        <v>6</v>
      </c>
      <c r="EC159" t="s">
        <v>6</v>
      </c>
      <c r="EE159">
        <v>61530067</v>
      </c>
      <c r="EF159">
        <v>8</v>
      </c>
      <c r="EG159" t="s">
        <v>51</v>
      </c>
      <c r="EH159">
        <v>0</v>
      </c>
      <c r="EI159" t="s">
        <v>6</v>
      </c>
      <c r="EJ159">
        <v>1</v>
      </c>
      <c r="EK159">
        <v>500001</v>
      </c>
      <c r="EL159" t="s">
        <v>52</v>
      </c>
      <c r="EM159" t="s">
        <v>53</v>
      </c>
      <c r="EO159" t="s">
        <v>6</v>
      </c>
      <c r="EQ159">
        <v>0</v>
      </c>
      <c r="ER159">
        <v>457.46000000000004</v>
      </c>
      <c r="ES159" s="68">
        <f>'1.Лок.смета.и.Акт'!F474</f>
        <v>457.46000000000004</v>
      </c>
      <c r="ET159">
        <v>0</v>
      </c>
      <c r="EU159">
        <v>0</v>
      </c>
      <c r="EV159">
        <v>0</v>
      </c>
      <c r="EW159">
        <v>0</v>
      </c>
      <c r="EX159">
        <v>0</v>
      </c>
      <c r="EZ159">
        <v>5</v>
      </c>
      <c r="FC159">
        <v>0</v>
      </c>
      <c r="FD159">
        <v>18</v>
      </c>
      <c r="FF159">
        <v>435</v>
      </c>
      <c r="FQ159">
        <v>0</v>
      </c>
      <c r="FR159">
        <f t="shared" si="144"/>
        <v>0</v>
      </c>
      <c r="FS159">
        <v>0</v>
      </c>
      <c r="FX159">
        <v>0</v>
      </c>
      <c r="FY159">
        <v>0</v>
      </c>
      <c r="GA159" t="s">
        <v>268</v>
      </c>
      <c r="GD159">
        <v>1</v>
      </c>
      <c r="GF159">
        <v>1624094406</v>
      </c>
      <c r="GG159">
        <v>2</v>
      </c>
      <c r="GH159">
        <v>3</v>
      </c>
      <c r="GI159">
        <v>4</v>
      </c>
      <c r="GJ159">
        <v>0</v>
      </c>
      <c r="GK159">
        <v>0</v>
      </c>
      <c r="GL159">
        <f t="shared" si="145"/>
        <v>0</v>
      </c>
      <c r="GM159" t="e">
        <f t="shared" si="146"/>
        <v>#REF!</v>
      </c>
      <c r="GN159" t="e">
        <f t="shared" si="147"/>
        <v>#REF!</v>
      </c>
      <c r="GO159">
        <f t="shared" si="148"/>
        <v>0</v>
      </c>
      <c r="GP159">
        <f t="shared" si="149"/>
        <v>0</v>
      </c>
      <c r="GR159">
        <v>1</v>
      </c>
      <c r="GS159">
        <v>1</v>
      </c>
      <c r="GT159">
        <v>0</v>
      </c>
      <c r="GU159" t="s">
        <v>6</v>
      </c>
      <c r="GV159">
        <f t="shared" si="150"/>
        <v>0</v>
      </c>
      <c r="GW159">
        <v>1</v>
      </c>
      <c r="GX159" t="e">
        <f t="shared" si="151"/>
        <v>#REF!</v>
      </c>
      <c r="HA159">
        <v>0</v>
      </c>
      <c r="HB159">
        <v>0</v>
      </c>
      <c r="HC159">
        <f t="shared" si="152"/>
        <v>0</v>
      </c>
      <c r="HE159" t="s">
        <v>43</v>
      </c>
      <c r="HF159" t="s">
        <v>55</v>
      </c>
      <c r="HG159" t="e">
        <f>ROUND(AC159*I159,2)</f>
        <v>#REF!</v>
      </c>
      <c r="HM159" t="s">
        <v>6</v>
      </c>
      <c r="HN159" t="s">
        <v>6</v>
      </c>
      <c r="HO159" t="s">
        <v>6</v>
      </c>
      <c r="HP159" t="s">
        <v>6</v>
      </c>
      <c r="HQ159" t="s">
        <v>6</v>
      </c>
      <c r="IF159">
        <v>-1</v>
      </c>
      <c r="IK159">
        <v>0</v>
      </c>
    </row>
    <row r="160" spans="1:245" x14ac:dyDescent="0.2">
      <c r="A160">
        <v>17</v>
      </c>
      <c r="B160">
        <v>1</v>
      </c>
      <c r="C160">
        <f>ROW(SmtRes!A201)</f>
        <v>201</v>
      </c>
      <c r="D160">
        <f>ROW(EtalonRes!A207)</f>
        <v>207</v>
      </c>
      <c r="E160" t="s">
        <v>269</v>
      </c>
      <c r="F160" t="s">
        <v>112</v>
      </c>
      <c r="G160" t="s">
        <v>113</v>
      </c>
      <c r="H160" t="s">
        <v>101</v>
      </c>
      <c r="I160">
        <f>'1.Лок.смета.и.Акт'!E479</f>
        <v>0.21990000000000001</v>
      </c>
      <c r="J160">
        <v>0</v>
      </c>
      <c r="K160">
        <v>0.21990000000000001</v>
      </c>
      <c r="O160">
        <f t="shared" si="120"/>
        <v>9372.74</v>
      </c>
      <c r="P160">
        <f t="shared" si="121"/>
        <v>779.1</v>
      </c>
      <c r="Q160">
        <f t="shared" si="122"/>
        <v>373.09</v>
      </c>
      <c r="R160">
        <f t="shared" si="123"/>
        <v>60.94</v>
      </c>
      <c r="S160">
        <f t="shared" si="124"/>
        <v>8220.5499999999993</v>
      </c>
      <c r="T160">
        <f t="shared" si="125"/>
        <v>0</v>
      </c>
      <c r="U160">
        <f t="shared" si="126"/>
        <v>28.16919</v>
      </c>
      <c r="V160">
        <f t="shared" si="127"/>
        <v>0.14777280000000001</v>
      </c>
      <c r="W160">
        <f t="shared" si="128"/>
        <v>0</v>
      </c>
      <c r="X160">
        <f t="shared" si="129"/>
        <v>10020.6</v>
      </c>
      <c r="Y160">
        <f t="shared" si="130"/>
        <v>5962.67</v>
      </c>
      <c r="AA160">
        <v>74715642</v>
      </c>
      <c r="AB160">
        <f t="shared" si="131"/>
        <v>1636.45</v>
      </c>
      <c r="AC160">
        <f t="shared" si="132"/>
        <v>388.91</v>
      </c>
      <c r="AD160">
        <f>ROUND(((((ET160*ROUND(1.05,7)))-((EU160*ROUND(1.05,7))))+AE160),2)</f>
        <v>127.95</v>
      </c>
      <c r="AE160">
        <f>ROUND(((EU160*ROUND(1.05,7))),2)</f>
        <v>8.3000000000000007</v>
      </c>
      <c r="AF160">
        <f>ROUND(((EV160*ROUND(1.05,7))),2)</f>
        <v>1119.5899999999999</v>
      </c>
      <c r="AG160">
        <f t="shared" si="133"/>
        <v>0</v>
      </c>
      <c r="AH160">
        <f>((EW160*ROUND(1.05,7)))</f>
        <v>128.1</v>
      </c>
      <c r="AI160">
        <f>((EX160*ROUND(1.05,7)))</f>
        <v>0.67200000000000004</v>
      </c>
      <c r="AJ160">
        <f t="shared" si="134"/>
        <v>0</v>
      </c>
      <c r="AK160">
        <f>AL160+AM160+AO160</f>
        <v>1577.04</v>
      </c>
      <c r="AL160" s="68">
        <f>'1.Лок.смета.и.Акт'!F483</f>
        <v>388.91</v>
      </c>
      <c r="AM160" s="68">
        <f>'1.Лок.смета.и.Акт'!F481</f>
        <v>121.85</v>
      </c>
      <c r="AN160" s="68">
        <f>'1.Лок.смета.и.Акт'!F482</f>
        <v>7.9</v>
      </c>
      <c r="AO160" s="68">
        <f>'1.Лок.смета.и.Акт'!F480</f>
        <v>1066.28</v>
      </c>
      <c r="AP160">
        <v>0</v>
      </c>
      <c r="AQ160">
        <f>'1.Лок.смета.и.Акт'!E486</f>
        <v>122</v>
      </c>
      <c r="AR160">
        <v>0.64</v>
      </c>
      <c r="AS160">
        <v>0</v>
      </c>
      <c r="AT160">
        <v>121</v>
      </c>
      <c r="AU160">
        <v>72</v>
      </c>
      <c r="AV160">
        <v>1</v>
      </c>
      <c r="AW160">
        <v>1</v>
      </c>
      <c r="AZ160">
        <v>1</v>
      </c>
      <c r="BA160">
        <f>'1.Лок.смета.и.Акт'!J480</f>
        <v>33.39</v>
      </c>
      <c r="BB160">
        <f>'1.Лок.смета.и.Акт'!J481</f>
        <v>13.26</v>
      </c>
      <c r="BC160">
        <f>'1.Лок.смета.и.Акт'!J483</f>
        <v>9.11</v>
      </c>
      <c r="BD160" t="s">
        <v>6</v>
      </c>
      <c r="BE160" t="s">
        <v>6</v>
      </c>
      <c r="BF160" t="s">
        <v>6</v>
      </c>
      <c r="BG160" t="s">
        <v>6</v>
      </c>
      <c r="BH160">
        <v>0</v>
      </c>
      <c r="BI160">
        <v>1</v>
      </c>
      <c r="BJ160" t="s">
        <v>114</v>
      </c>
      <c r="BM160">
        <v>20001</v>
      </c>
      <c r="BN160">
        <v>0</v>
      </c>
      <c r="BO160" t="s">
        <v>6</v>
      </c>
      <c r="BP160">
        <v>0</v>
      </c>
      <c r="BQ160">
        <v>22</v>
      </c>
      <c r="BR160">
        <v>0</v>
      </c>
      <c r="BS160">
        <f>'1.Лок.смета.и.Акт'!J482</f>
        <v>33.39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6</v>
      </c>
      <c r="BZ160">
        <v>121</v>
      </c>
      <c r="CA160">
        <v>72</v>
      </c>
      <c r="CB160" t="s">
        <v>6</v>
      </c>
      <c r="CE160">
        <v>0</v>
      </c>
      <c r="CF160">
        <v>0</v>
      </c>
      <c r="CG160">
        <v>0</v>
      </c>
      <c r="CM160">
        <v>0</v>
      </c>
      <c r="CN160" t="s">
        <v>63</v>
      </c>
      <c r="CO160">
        <v>0</v>
      </c>
      <c r="CP160">
        <f t="shared" si="135"/>
        <v>9372.74</v>
      </c>
      <c r="CQ160">
        <f>AC160*BC160</f>
        <v>3542.9701</v>
      </c>
      <c r="CR160">
        <f>AD160*BB160</f>
        <v>1696.617</v>
      </c>
      <c r="CS160">
        <f t="shared" si="136"/>
        <v>277.137</v>
      </c>
      <c r="CT160">
        <f t="shared" si="137"/>
        <v>37383.110099999998</v>
      </c>
      <c r="CU160">
        <f t="shared" si="138"/>
        <v>0</v>
      </c>
      <c r="CV160">
        <f t="shared" si="139"/>
        <v>128.1</v>
      </c>
      <c r="CW160">
        <f t="shared" si="140"/>
        <v>0.67200000000000004</v>
      </c>
      <c r="CX160">
        <f t="shared" si="141"/>
        <v>0</v>
      </c>
      <c r="CY160">
        <f t="shared" si="142"/>
        <v>10020.6029</v>
      </c>
      <c r="CZ160">
        <f t="shared" si="143"/>
        <v>5962.6728000000003</v>
      </c>
      <c r="DC160" t="s">
        <v>6</v>
      </c>
      <c r="DD160" t="s">
        <v>6</v>
      </c>
      <c r="DE160" t="s">
        <v>64</v>
      </c>
      <c r="DF160" t="s">
        <v>64</v>
      </c>
      <c r="DG160" t="s">
        <v>64</v>
      </c>
      <c r="DH160" t="s">
        <v>6</v>
      </c>
      <c r="DI160" t="s">
        <v>64</v>
      </c>
      <c r="DJ160" t="s">
        <v>64</v>
      </c>
      <c r="DK160" t="s">
        <v>6</v>
      </c>
      <c r="DL160" t="s">
        <v>6</v>
      </c>
      <c r="DM160" t="s">
        <v>6</v>
      </c>
      <c r="DN160">
        <v>0</v>
      </c>
      <c r="DO160">
        <v>0</v>
      </c>
      <c r="DP160">
        <v>1</v>
      </c>
      <c r="DQ160">
        <v>1</v>
      </c>
      <c r="DU160">
        <v>1005</v>
      </c>
      <c r="DV160" t="s">
        <v>101</v>
      </c>
      <c r="DW160" t="str">
        <f>'1.Лок.смета.и.Акт'!D479</f>
        <v>100 м2</v>
      </c>
      <c r="DX160">
        <v>100</v>
      </c>
      <c r="DZ160" t="s">
        <v>6</v>
      </c>
      <c r="EA160" t="s">
        <v>6</v>
      </c>
      <c r="EB160" t="s">
        <v>6</v>
      </c>
      <c r="EC160" t="s">
        <v>6</v>
      </c>
      <c r="EE160">
        <v>61529847</v>
      </c>
      <c r="EF160">
        <v>22</v>
      </c>
      <c r="EG160" t="s">
        <v>27</v>
      </c>
      <c r="EH160">
        <v>16</v>
      </c>
      <c r="EI160" t="s">
        <v>28</v>
      </c>
      <c r="EJ160">
        <v>1</v>
      </c>
      <c r="EK160">
        <v>20001</v>
      </c>
      <c r="EL160" t="s">
        <v>29</v>
      </c>
      <c r="EM160" t="s">
        <v>30</v>
      </c>
      <c r="EO160" t="s">
        <v>31</v>
      </c>
      <c r="EQ160">
        <v>0</v>
      </c>
      <c r="ER160">
        <f>ES160+ET160+EV160</f>
        <v>1577.04</v>
      </c>
      <c r="ES160" s="68">
        <f>'1.Лок.смета.и.Акт'!F483</f>
        <v>388.91</v>
      </c>
      <c r="ET160" s="68">
        <f>'1.Лок.смета.и.Акт'!F481</f>
        <v>121.85</v>
      </c>
      <c r="EU160" s="68">
        <f>'1.Лок.смета.и.Акт'!F482</f>
        <v>7.9</v>
      </c>
      <c r="EV160" s="68">
        <f>'1.Лок.смета.и.Акт'!F480</f>
        <v>1066.28</v>
      </c>
      <c r="EW160">
        <f>'1.Лок.смета.и.Акт'!E486</f>
        <v>122</v>
      </c>
      <c r="EX160">
        <v>0.64</v>
      </c>
      <c r="EY160">
        <v>0</v>
      </c>
      <c r="FQ160">
        <v>0</v>
      </c>
      <c r="FR160">
        <f t="shared" si="144"/>
        <v>0</v>
      </c>
      <c r="FS160">
        <v>0</v>
      </c>
      <c r="FX160">
        <v>121</v>
      </c>
      <c r="FY160">
        <v>72</v>
      </c>
      <c r="GA160" t="s">
        <v>6</v>
      </c>
      <c r="GD160">
        <v>1</v>
      </c>
      <c r="GF160">
        <v>178217713</v>
      </c>
      <c r="GG160">
        <v>2</v>
      </c>
      <c r="GH160">
        <v>1</v>
      </c>
      <c r="GI160">
        <v>4</v>
      </c>
      <c r="GJ160">
        <v>0</v>
      </c>
      <c r="GK160">
        <v>0</v>
      </c>
      <c r="GL160">
        <f t="shared" si="145"/>
        <v>0</v>
      </c>
      <c r="GM160">
        <f t="shared" si="146"/>
        <v>25356.01</v>
      </c>
      <c r="GN160">
        <f t="shared" si="147"/>
        <v>25356.01</v>
      </c>
      <c r="GO160">
        <f t="shared" si="148"/>
        <v>0</v>
      </c>
      <c r="GP160">
        <f t="shared" si="149"/>
        <v>0</v>
      </c>
      <c r="GR160">
        <v>0</v>
      </c>
      <c r="GS160">
        <v>3</v>
      </c>
      <c r="GT160">
        <v>0</v>
      </c>
      <c r="GU160" t="s">
        <v>6</v>
      </c>
      <c r="GV160">
        <f t="shared" si="150"/>
        <v>0</v>
      </c>
      <c r="GW160">
        <v>1</v>
      </c>
      <c r="GX160">
        <f t="shared" si="151"/>
        <v>0</v>
      </c>
      <c r="HA160">
        <v>0</v>
      </c>
      <c r="HB160">
        <v>0</v>
      </c>
      <c r="HC160">
        <f t="shared" si="152"/>
        <v>0</v>
      </c>
      <c r="HE160" t="s">
        <v>6</v>
      </c>
      <c r="HF160" t="s">
        <v>6</v>
      </c>
      <c r="HM160" t="s">
        <v>6</v>
      </c>
      <c r="HN160" t="s">
        <v>32</v>
      </c>
      <c r="HO160" t="s">
        <v>33</v>
      </c>
      <c r="HP160" t="s">
        <v>28</v>
      </c>
      <c r="HQ160" t="s">
        <v>28</v>
      </c>
      <c r="IF160">
        <v>-1</v>
      </c>
      <c r="IK160">
        <v>0</v>
      </c>
    </row>
    <row r="161" spans="1:245" x14ac:dyDescent="0.2">
      <c r="A161">
        <v>18</v>
      </c>
      <c r="B161">
        <v>1</v>
      </c>
      <c r="C161">
        <v>201</v>
      </c>
      <c r="E161" t="s">
        <v>270</v>
      </c>
      <c r="F161" t="str">
        <f>'1.Лок.смета.и.Акт'!B487</f>
        <v>Прайс</v>
      </c>
      <c r="G161" t="s">
        <v>271</v>
      </c>
      <c r="H161" t="s">
        <v>105</v>
      </c>
      <c r="I161" t="e">
        <f>I160*J161</f>
        <v>#REF!</v>
      </c>
      <c r="J161" s="183" t="e">
        <f>#REF!</f>
        <v>#REF!</v>
      </c>
      <c r="K161">
        <v>100</v>
      </c>
      <c r="O161" t="e">
        <f t="shared" si="120"/>
        <v>#REF!</v>
      </c>
      <c r="P161" t="e">
        <f t="shared" si="121"/>
        <v>#REF!</v>
      </c>
      <c r="Q161" t="e">
        <f t="shared" si="122"/>
        <v>#REF!</v>
      </c>
      <c r="R161" t="e">
        <f t="shared" si="123"/>
        <v>#REF!</v>
      </c>
      <c r="S161" t="e">
        <f t="shared" si="124"/>
        <v>#REF!</v>
      </c>
      <c r="T161" t="e">
        <f t="shared" si="125"/>
        <v>#REF!</v>
      </c>
      <c r="U161" t="e">
        <f t="shared" si="126"/>
        <v>#REF!</v>
      </c>
      <c r="V161" t="e">
        <f t="shared" si="127"/>
        <v>#REF!</v>
      </c>
      <c r="W161" t="e">
        <f t="shared" si="128"/>
        <v>#REF!</v>
      </c>
      <c r="X161" t="e">
        <f t="shared" si="129"/>
        <v>#REF!</v>
      </c>
      <c r="Y161" t="e">
        <f t="shared" si="130"/>
        <v>#REF!</v>
      </c>
      <c r="AA161">
        <v>74715642</v>
      </c>
      <c r="AB161">
        <f t="shared" si="131"/>
        <v>1041.3800000000001</v>
      </c>
      <c r="AC161">
        <f t="shared" si="132"/>
        <v>1041.3800000000001</v>
      </c>
      <c r="AD161">
        <f>ROUND((((ET161)-(EU161))+AE161),2)</f>
        <v>0</v>
      </c>
      <c r="AE161">
        <f>ROUND((EU161),2)</f>
        <v>0</v>
      </c>
      <c r="AF161">
        <f>ROUND((EV161),2)</f>
        <v>0</v>
      </c>
      <c r="AG161">
        <f t="shared" si="133"/>
        <v>0</v>
      </c>
      <c r="AH161">
        <f>(EW161)</f>
        <v>0</v>
      </c>
      <c r="AI161">
        <f>(EX161)</f>
        <v>0</v>
      </c>
      <c r="AJ161">
        <f t="shared" si="134"/>
        <v>0</v>
      </c>
      <c r="AK161">
        <v>1041.3800000000001</v>
      </c>
      <c r="AL161" s="68">
        <f>'1.Лок.смета.и.Акт'!F487</f>
        <v>1041.3800000000001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f>'1.Лок.смета.и.Акт'!J487</f>
        <v>9.11</v>
      </c>
      <c r="BD161" t="s">
        <v>6</v>
      </c>
      <c r="BE161" t="s">
        <v>6</v>
      </c>
      <c r="BF161" t="s">
        <v>6</v>
      </c>
      <c r="BG161" t="s">
        <v>6</v>
      </c>
      <c r="BH161">
        <v>3</v>
      </c>
      <c r="BI161">
        <v>1</v>
      </c>
      <c r="BJ161" t="s">
        <v>117</v>
      </c>
      <c r="BM161">
        <v>500001</v>
      </c>
      <c r="BN161">
        <v>0</v>
      </c>
      <c r="BO161" t="s">
        <v>6</v>
      </c>
      <c r="BP161">
        <v>0</v>
      </c>
      <c r="BQ161">
        <v>8</v>
      </c>
      <c r="BR161">
        <v>0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6</v>
      </c>
      <c r="BZ161">
        <v>0</v>
      </c>
      <c r="CA161">
        <v>0</v>
      </c>
      <c r="CB161" t="s">
        <v>6</v>
      </c>
      <c r="CE161">
        <v>0</v>
      </c>
      <c r="CF161">
        <v>0</v>
      </c>
      <c r="CG161">
        <v>0</v>
      </c>
      <c r="CM161">
        <v>0</v>
      </c>
      <c r="CN161" t="s">
        <v>6</v>
      </c>
      <c r="CO161">
        <v>0</v>
      </c>
      <c r="CP161" t="e">
        <f t="shared" si="135"/>
        <v>#REF!</v>
      </c>
      <c r="CQ161">
        <f>AC161</f>
        <v>1041.3800000000001</v>
      </c>
      <c r="CR161">
        <f>AD161</f>
        <v>0</v>
      </c>
      <c r="CS161">
        <f t="shared" si="136"/>
        <v>0</v>
      </c>
      <c r="CT161">
        <f t="shared" si="137"/>
        <v>0</v>
      </c>
      <c r="CU161">
        <f t="shared" si="138"/>
        <v>0</v>
      </c>
      <c r="CV161">
        <f t="shared" si="139"/>
        <v>0</v>
      </c>
      <c r="CW161">
        <f t="shared" si="140"/>
        <v>0</v>
      </c>
      <c r="CX161">
        <f t="shared" si="141"/>
        <v>0</v>
      </c>
      <c r="CY161" t="e">
        <f t="shared" si="142"/>
        <v>#REF!</v>
      </c>
      <c r="CZ161" t="e">
        <f t="shared" si="143"/>
        <v>#REF!</v>
      </c>
      <c r="DC161" t="s">
        <v>6</v>
      </c>
      <c r="DD161" t="s">
        <v>6</v>
      </c>
      <c r="DE161" t="s">
        <v>6</v>
      </c>
      <c r="DF161" t="s">
        <v>6</v>
      </c>
      <c r="DG161" t="s">
        <v>6</v>
      </c>
      <c r="DH161" t="s">
        <v>6</v>
      </c>
      <c r="DI161" t="s">
        <v>6</v>
      </c>
      <c r="DJ161" t="s">
        <v>6</v>
      </c>
      <c r="DK161" t="s">
        <v>6</v>
      </c>
      <c r="DL161" t="s">
        <v>6</v>
      </c>
      <c r="DM161" t="s">
        <v>6</v>
      </c>
      <c r="DN161">
        <v>0</v>
      </c>
      <c r="DO161">
        <v>0</v>
      </c>
      <c r="DP161">
        <v>1</v>
      </c>
      <c r="DQ161">
        <v>1</v>
      </c>
      <c r="DU161">
        <v>1005</v>
      </c>
      <c r="DV161" t="s">
        <v>105</v>
      </c>
      <c r="DW161" t="str">
        <f>'1.Лок.смета.и.Акт'!D487</f>
        <v>м2</v>
      </c>
      <c r="DX161">
        <v>1</v>
      </c>
      <c r="DZ161" t="s">
        <v>6</v>
      </c>
      <c r="EA161" t="s">
        <v>6</v>
      </c>
      <c r="EB161" t="s">
        <v>6</v>
      </c>
      <c r="EC161" t="s">
        <v>6</v>
      </c>
      <c r="EE161">
        <v>61530067</v>
      </c>
      <c r="EF161">
        <v>8</v>
      </c>
      <c r="EG161" t="s">
        <v>51</v>
      </c>
      <c r="EH161">
        <v>0</v>
      </c>
      <c r="EI161" t="s">
        <v>6</v>
      </c>
      <c r="EJ161">
        <v>1</v>
      </c>
      <c r="EK161">
        <v>500001</v>
      </c>
      <c r="EL161" t="s">
        <v>52</v>
      </c>
      <c r="EM161" t="s">
        <v>53</v>
      </c>
      <c r="EO161" t="s">
        <v>6</v>
      </c>
      <c r="EQ161">
        <v>0</v>
      </c>
      <c r="ER161">
        <v>1041.3800000000001</v>
      </c>
      <c r="ES161" s="68">
        <f>'1.Лок.смета.и.Акт'!F487</f>
        <v>1041.3800000000001</v>
      </c>
      <c r="ET161">
        <v>0</v>
      </c>
      <c r="EU161">
        <v>0</v>
      </c>
      <c r="EV161">
        <v>0</v>
      </c>
      <c r="EW161">
        <v>0</v>
      </c>
      <c r="EX161">
        <v>0</v>
      </c>
      <c r="EZ161">
        <v>5</v>
      </c>
      <c r="FC161">
        <v>0</v>
      </c>
      <c r="FD161">
        <v>18</v>
      </c>
      <c r="FF161">
        <v>990.26</v>
      </c>
      <c r="FQ161">
        <v>0</v>
      </c>
      <c r="FR161">
        <f t="shared" si="144"/>
        <v>0</v>
      </c>
      <c r="FS161">
        <v>0</v>
      </c>
      <c r="FX161">
        <v>0</v>
      </c>
      <c r="FY161">
        <v>0</v>
      </c>
      <c r="GA161" t="s">
        <v>272</v>
      </c>
      <c r="GD161">
        <v>1</v>
      </c>
      <c r="GF161">
        <v>823171850</v>
      </c>
      <c r="GG161">
        <v>2</v>
      </c>
      <c r="GH161">
        <v>3</v>
      </c>
      <c r="GI161">
        <v>4</v>
      </c>
      <c r="GJ161">
        <v>0</v>
      </c>
      <c r="GK161">
        <v>0</v>
      </c>
      <c r="GL161">
        <f t="shared" si="145"/>
        <v>0</v>
      </c>
      <c r="GM161" t="e">
        <f t="shared" si="146"/>
        <v>#REF!</v>
      </c>
      <c r="GN161" t="e">
        <f t="shared" si="147"/>
        <v>#REF!</v>
      </c>
      <c r="GO161">
        <f t="shared" si="148"/>
        <v>0</v>
      </c>
      <c r="GP161">
        <f t="shared" si="149"/>
        <v>0</v>
      </c>
      <c r="GR161">
        <v>1</v>
      </c>
      <c r="GS161">
        <v>1</v>
      </c>
      <c r="GT161">
        <v>0</v>
      </c>
      <c r="GU161" t="s">
        <v>6</v>
      </c>
      <c r="GV161">
        <f t="shared" si="150"/>
        <v>0</v>
      </c>
      <c r="GW161">
        <v>1</v>
      </c>
      <c r="GX161" t="e">
        <f t="shared" si="151"/>
        <v>#REF!</v>
      </c>
      <c r="HA161">
        <v>0</v>
      </c>
      <c r="HB161">
        <v>0</v>
      </c>
      <c r="HC161">
        <f t="shared" si="152"/>
        <v>0</v>
      </c>
      <c r="HE161" t="s">
        <v>43</v>
      </c>
      <c r="HF161" t="s">
        <v>55</v>
      </c>
      <c r="HG161" t="e">
        <f>ROUND(AC161*I161,2)</f>
        <v>#REF!</v>
      </c>
      <c r="HM161" t="s">
        <v>6</v>
      </c>
      <c r="HN161" t="s">
        <v>6</v>
      </c>
      <c r="HO161" t="s">
        <v>6</v>
      </c>
      <c r="HP161" t="s">
        <v>6</v>
      </c>
      <c r="HQ161" t="s">
        <v>6</v>
      </c>
      <c r="IF161">
        <v>-1</v>
      </c>
      <c r="IK161">
        <v>0</v>
      </c>
    </row>
    <row r="162" spans="1:245" x14ac:dyDescent="0.2">
      <c r="A162">
        <v>18</v>
      </c>
      <c r="B162">
        <v>1</v>
      </c>
      <c r="C162">
        <v>199</v>
      </c>
      <c r="E162" t="s">
        <v>273</v>
      </c>
      <c r="F162" t="str">
        <f>'1.Лок.смета.и.Акт'!B489</f>
        <v>08.1.02.17-0162</v>
      </c>
      <c r="G162" t="s">
        <v>154</v>
      </c>
      <c r="H162" t="s">
        <v>105</v>
      </c>
      <c r="I162" t="e">
        <f>I160*J162</f>
        <v>#REF!</v>
      </c>
      <c r="J162" s="183" t="e">
        <f>#REF!</f>
        <v>#REF!</v>
      </c>
      <c r="K162">
        <v>4.54752E-2</v>
      </c>
      <c r="O162" t="e">
        <f t="shared" si="120"/>
        <v>#REF!</v>
      </c>
      <c r="P162" t="e">
        <f t="shared" si="121"/>
        <v>#REF!</v>
      </c>
      <c r="Q162" t="e">
        <f t="shared" si="122"/>
        <v>#REF!</v>
      </c>
      <c r="R162" t="e">
        <f t="shared" si="123"/>
        <v>#REF!</v>
      </c>
      <c r="S162" t="e">
        <f t="shared" si="124"/>
        <v>#REF!</v>
      </c>
      <c r="T162" t="e">
        <f t="shared" si="125"/>
        <v>#REF!</v>
      </c>
      <c r="U162" t="e">
        <f t="shared" si="126"/>
        <v>#REF!</v>
      </c>
      <c r="V162" t="e">
        <f t="shared" si="127"/>
        <v>#REF!</v>
      </c>
      <c r="W162" t="e">
        <f t="shared" si="128"/>
        <v>#REF!</v>
      </c>
      <c r="X162" t="e">
        <f t="shared" si="129"/>
        <v>#REF!</v>
      </c>
      <c r="Y162" t="e">
        <f t="shared" si="130"/>
        <v>#REF!</v>
      </c>
      <c r="AA162">
        <v>74715642</v>
      </c>
      <c r="AB162">
        <f t="shared" si="131"/>
        <v>34.200000000000003</v>
      </c>
      <c r="AC162">
        <f t="shared" si="132"/>
        <v>34.200000000000003</v>
      </c>
      <c r="AD162">
        <f>ROUND((((ET162)-(EU162))+AE162),2)</f>
        <v>0</v>
      </c>
      <c r="AE162">
        <f>ROUND((EU162),2)</f>
        <v>0</v>
      </c>
      <c r="AF162">
        <f>ROUND((EV162),2)</f>
        <v>0</v>
      </c>
      <c r="AG162">
        <f t="shared" si="133"/>
        <v>0</v>
      </c>
      <c r="AH162">
        <f>(EW162)</f>
        <v>0</v>
      </c>
      <c r="AI162">
        <f>(EX162)</f>
        <v>0</v>
      </c>
      <c r="AJ162">
        <f t="shared" si="134"/>
        <v>0</v>
      </c>
      <c r="AK162">
        <v>34.200000000000003</v>
      </c>
      <c r="AL162" s="68">
        <f>'1.Лок.смета.и.Акт'!F489</f>
        <v>34.200000000000003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f>'1.Лок.смета.и.Акт'!J489</f>
        <v>9.11</v>
      </c>
      <c r="BD162" t="s">
        <v>6</v>
      </c>
      <c r="BE162" t="s">
        <v>6</v>
      </c>
      <c r="BF162" t="s">
        <v>6</v>
      </c>
      <c r="BG162" t="s">
        <v>6</v>
      </c>
      <c r="BH162">
        <v>3</v>
      </c>
      <c r="BI162">
        <v>1</v>
      </c>
      <c r="BJ162" t="s">
        <v>155</v>
      </c>
      <c r="BM162">
        <v>500001</v>
      </c>
      <c r="BN162">
        <v>0</v>
      </c>
      <c r="BO162" t="s">
        <v>6</v>
      </c>
      <c r="BP162">
        <v>0</v>
      </c>
      <c r="BQ162">
        <v>8</v>
      </c>
      <c r="BR162">
        <v>0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6</v>
      </c>
      <c r="BZ162">
        <v>0</v>
      </c>
      <c r="CA162">
        <v>0</v>
      </c>
      <c r="CB162" t="s">
        <v>6</v>
      </c>
      <c r="CE162">
        <v>0</v>
      </c>
      <c r="CF162">
        <v>0</v>
      </c>
      <c r="CG162">
        <v>0</v>
      </c>
      <c r="CM162">
        <v>0</v>
      </c>
      <c r="CN162" t="s">
        <v>6</v>
      </c>
      <c r="CO162">
        <v>0</v>
      </c>
      <c r="CP162" t="e">
        <f t="shared" si="135"/>
        <v>#REF!</v>
      </c>
      <c r="CQ162">
        <f>AC162*BC162</f>
        <v>311.56200000000001</v>
      </c>
      <c r="CR162">
        <f>AD162*BB162</f>
        <v>0</v>
      </c>
      <c r="CS162">
        <f t="shared" si="136"/>
        <v>0</v>
      </c>
      <c r="CT162">
        <f t="shared" si="137"/>
        <v>0</v>
      </c>
      <c r="CU162">
        <f t="shared" si="138"/>
        <v>0</v>
      </c>
      <c r="CV162">
        <f t="shared" si="139"/>
        <v>0</v>
      </c>
      <c r="CW162">
        <f t="shared" si="140"/>
        <v>0</v>
      </c>
      <c r="CX162">
        <f t="shared" si="141"/>
        <v>0</v>
      </c>
      <c r="CY162" t="e">
        <f t="shared" si="142"/>
        <v>#REF!</v>
      </c>
      <c r="CZ162" t="e">
        <f t="shared" si="143"/>
        <v>#REF!</v>
      </c>
      <c r="DC162" t="s">
        <v>6</v>
      </c>
      <c r="DD162" t="s">
        <v>6</v>
      </c>
      <c r="DE162" t="s">
        <v>6</v>
      </c>
      <c r="DF162" t="s">
        <v>6</v>
      </c>
      <c r="DG162" t="s">
        <v>6</v>
      </c>
      <c r="DH162" t="s">
        <v>6</v>
      </c>
      <c r="DI162" t="s">
        <v>6</v>
      </c>
      <c r="DJ162" t="s">
        <v>6</v>
      </c>
      <c r="DK162" t="s">
        <v>6</v>
      </c>
      <c r="DL162" t="s">
        <v>6</v>
      </c>
      <c r="DM162" t="s">
        <v>6</v>
      </c>
      <c r="DN162">
        <v>0</v>
      </c>
      <c r="DO162">
        <v>0</v>
      </c>
      <c r="DP162">
        <v>1</v>
      </c>
      <c r="DQ162">
        <v>1</v>
      </c>
      <c r="DU162">
        <v>1005</v>
      </c>
      <c r="DV162" t="s">
        <v>105</v>
      </c>
      <c r="DW162" t="str">
        <f>'1.Лок.смета.и.Акт'!D489</f>
        <v>м2</v>
      </c>
      <c r="DX162">
        <v>1</v>
      </c>
      <c r="DZ162" t="s">
        <v>6</v>
      </c>
      <c r="EA162" t="s">
        <v>6</v>
      </c>
      <c r="EB162" t="s">
        <v>6</v>
      </c>
      <c r="EC162" t="s">
        <v>6</v>
      </c>
      <c r="EE162">
        <v>61530067</v>
      </c>
      <c r="EF162">
        <v>8</v>
      </c>
      <c r="EG162" t="s">
        <v>51</v>
      </c>
      <c r="EH162">
        <v>0</v>
      </c>
      <c r="EI162" t="s">
        <v>6</v>
      </c>
      <c r="EJ162">
        <v>1</v>
      </c>
      <c r="EK162">
        <v>500001</v>
      </c>
      <c r="EL162" t="s">
        <v>52</v>
      </c>
      <c r="EM162" t="s">
        <v>53</v>
      </c>
      <c r="EO162" t="s">
        <v>6</v>
      </c>
      <c r="EQ162">
        <v>0</v>
      </c>
      <c r="ER162">
        <v>34.200000000000003</v>
      </c>
      <c r="ES162" s="68">
        <f>'1.Лок.смета.и.Акт'!F489</f>
        <v>34.200000000000003</v>
      </c>
      <c r="ET162">
        <v>0</v>
      </c>
      <c r="EU162">
        <v>0</v>
      </c>
      <c r="EV162">
        <v>0</v>
      </c>
      <c r="EW162">
        <v>0</v>
      </c>
      <c r="EX162">
        <v>0</v>
      </c>
      <c r="FQ162">
        <v>0</v>
      </c>
      <c r="FR162">
        <f t="shared" si="144"/>
        <v>0</v>
      </c>
      <c r="FS162">
        <v>0</v>
      </c>
      <c r="FX162">
        <v>0</v>
      </c>
      <c r="FY162">
        <v>0</v>
      </c>
      <c r="GA162" t="s">
        <v>6</v>
      </c>
      <c r="GD162">
        <v>1</v>
      </c>
      <c r="GF162">
        <v>2073721092</v>
      </c>
      <c r="GG162">
        <v>2</v>
      </c>
      <c r="GH162">
        <v>1</v>
      </c>
      <c r="GI162">
        <v>4</v>
      </c>
      <c r="GJ162">
        <v>0</v>
      </c>
      <c r="GK162">
        <v>0</v>
      </c>
      <c r="GL162">
        <f t="shared" si="145"/>
        <v>0</v>
      </c>
      <c r="GM162" t="e">
        <f t="shared" si="146"/>
        <v>#REF!</v>
      </c>
      <c r="GN162" t="e">
        <f t="shared" si="147"/>
        <v>#REF!</v>
      </c>
      <c r="GO162">
        <f t="shared" si="148"/>
        <v>0</v>
      </c>
      <c r="GP162">
        <f t="shared" si="149"/>
        <v>0</v>
      </c>
      <c r="GR162">
        <v>0</v>
      </c>
      <c r="GS162">
        <v>3</v>
      </c>
      <c r="GT162">
        <v>0</v>
      </c>
      <c r="GU162" t="s">
        <v>6</v>
      </c>
      <c r="GV162">
        <f t="shared" si="150"/>
        <v>0</v>
      </c>
      <c r="GW162">
        <v>1</v>
      </c>
      <c r="GX162" t="e">
        <f t="shared" si="151"/>
        <v>#REF!</v>
      </c>
      <c r="HA162">
        <v>0</v>
      </c>
      <c r="HB162">
        <v>0</v>
      </c>
      <c r="HC162">
        <f t="shared" si="152"/>
        <v>0</v>
      </c>
      <c r="HE162" t="s">
        <v>6</v>
      </c>
      <c r="HF162" t="s">
        <v>6</v>
      </c>
      <c r="HM162" t="s">
        <v>6</v>
      </c>
      <c r="HN162" t="s">
        <v>6</v>
      </c>
      <c r="HO162" t="s">
        <v>6</v>
      </c>
      <c r="HP162" t="s">
        <v>6</v>
      </c>
      <c r="HQ162" t="s">
        <v>6</v>
      </c>
      <c r="IF162">
        <v>-1</v>
      </c>
      <c r="IK162">
        <v>0</v>
      </c>
    </row>
    <row r="163" spans="1:245" x14ac:dyDescent="0.2">
      <c r="A163">
        <v>17</v>
      </c>
      <c r="B163">
        <v>1</v>
      </c>
      <c r="C163">
        <f>ROW(SmtRes!A214)</f>
        <v>214</v>
      </c>
      <c r="D163">
        <f>ROW(EtalonRes!A225)</f>
        <v>225</v>
      </c>
      <c r="E163" t="s">
        <v>274</v>
      </c>
      <c r="F163" t="s">
        <v>112</v>
      </c>
      <c r="G163" t="s">
        <v>113</v>
      </c>
      <c r="H163" t="s">
        <v>101</v>
      </c>
      <c r="I163">
        <f>'1.Лок.смета.и.Акт'!E493</f>
        <v>0.55759999999999998</v>
      </c>
      <c r="J163">
        <v>0</v>
      </c>
      <c r="K163">
        <v>0.55759999999999998</v>
      </c>
      <c r="O163">
        <f t="shared" si="120"/>
        <v>23766.41</v>
      </c>
      <c r="P163">
        <f t="shared" si="121"/>
        <v>1975.56</v>
      </c>
      <c r="Q163">
        <f t="shared" si="122"/>
        <v>946.03</v>
      </c>
      <c r="R163">
        <f t="shared" si="123"/>
        <v>154.53</v>
      </c>
      <c r="S163">
        <f t="shared" si="124"/>
        <v>20844.82</v>
      </c>
      <c r="T163">
        <f t="shared" si="125"/>
        <v>0</v>
      </c>
      <c r="U163">
        <f t="shared" si="126"/>
        <v>71.428560000000004</v>
      </c>
      <c r="V163">
        <f t="shared" si="127"/>
        <v>0.37470720000000002</v>
      </c>
      <c r="W163">
        <f t="shared" si="128"/>
        <v>0</v>
      </c>
      <c r="X163">
        <f t="shared" si="129"/>
        <v>25409.21</v>
      </c>
      <c r="Y163">
        <f t="shared" si="130"/>
        <v>15119.53</v>
      </c>
      <c r="AA163">
        <v>74715642</v>
      </c>
      <c r="AB163">
        <f t="shared" si="131"/>
        <v>1636.45</v>
      </c>
      <c r="AC163">
        <f t="shared" si="132"/>
        <v>388.91</v>
      </c>
      <c r="AD163">
        <f>ROUND(((((ET163*ROUND(1.05,7)))-((EU163*ROUND(1.05,7))))+AE163),2)</f>
        <v>127.95</v>
      </c>
      <c r="AE163">
        <f>ROUND(((EU163*ROUND(1.05,7))),2)</f>
        <v>8.3000000000000007</v>
      </c>
      <c r="AF163">
        <f>ROUND(((EV163*ROUND(1.05,7))),2)</f>
        <v>1119.5899999999999</v>
      </c>
      <c r="AG163">
        <f t="shared" si="133"/>
        <v>0</v>
      </c>
      <c r="AH163">
        <f>((EW163*ROUND(1.05,7)))</f>
        <v>128.1</v>
      </c>
      <c r="AI163">
        <f>((EX163*ROUND(1.05,7)))</f>
        <v>0.67200000000000004</v>
      </c>
      <c r="AJ163">
        <f t="shared" si="134"/>
        <v>0</v>
      </c>
      <c r="AK163">
        <f>AL163+AM163+AO163</f>
        <v>1577.04</v>
      </c>
      <c r="AL163" s="68">
        <f>'1.Лок.смета.и.Акт'!F497</f>
        <v>388.91</v>
      </c>
      <c r="AM163" s="68">
        <f>'1.Лок.смета.и.Акт'!F495</f>
        <v>121.85</v>
      </c>
      <c r="AN163" s="68">
        <f>'1.Лок.смета.и.Акт'!F496</f>
        <v>7.9</v>
      </c>
      <c r="AO163" s="68">
        <f>'1.Лок.смета.и.Акт'!F494</f>
        <v>1066.28</v>
      </c>
      <c r="AP163">
        <v>0</v>
      </c>
      <c r="AQ163">
        <f>'1.Лок.смета.и.Акт'!E500</f>
        <v>122</v>
      </c>
      <c r="AR163">
        <v>0.64</v>
      </c>
      <c r="AS163">
        <v>0</v>
      </c>
      <c r="AT163">
        <v>121</v>
      </c>
      <c r="AU163">
        <v>72</v>
      </c>
      <c r="AV163">
        <v>1</v>
      </c>
      <c r="AW163">
        <v>1</v>
      </c>
      <c r="AZ163">
        <v>1</v>
      </c>
      <c r="BA163">
        <f>'1.Лок.смета.и.Акт'!J494</f>
        <v>33.39</v>
      </c>
      <c r="BB163">
        <f>'1.Лок.смета.и.Акт'!J495</f>
        <v>13.26</v>
      </c>
      <c r="BC163">
        <f>'1.Лок.смета.и.Акт'!J497</f>
        <v>9.11</v>
      </c>
      <c r="BD163" t="s">
        <v>6</v>
      </c>
      <c r="BE163" t="s">
        <v>6</v>
      </c>
      <c r="BF163" t="s">
        <v>6</v>
      </c>
      <c r="BG163" t="s">
        <v>6</v>
      </c>
      <c r="BH163">
        <v>0</v>
      </c>
      <c r="BI163">
        <v>1</v>
      </c>
      <c r="BJ163" t="s">
        <v>114</v>
      </c>
      <c r="BM163">
        <v>20001</v>
      </c>
      <c r="BN163">
        <v>0</v>
      </c>
      <c r="BO163" t="s">
        <v>6</v>
      </c>
      <c r="BP163">
        <v>0</v>
      </c>
      <c r="BQ163">
        <v>22</v>
      </c>
      <c r="BR163">
        <v>0</v>
      </c>
      <c r="BS163">
        <f>'1.Лок.смета.и.Акт'!J496</f>
        <v>33.39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6</v>
      </c>
      <c r="BZ163">
        <v>121</v>
      </c>
      <c r="CA163">
        <v>72</v>
      </c>
      <c r="CB163" t="s">
        <v>6</v>
      </c>
      <c r="CE163">
        <v>0</v>
      </c>
      <c r="CF163">
        <v>0</v>
      </c>
      <c r="CG163">
        <v>0</v>
      </c>
      <c r="CM163">
        <v>0</v>
      </c>
      <c r="CN163" t="s">
        <v>63</v>
      </c>
      <c r="CO163">
        <v>0</v>
      </c>
      <c r="CP163">
        <f t="shared" si="135"/>
        <v>23766.41</v>
      </c>
      <c r="CQ163">
        <f>AC163*BC163</f>
        <v>3542.9701</v>
      </c>
      <c r="CR163">
        <f>AD163*BB163</f>
        <v>1696.617</v>
      </c>
      <c r="CS163">
        <f t="shared" si="136"/>
        <v>277.137</v>
      </c>
      <c r="CT163">
        <f t="shared" si="137"/>
        <v>37383.110099999998</v>
      </c>
      <c r="CU163">
        <f t="shared" si="138"/>
        <v>0</v>
      </c>
      <c r="CV163">
        <f t="shared" si="139"/>
        <v>128.1</v>
      </c>
      <c r="CW163">
        <f t="shared" si="140"/>
        <v>0.67200000000000004</v>
      </c>
      <c r="CX163">
        <f t="shared" si="141"/>
        <v>0</v>
      </c>
      <c r="CY163">
        <f t="shared" si="142"/>
        <v>25409.213499999998</v>
      </c>
      <c r="CZ163">
        <f t="shared" si="143"/>
        <v>15119.531999999999</v>
      </c>
      <c r="DC163" t="s">
        <v>6</v>
      </c>
      <c r="DD163" t="s">
        <v>6</v>
      </c>
      <c r="DE163" t="s">
        <v>64</v>
      </c>
      <c r="DF163" t="s">
        <v>64</v>
      </c>
      <c r="DG163" t="s">
        <v>64</v>
      </c>
      <c r="DH163" t="s">
        <v>6</v>
      </c>
      <c r="DI163" t="s">
        <v>64</v>
      </c>
      <c r="DJ163" t="s">
        <v>64</v>
      </c>
      <c r="DK163" t="s">
        <v>6</v>
      </c>
      <c r="DL163" t="s">
        <v>6</v>
      </c>
      <c r="DM163" t="s">
        <v>6</v>
      </c>
      <c r="DN163">
        <v>0</v>
      </c>
      <c r="DO163">
        <v>0</v>
      </c>
      <c r="DP163">
        <v>1</v>
      </c>
      <c r="DQ163">
        <v>1</v>
      </c>
      <c r="DU163">
        <v>1005</v>
      </c>
      <c r="DV163" t="s">
        <v>101</v>
      </c>
      <c r="DW163" t="str">
        <f>'1.Лок.смета.и.Акт'!D493</f>
        <v>100 м2</v>
      </c>
      <c r="DX163">
        <v>100</v>
      </c>
      <c r="DZ163" t="s">
        <v>6</v>
      </c>
      <c r="EA163" t="s">
        <v>6</v>
      </c>
      <c r="EB163" t="s">
        <v>6</v>
      </c>
      <c r="EC163" t="s">
        <v>6</v>
      </c>
      <c r="EE163">
        <v>61529847</v>
      </c>
      <c r="EF163">
        <v>22</v>
      </c>
      <c r="EG163" t="s">
        <v>27</v>
      </c>
      <c r="EH163">
        <v>16</v>
      </c>
      <c r="EI163" t="s">
        <v>28</v>
      </c>
      <c r="EJ163">
        <v>1</v>
      </c>
      <c r="EK163">
        <v>20001</v>
      </c>
      <c r="EL163" t="s">
        <v>29</v>
      </c>
      <c r="EM163" t="s">
        <v>30</v>
      </c>
      <c r="EO163" t="s">
        <v>31</v>
      </c>
      <c r="EQ163">
        <v>0</v>
      </c>
      <c r="ER163">
        <f>ES163+ET163+EV163</f>
        <v>1577.04</v>
      </c>
      <c r="ES163" s="68">
        <f>'1.Лок.смета.и.Акт'!F497</f>
        <v>388.91</v>
      </c>
      <c r="ET163" s="68">
        <f>'1.Лок.смета.и.Акт'!F495</f>
        <v>121.85</v>
      </c>
      <c r="EU163" s="68">
        <f>'1.Лок.смета.и.Акт'!F496</f>
        <v>7.9</v>
      </c>
      <c r="EV163" s="68">
        <f>'1.Лок.смета.и.Акт'!F494</f>
        <v>1066.28</v>
      </c>
      <c r="EW163">
        <f>'1.Лок.смета.и.Акт'!E500</f>
        <v>122</v>
      </c>
      <c r="EX163">
        <v>0.64</v>
      </c>
      <c r="EY163">
        <v>0</v>
      </c>
      <c r="FQ163">
        <v>0</v>
      </c>
      <c r="FR163">
        <f t="shared" si="144"/>
        <v>0</v>
      </c>
      <c r="FS163">
        <v>0</v>
      </c>
      <c r="FX163">
        <v>121</v>
      </c>
      <c r="FY163">
        <v>72</v>
      </c>
      <c r="GA163" t="s">
        <v>6</v>
      </c>
      <c r="GD163">
        <v>1</v>
      </c>
      <c r="GF163">
        <v>178217713</v>
      </c>
      <c r="GG163">
        <v>2</v>
      </c>
      <c r="GH163">
        <v>1</v>
      </c>
      <c r="GI163">
        <v>4</v>
      </c>
      <c r="GJ163">
        <v>0</v>
      </c>
      <c r="GK163">
        <v>0</v>
      </c>
      <c r="GL163">
        <f t="shared" si="145"/>
        <v>0</v>
      </c>
      <c r="GM163">
        <f t="shared" si="146"/>
        <v>64295.15</v>
      </c>
      <c r="GN163">
        <f t="shared" si="147"/>
        <v>64295.15</v>
      </c>
      <c r="GO163">
        <f t="shared" si="148"/>
        <v>0</v>
      </c>
      <c r="GP163">
        <f t="shared" si="149"/>
        <v>0</v>
      </c>
      <c r="GR163">
        <v>0</v>
      </c>
      <c r="GS163">
        <v>3</v>
      </c>
      <c r="GT163">
        <v>0</v>
      </c>
      <c r="GU163" t="s">
        <v>6</v>
      </c>
      <c r="GV163">
        <f t="shared" si="150"/>
        <v>0</v>
      </c>
      <c r="GW163">
        <v>1</v>
      </c>
      <c r="GX163">
        <f t="shared" si="151"/>
        <v>0</v>
      </c>
      <c r="HA163">
        <v>0</v>
      </c>
      <c r="HB163">
        <v>0</v>
      </c>
      <c r="HC163">
        <f t="shared" si="152"/>
        <v>0</v>
      </c>
      <c r="HE163" t="s">
        <v>6</v>
      </c>
      <c r="HF163" t="s">
        <v>6</v>
      </c>
      <c r="HM163" t="s">
        <v>6</v>
      </c>
      <c r="HN163" t="s">
        <v>32</v>
      </c>
      <c r="HO163" t="s">
        <v>33</v>
      </c>
      <c r="HP163" t="s">
        <v>28</v>
      </c>
      <c r="HQ163" t="s">
        <v>28</v>
      </c>
      <c r="IF163">
        <v>-1</v>
      </c>
      <c r="IK163">
        <v>0</v>
      </c>
    </row>
    <row r="164" spans="1:245" x14ac:dyDescent="0.2">
      <c r="A164">
        <v>18</v>
      </c>
      <c r="B164">
        <v>1</v>
      </c>
      <c r="C164">
        <v>214</v>
      </c>
      <c r="E164" t="s">
        <v>275</v>
      </c>
      <c r="F164" t="str">
        <f>'1.Лок.смета.и.Акт'!B501</f>
        <v>Прайс</v>
      </c>
      <c r="G164" t="s">
        <v>120</v>
      </c>
      <c r="H164" t="s">
        <v>105</v>
      </c>
      <c r="I164" t="e">
        <f>I163*J164</f>
        <v>#REF!</v>
      </c>
      <c r="J164" s="183" t="e">
        <f>#REF!</f>
        <v>#REF!</v>
      </c>
      <c r="K164">
        <v>100</v>
      </c>
      <c r="O164" t="e">
        <f t="shared" si="120"/>
        <v>#REF!</v>
      </c>
      <c r="P164" t="e">
        <f t="shared" si="121"/>
        <v>#REF!</v>
      </c>
      <c r="Q164" t="e">
        <f t="shared" si="122"/>
        <v>#REF!</v>
      </c>
      <c r="R164" t="e">
        <f t="shared" si="123"/>
        <v>#REF!</v>
      </c>
      <c r="S164" t="e">
        <f t="shared" si="124"/>
        <v>#REF!</v>
      </c>
      <c r="T164" t="e">
        <f t="shared" si="125"/>
        <v>#REF!</v>
      </c>
      <c r="U164" t="e">
        <f t="shared" si="126"/>
        <v>#REF!</v>
      </c>
      <c r="V164" t="e">
        <f t="shared" si="127"/>
        <v>#REF!</v>
      </c>
      <c r="W164" t="e">
        <f t="shared" si="128"/>
        <v>#REF!</v>
      </c>
      <c r="X164" t="e">
        <f t="shared" si="129"/>
        <v>#REF!</v>
      </c>
      <c r="Y164" t="e">
        <f t="shared" si="130"/>
        <v>#REF!</v>
      </c>
      <c r="AA164">
        <v>74715642</v>
      </c>
      <c r="AB164">
        <f t="shared" si="131"/>
        <v>1027.3</v>
      </c>
      <c r="AC164">
        <f t="shared" si="132"/>
        <v>1027.3</v>
      </c>
      <c r="AD164">
        <f>ROUND((((ET164)-(EU164))+AE164),2)</f>
        <v>0</v>
      </c>
      <c r="AE164">
        <f>ROUND((EU164),2)</f>
        <v>0</v>
      </c>
      <c r="AF164">
        <f>ROUND((EV164),2)</f>
        <v>0</v>
      </c>
      <c r="AG164">
        <f t="shared" si="133"/>
        <v>0</v>
      </c>
      <c r="AH164">
        <f>(EW164)</f>
        <v>0</v>
      </c>
      <c r="AI164">
        <f>(EX164)</f>
        <v>0</v>
      </c>
      <c r="AJ164">
        <f t="shared" si="134"/>
        <v>0</v>
      </c>
      <c r="AK164">
        <v>1027.3</v>
      </c>
      <c r="AL164" s="68">
        <f>'1.Лок.смета.и.Акт'!F501</f>
        <v>1027.3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f>'1.Лок.смета.и.Акт'!J501</f>
        <v>9.11</v>
      </c>
      <c r="BD164" t="s">
        <v>6</v>
      </c>
      <c r="BE164" t="s">
        <v>6</v>
      </c>
      <c r="BF164" t="s">
        <v>6</v>
      </c>
      <c r="BG164" t="s">
        <v>6</v>
      </c>
      <c r="BH164">
        <v>3</v>
      </c>
      <c r="BI164">
        <v>1</v>
      </c>
      <c r="BJ164" t="s">
        <v>117</v>
      </c>
      <c r="BM164">
        <v>500001</v>
      </c>
      <c r="BN164">
        <v>0</v>
      </c>
      <c r="BO164" t="s">
        <v>6</v>
      </c>
      <c r="BP164">
        <v>0</v>
      </c>
      <c r="BQ164">
        <v>8</v>
      </c>
      <c r="BR164">
        <v>0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6</v>
      </c>
      <c r="BZ164">
        <v>0</v>
      </c>
      <c r="CA164">
        <v>0</v>
      </c>
      <c r="CB164" t="s">
        <v>6</v>
      </c>
      <c r="CE164">
        <v>0</v>
      </c>
      <c r="CF164">
        <v>0</v>
      </c>
      <c r="CG164">
        <v>0</v>
      </c>
      <c r="CM164">
        <v>0</v>
      </c>
      <c r="CN164" t="s">
        <v>6</v>
      </c>
      <c r="CO164">
        <v>0</v>
      </c>
      <c r="CP164" t="e">
        <f t="shared" si="135"/>
        <v>#REF!</v>
      </c>
      <c r="CQ164">
        <f>AC164</f>
        <v>1027.3</v>
      </c>
      <c r="CR164">
        <f>AD164</f>
        <v>0</v>
      </c>
      <c r="CS164">
        <f t="shared" si="136"/>
        <v>0</v>
      </c>
      <c r="CT164">
        <f t="shared" si="137"/>
        <v>0</v>
      </c>
      <c r="CU164">
        <f t="shared" si="138"/>
        <v>0</v>
      </c>
      <c r="CV164">
        <f t="shared" si="139"/>
        <v>0</v>
      </c>
      <c r="CW164">
        <f t="shared" si="140"/>
        <v>0</v>
      </c>
      <c r="CX164">
        <f t="shared" si="141"/>
        <v>0</v>
      </c>
      <c r="CY164" t="e">
        <f t="shared" si="142"/>
        <v>#REF!</v>
      </c>
      <c r="CZ164" t="e">
        <f t="shared" si="143"/>
        <v>#REF!</v>
      </c>
      <c r="DC164" t="s">
        <v>6</v>
      </c>
      <c r="DD164" t="s">
        <v>6</v>
      </c>
      <c r="DE164" t="s">
        <v>6</v>
      </c>
      <c r="DF164" t="s">
        <v>6</v>
      </c>
      <c r="DG164" t="s">
        <v>6</v>
      </c>
      <c r="DH164" t="s">
        <v>6</v>
      </c>
      <c r="DI164" t="s">
        <v>6</v>
      </c>
      <c r="DJ164" t="s">
        <v>6</v>
      </c>
      <c r="DK164" t="s">
        <v>6</v>
      </c>
      <c r="DL164" t="s">
        <v>6</v>
      </c>
      <c r="DM164" t="s">
        <v>6</v>
      </c>
      <c r="DN164">
        <v>0</v>
      </c>
      <c r="DO164">
        <v>0</v>
      </c>
      <c r="DP164">
        <v>1</v>
      </c>
      <c r="DQ164">
        <v>1</v>
      </c>
      <c r="DU164">
        <v>1005</v>
      </c>
      <c r="DV164" t="s">
        <v>105</v>
      </c>
      <c r="DW164" t="str">
        <f>'1.Лок.смета.и.Акт'!D501</f>
        <v>м2</v>
      </c>
      <c r="DX164">
        <v>1</v>
      </c>
      <c r="DZ164" t="s">
        <v>6</v>
      </c>
      <c r="EA164" t="s">
        <v>6</v>
      </c>
      <c r="EB164" t="s">
        <v>6</v>
      </c>
      <c r="EC164" t="s">
        <v>6</v>
      </c>
      <c r="EE164">
        <v>61530067</v>
      </c>
      <c r="EF164">
        <v>8</v>
      </c>
      <c r="EG164" t="s">
        <v>51</v>
      </c>
      <c r="EH164">
        <v>0</v>
      </c>
      <c r="EI164" t="s">
        <v>6</v>
      </c>
      <c r="EJ164">
        <v>1</v>
      </c>
      <c r="EK164">
        <v>500001</v>
      </c>
      <c r="EL164" t="s">
        <v>52</v>
      </c>
      <c r="EM164" t="s">
        <v>53</v>
      </c>
      <c r="EO164" t="s">
        <v>6</v>
      </c>
      <c r="EQ164">
        <v>0</v>
      </c>
      <c r="ER164">
        <v>976.88</v>
      </c>
      <c r="ES164" s="68">
        <f>'1.Лок.смета.и.Акт'!F501</f>
        <v>1027.3</v>
      </c>
      <c r="ET164">
        <v>0</v>
      </c>
      <c r="EU164">
        <v>0</v>
      </c>
      <c r="EV164">
        <v>0</v>
      </c>
      <c r="EW164">
        <v>0</v>
      </c>
      <c r="EX164">
        <v>0</v>
      </c>
      <c r="EZ164">
        <v>5</v>
      </c>
      <c r="FC164">
        <v>0</v>
      </c>
      <c r="FD164">
        <v>18</v>
      </c>
      <c r="FF164">
        <v>976.88</v>
      </c>
      <c r="FQ164">
        <v>0</v>
      </c>
      <c r="FR164">
        <f t="shared" si="144"/>
        <v>0</v>
      </c>
      <c r="FS164">
        <v>0</v>
      </c>
      <c r="FX164">
        <v>0</v>
      </c>
      <c r="FY164">
        <v>0</v>
      </c>
      <c r="GA164" t="s">
        <v>121</v>
      </c>
      <c r="GD164">
        <v>1</v>
      </c>
      <c r="GF164">
        <v>-1087478745</v>
      </c>
      <c r="GG164">
        <v>2</v>
      </c>
      <c r="GH164">
        <v>3</v>
      </c>
      <c r="GI164">
        <v>4</v>
      </c>
      <c r="GJ164">
        <v>0</v>
      </c>
      <c r="GK164">
        <v>0</v>
      </c>
      <c r="GL164">
        <f t="shared" si="145"/>
        <v>0</v>
      </c>
      <c r="GM164" t="e">
        <f t="shared" si="146"/>
        <v>#REF!</v>
      </c>
      <c r="GN164" t="e">
        <f t="shared" si="147"/>
        <v>#REF!</v>
      </c>
      <c r="GO164">
        <f t="shared" si="148"/>
        <v>0</v>
      </c>
      <c r="GP164">
        <f t="shared" si="149"/>
        <v>0</v>
      </c>
      <c r="GR164">
        <v>1</v>
      </c>
      <c r="GS164">
        <v>1</v>
      </c>
      <c r="GT164">
        <v>0</v>
      </c>
      <c r="GU164" t="s">
        <v>6</v>
      </c>
      <c r="GV164">
        <f t="shared" si="150"/>
        <v>0</v>
      </c>
      <c r="GW164">
        <v>1</v>
      </c>
      <c r="GX164" t="e">
        <f t="shared" si="151"/>
        <v>#REF!</v>
      </c>
      <c r="HA164">
        <v>0</v>
      </c>
      <c r="HB164">
        <v>0</v>
      </c>
      <c r="HC164">
        <f t="shared" si="152"/>
        <v>0</v>
      </c>
      <c r="HE164" t="s">
        <v>43</v>
      </c>
      <c r="HF164" t="s">
        <v>55</v>
      </c>
      <c r="HG164" t="e">
        <f>ROUND(AC164*I164,2)</f>
        <v>#REF!</v>
      </c>
      <c r="HM164" t="s">
        <v>6</v>
      </c>
      <c r="HN164" t="s">
        <v>6</v>
      </c>
      <c r="HO164" t="s">
        <v>6</v>
      </c>
      <c r="HP164" t="s">
        <v>6</v>
      </c>
      <c r="HQ164" t="s">
        <v>6</v>
      </c>
      <c r="IF164">
        <v>-1</v>
      </c>
      <c r="IK164">
        <v>0</v>
      </c>
    </row>
    <row r="165" spans="1:245" x14ac:dyDescent="0.2">
      <c r="A165">
        <v>17</v>
      </c>
      <c r="B165">
        <v>1</v>
      </c>
      <c r="C165">
        <f>ROW(SmtRes!A228)</f>
        <v>228</v>
      </c>
      <c r="D165">
        <f>ROW(EtalonRes!A242)</f>
        <v>242</v>
      </c>
      <c r="E165" t="s">
        <v>276</v>
      </c>
      <c r="F165" t="s">
        <v>99</v>
      </c>
      <c r="G165" t="s">
        <v>100</v>
      </c>
      <c r="H165" t="s">
        <v>101</v>
      </c>
      <c r="I165">
        <f>'1.Лок.смета.и.Акт'!E506</f>
        <v>0.1132</v>
      </c>
      <c r="J165">
        <v>0</v>
      </c>
      <c r="K165">
        <v>0.1132</v>
      </c>
      <c r="O165">
        <f t="shared" si="120"/>
        <v>5975.08</v>
      </c>
      <c r="P165">
        <f t="shared" si="121"/>
        <v>448.23</v>
      </c>
      <c r="Q165">
        <f t="shared" si="122"/>
        <v>185.08</v>
      </c>
      <c r="R165">
        <f t="shared" si="123"/>
        <v>58.85</v>
      </c>
      <c r="S165">
        <f t="shared" si="124"/>
        <v>5341.77</v>
      </c>
      <c r="T165">
        <f t="shared" si="125"/>
        <v>0</v>
      </c>
      <c r="U165">
        <f t="shared" si="126"/>
        <v>18.30444</v>
      </c>
      <c r="V165">
        <f t="shared" si="127"/>
        <v>0.14263200000000001</v>
      </c>
      <c r="W165">
        <f t="shared" si="128"/>
        <v>0</v>
      </c>
      <c r="X165">
        <f t="shared" si="129"/>
        <v>6534.75</v>
      </c>
      <c r="Y165">
        <f t="shared" si="130"/>
        <v>3888.45</v>
      </c>
      <c r="AA165">
        <v>74715642</v>
      </c>
      <c r="AB165">
        <f t="shared" si="131"/>
        <v>1971.21</v>
      </c>
      <c r="AC165">
        <f t="shared" si="132"/>
        <v>434.65</v>
      </c>
      <c r="AD165">
        <f>ROUND(((((ET165*ROUND(1.05,7)))-((EU165*ROUND(1.05,7))))+AE165),2)</f>
        <v>123.3</v>
      </c>
      <c r="AE165">
        <f>ROUND(((EU165*ROUND(1.05,7))),2)</f>
        <v>15.57</v>
      </c>
      <c r="AF165">
        <f>ROUND(((EV165*ROUND(1.05,7))),2)</f>
        <v>1413.26</v>
      </c>
      <c r="AG165">
        <f t="shared" si="133"/>
        <v>0</v>
      </c>
      <c r="AH165">
        <f>((EW165*ROUND(1.05,7)))</f>
        <v>161.70000000000002</v>
      </c>
      <c r="AI165">
        <f>((EX165*ROUND(1.05,7)))</f>
        <v>1.26</v>
      </c>
      <c r="AJ165">
        <f t="shared" si="134"/>
        <v>0</v>
      </c>
      <c r="AK165">
        <f>AL165+AM165+AO165</f>
        <v>1898.04</v>
      </c>
      <c r="AL165" s="68">
        <f>'1.Лок.смета.и.Акт'!F510</f>
        <v>434.65</v>
      </c>
      <c r="AM165" s="68">
        <f>'1.Лок.смета.и.Акт'!F508</f>
        <v>117.43</v>
      </c>
      <c r="AN165" s="68">
        <f>'1.Лок.смета.и.Акт'!F509</f>
        <v>14.83</v>
      </c>
      <c r="AO165" s="68">
        <f>'1.Лок.смета.и.Акт'!F507</f>
        <v>1345.96</v>
      </c>
      <c r="AP165">
        <v>0</v>
      </c>
      <c r="AQ165">
        <f>'1.Лок.смета.и.Акт'!E513</f>
        <v>154</v>
      </c>
      <c r="AR165">
        <v>1.2</v>
      </c>
      <c r="AS165">
        <v>0</v>
      </c>
      <c r="AT165">
        <v>121</v>
      </c>
      <c r="AU165">
        <v>72</v>
      </c>
      <c r="AV165">
        <v>1</v>
      </c>
      <c r="AW165">
        <v>1</v>
      </c>
      <c r="AZ165">
        <v>1</v>
      </c>
      <c r="BA165">
        <f>'1.Лок.смета.и.Акт'!J507</f>
        <v>33.39</v>
      </c>
      <c r="BB165">
        <f>'1.Лок.смета.и.Акт'!J508</f>
        <v>13.26</v>
      </c>
      <c r="BC165">
        <f>'1.Лок.смета.и.Акт'!J510</f>
        <v>9.11</v>
      </c>
      <c r="BD165" t="s">
        <v>6</v>
      </c>
      <c r="BE165" t="s">
        <v>6</v>
      </c>
      <c r="BF165" t="s">
        <v>6</v>
      </c>
      <c r="BG165" t="s">
        <v>6</v>
      </c>
      <c r="BH165">
        <v>0</v>
      </c>
      <c r="BI165">
        <v>1</v>
      </c>
      <c r="BJ165" t="s">
        <v>102</v>
      </c>
      <c r="BM165">
        <v>20001</v>
      </c>
      <c r="BN165">
        <v>0</v>
      </c>
      <c r="BO165" t="s">
        <v>6</v>
      </c>
      <c r="BP165">
        <v>0</v>
      </c>
      <c r="BQ165">
        <v>22</v>
      </c>
      <c r="BR165">
        <v>0</v>
      </c>
      <c r="BS165">
        <f>'1.Лок.смета.и.Акт'!J509</f>
        <v>33.39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6</v>
      </c>
      <c r="BZ165">
        <v>121</v>
      </c>
      <c r="CA165">
        <v>72</v>
      </c>
      <c r="CB165" t="s">
        <v>6</v>
      </c>
      <c r="CE165">
        <v>0</v>
      </c>
      <c r="CF165">
        <v>0</v>
      </c>
      <c r="CG165">
        <v>0</v>
      </c>
      <c r="CM165">
        <v>0</v>
      </c>
      <c r="CN165" t="s">
        <v>63</v>
      </c>
      <c r="CO165">
        <v>0</v>
      </c>
      <c r="CP165">
        <f t="shared" si="135"/>
        <v>5975.0800000000008</v>
      </c>
      <c r="CQ165">
        <f>AC165*BC165</f>
        <v>3959.6614999999997</v>
      </c>
      <c r="CR165">
        <f>AD165*BB165</f>
        <v>1634.9579999999999</v>
      </c>
      <c r="CS165">
        <f t="shared" si="136"/>
        <v>519.88229999999999</v>
      </c>
      <c r="CT165">
        <f t="shared" si="137"/>
        <v>47188.751400000001</v>
      </c>
      <c r="CU165">
        <f t="shared" si="138"/>
        <v>0</v>
      </c>
      <c r="CV165">
        <f t="shared" si="139"/>
        <v>161.70000000000002</v>
      </c>
      <c r="CW165">
        <f t="shared" si="140"/>
        <v>1.26</v>
      </c>
      <c r="CX165">
        <f t="shared" si="141"/>
        <v>0</v>
      </c>
      <c r="CY165">
        <f t="shared" si="142"/>
        <v>6534.7502000000013</v>
      </c>
      <c r="CZ165">
        <f t="shared" si="143"/>
        <v>3888.4464000000007</v>
      </c>
      <c r="DC165" t="s">
        <v>6</v>
      </c>
      <c r="DD165" t="s">
        <v>6</v>
      </c>
      <c r="DE165" t="s">
        <v>64</v>
      </c>
      <c r="DF165" t="s">
        <v>64</v>
      </c>
      <c r="DG165" t="s">
        <v>64</v>
      </c>
      <c r="DH165" t="s">
        <v>6</v>
      </c>
      <c r="DI165" t="s">
        <v>64</v>
      </c>
      <c r="DJ165" t="s">
        <v>64</v>
      </c>
      <c r="DK165" t="s">
        <v>6</v>
      </c>
      <c r="DL165" t="s">
        <v>6</v>
      </c>
      <c r="DM165" t="s">
        <v>6</v>
      </c>
      <c r="DN165">
        <v>0</v>
      </c>
      <c r="DO165">
        <v>0</v>
      </c>
      <c r="DP165">
        <v>1</v>
      </c>
      <c r="DQ165">
        <v>1</v>
      </c>
      <c r="DU165">
        <v>1005</v>
      </c>
      <c r="DV165" t="s">
        <v>101</v>
      </c>
      <c r="DW165" t="str">
        <f>'1.Лок.смета.и.Акт'!D506</f>
        <v>100 м2</v>
      </c>
      <c r="DX165">
        <v>100</v>
      </c>
      <c r="DZ165" t="s">
        <v>6</v>
      </c>
      <c r="EA165" t="s">
        <v>6</v>
      </c>
      <c r="EB165" t="s">
        <v>6</v>
      </c>
      <c r="EC165" t="s">
        <v>6</v>
      </c>
      <c r="EE165">
        <v>61529847</v>
      </c>
      <c r="EF165">
        <v>22</v>
      </c>
      <c r="EG165" t="s">
        <v>27</v>
      </c>
      <c r="EH165">
        <v>16</v>
      </c>
      <c r="EI165" t="s">
        <v>28</v>
      </c>
      <c r="EJ165">
        <v>1</v>
      </c>
      <c r="EK165">
        <v>20001</v>
      </c>
      <c r="EL165" t="s">
        <v>29</v>
      </c>
      <c r="EM165" t="s">
        <v>30</v>
      </c>
      <c r="EO165" t="s">
        <v>31</v>
      </c>
      <c r="EQ165">
        <v>0</v>
      </c>
      <c r="ER165">
        <f>ES165+ET165+EV165</f>
        <v>1898.04</v>
      </c>
      <c r="ES165" s="68">
        <f>'1.Лок.смета.и.Акт'!F510</f>
        <v>434.65</v>
      </c>
      <c r="ET165" s="68">
        <f>'1.Лок.смета.и.Акт'!F508</f>
        <v>117.43</v>
      </c>
      <c r="EU165" s="68">
        <f>'1.Лок.смета.и.Акт'!F509</f>
        <v>14.83</v>
      </c>
      <c r="EV165" s="68">
        <f>'1.Лок.смета.и.Акт'!F507</f>
        <v>1345.96</v>
      </c>
      <c r="EW165">
        <f>'1.Лок.смета.и.Акт'!E513</f>
        <v>154</v>
      </c>
      <c r="EX165">
        <v>1.2</v>
      </c>
      <c r="EY165">
        <v>0</v>
      </c>
      <c r="FQ165">
        <v>0</v>
      </c>
      <c r="FR165">
        <f t="shared" si="144"/>
        <v>0</v>
      </c>
      <c r="FS165">
        <v>0</v>
      </c>
      <c r="FX165">
        <v>121</v>
      </c>
      <c r="FY165">
        <v>72</v>
      </c>
      <c r="GA165" t="s">
        <v>6</v>
      </c>
      <c r="GD165">
        <v>1</v>
      </c>
      <c r="GF165">
        <v>1651361282</v>
      </c>
      <c r="GG165">
        <v>2</v>
      </c>
      <c r="GH165">
        <v>1</v>
      </c>
      <c r="GI165">
        <v>4</v>
      </c>
      <c r="GJ165">
        <v>0</v>
      </c>
      <c r="GK165">
        <v>0</v>
      </c>
      <c r="GL165">
        <f t="shared" si="145"/>
        <v>0</v>
      </c>
      <c r="GM165">
        <f t="shared" si="146"/>
        <v>16398.28</v>
      </c>
      <c r="GN165">
        <f t="shared" si="147"/>
        <v>16398.28</v>
      </c>
      <c r="GO165">
        <f t="shared" si="148"/>
        <v>0</v>
      </c>
      <c r="GP165">
        <f t="shared" si="149"/>
        <v>0</v>
      </c>
      <c r="GR165">
        <v>0</v>
      </c>
      <c r="GS165">
        <v>3</v>
      </c>
      <c r="GT165">
        <v>0</v>
      </c>
      <c r="GU165" t="s">
        <v>6</v>
      </c>
      <c r="GV165">
        <f t="shared" si="150"/>
        <v>0</v>
      </c>
      <c r="GW165">
        <v>1</v>
      </c>
      <c r="GX165">
        <f t="shared" si="151"/>
        <v>0</v>
      </c>
      <c r="HA165">
        <v>0</v>
      </c>
      <c r="HB165">
        <v>0</v>
      </c>
      <c r="HC165">
        <f t="shared" si="152"/>
        <v>0</v>
      </c>
      <c r="HE165" t="s">
        <v>6</v>
      </c>
      <c r="HF165" t="s">
        <v>6</v>
      </c>
      <c r="HM165" t="s">
        <v>6</v>
      </c>
      <c r="HN165" t="s">
        <v>32</v>
      </c>
      <c r="HO165" t="s">
        <v>33</v>
      </c>
      <c r="HP165" t="s">
        <v>28</v>
      </c>
      <c r="HQ165" t="s">
        <v>28</v>
      </c>
      <c r="IF165">
        <v>-1</v>
      </c>
      <c r="IK165">
        <v>0</v>
      </c>
    </row>
    <row r="166" spans="1:245" x14ac:dyDescent="0.2">
      <c r="A166">
        <v>18</v>
      </c>
      <c r="B166">
        <v>1</v>
      </c>
      <c r="C166">
        <v>226</v>
      </c>
      <c r="E166" t="s">
        <v>277</v>
      </c>
      <c r="F166" t="str">
        <f>'1.Лок.смета.и.Акт'!B514</f>
        <v>Прайс</v>
      </c>
      <c r="G166" t="s">
        <v>104</v>
      </c>
      <c r="H166" t="s">
        <v>105</v>
      </c>
      <c r="I166" t="e">
        <f>I165*J166</f>
        <v>#REF!</v>
      </c>
      <c r="J166" s="183" t="e">
        <f>#REF!</f>
        <v>#REF!</v>
      </c>
      <c r="K166">
        <v>52.0318021</v>
      </c>
      <c r="O166" t="e">
        <f t="shared" si="120"/>
        <v>#REF!</v>
      </c>
      <c r="P166" t="e">
        <f t="shared" si="121"/>
        <v>#REF!</v>
      </c>
      <c r="Q166" t="e">
        <f t="shared" si="122"/>
        <v>#REF!</v>
      </c>
      <c r="R166" t="e">
        <f t="shared" si="123"/>
        <v>#REF!</v>
      </c>
      <c r="S166" t="e">
        <f t="shared" si="124"/>
        <v>#REF!</v>
      </c>
      <c r="T166" t="e">
        <f t="shared" si="125"/>
        <v>#REF!</v>
      </c>
      <c r="U166" t="e">
        <f t="shared" si="126"/>
        <v>#REF!</v>
      </c>
      <c r="V166" t="e">
        <f t="shared" si="127"/>
        <v>#REF!</v>
      </c>
      <c r="W166" t="e">
        <f t="shared" si="128"/>
        <v>#REF!</v>
      </c>
      <c r="X166" t="e">
        <f t="shared" si="129"/>
        <v>#REF!</v>
      </c>
      <c r="Y166" t="e">
        <f t="shared" si="130"/>
        <v>#REF!</v>
      </c>
      <c r="AA166">
        <v>74715642</v>
      </c>
      <c r="AB166">
        <f t="shared" si="131"/>
        <v>703.43</v>
      </c>
      <c r="AC166">
        <f t="shared" si="132"/>
        <v>703.43</v>
      </c>
      <c r="AD166">
        <f>ROUND((((ET166)-(EU166))+AE166),2)</f>
        <v>0</v>
      </c>
      <c r="AE166">
        <f t="shared" ref="AE166:AF168" si="159">ROUND((EU166),2)</f>
        <v>0</v>
      </c>
      <c r="AF166">
        <f t="shared" si="159"/>
        <v>0</v>
      </c>
      <c r="AG166">
        <f t="shared" si="133"/>
        <v>0</v>
      </c>
      <c r="AH166">
        <f t="shared" ref="AH166:AI168" si="160">(EW166)</f>
        <v>0</v>
      </c>
      <c r="AI166">
        <f t="shared" si="160"/>
        <v>0</v>
      </c>
      <c r="AJ166">
        <f t="shared" si="134"/>
        <v>0</v>
      </c>
      <c r="AK166">
        <v>703.43</v>
      </c>
      <c r="AL166" s="68">
        <f>'1.Лок.смета.и.Акт'!F514</f>
        <v>703.43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f>'1.Лок.смета.и.Акт'!J514</f>
        <v>9.11</v>
      </c>
      <c r="BD166" t="s">
        <v>6</v>
      </c>
      <c r="BE166" t="s">
        <v>6</v>
      </c>
      <c r="BF166" t="s">
        <v>6</v>
      </c>
      <c r="BG166" t="s">
        <v>6</v>
      </c>
      <c r="BH166">
        <v>3</v>
      </c>
      <c r="BI166">
        <v>1</v>
      </c>
      <c r="BJ166" t="s">
        <v>106</v>
      </c>
      <c r="BM166">
        <v>500001</v>
      </c>
      <c r="BN166">
        <v>0</v>
      </c>
      <c r="BO166" t="s">
        <v>6</v>
      </c>
      <c r="BP166">
        <v>0</v>
      </c>
      <c r="BQ166">
        <v>8</v>
      </c>
      <c r="BR166">
        <v>0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6</v>
      </c>
      <c r="BZ166">
        <v>0</v>
      </c>
      <c r="CA166">
        <v>0</v>
      </c>
      <c r="CB166" t="s">
        <v>6</v>
      </c>
      <c r="CE166">
        <v>0</v>
      </c>
      <c r="CF166">
        <v>0</v>
      </c>
      <c r="CG166">
        <v>0</v>
      </c>
      <c r="CM166">
        <v>0</v>
      </c>
      <c r="CN166" t="s">
        <v>6</v>
      </c>
      <c r="CO166">
        <v>0</v>
      </c>
      <c r="CP166" t="e">
        <f t="shared" si="135"/>
        <v>#REF!</v>
      </c>
      <c r="CQ166">
        <f t="shared" ref="CQ166:CR168" si="161">AC166</f>
        <v>703.43</v>
      </c>
      <c r="CR166">
        <f t="shared" si="161"/>
        <v>0</v>
      </c>
      <c r="CS166">
        <f t="shared" si="136"/>
        <v>0</v>
      </c>
      <c r="CT166">
        <f t="shared" si="137"/>
        <v>0</v>
      </c>
      <c r="CU166">
        <f t="shared" si="138"/>
        <v>0</v>
      </c>
      <c r="CV166">
        <f t="shared" si="139"/>
        <v>0</v>
      </c>
      <c r="CW166">
        <f t="shared" si="140"/>
        <v>0</v>
      </c>
      <c r="CX166">
        <f t="shared" si="141"/>
        <v>0</v>
      </c>
      <c r="CY166" t="e">
        <f t="shared" si="142"/>
        <v>#REF!</v>
      </c>
      <c r="CZ166" t="e">
        <f t="shared" si="143"/>
        <v>#REF!</v>
      </c>
      <c r="DC166" t="s">
        <v>6</v>
      </c>
      <c r="DD166" t="s">
        <v>6</v>
      </c>
      <c r="DE166" t="s">
        <v>6</v>
      </c>
      <c r="DF166" t="s">
        <v>6</v>
      </c>
      <c r="DG166" t="s">
        <v>6</v>
      </c>
      <c r="DH166" t="s">
        <v>6</v>
      </c>
      <c r="DI166" t="s">
        <v>6</v>
      </c>
      <c r="DJ166" t="s">
        <v>6</v>
      </c>
      <c r="DK166" t="s">
        <v>6</v>
      </c>
      <c r="DL166" t="s">
        <v>6</v>
      </c>
      <c r="DM166" t="s">
        <v>6</v>
      </c>
      <c r="DN166">
        <v>0</v>
      </c>
      <c r="DO166">
        <v>0</v>
      </c>
      <c r="DP166">
        <v>1</v>
      </c>
      <c r="DQ166">
        <v>1</v>
      </c>
      <c r="DU166">
        <v>1005</v>
      </c>
      <c r="DV166" t="s">
        <v>105</v>
      </c>
      <c r="DW166" t="str">
        <f>'1.Лок.смета.и.Акт'!D514</f>
        <v>м2</v>
      </c>
      <c r="DX166">
        <v>1</v>
      </c>
      <c r="DZ166" t="s">
        <v>6</v>
      </c>
      <c r="EA166" t="s">
        <v>6</v>
      </c>
      <c r="EB166" t="s">
        <v>6</v>
      </c>
      <c r="EC166" t="s">
        <v>6</v>
      </c>
      <c r="EE166">
        <v>61530067</v>
      </c>
      <c r="EF166">
        <v>8</v>
      </c>
      <c r="EG166" t="s">
        <v>51</v>
      </c>
      <c r="EH166">
        <v>0</v>
      </c>
      <c r="EI166" t="s">
        <v>6</v>
      </c>
      <c r="EJ166">
        <v>1</v>
      </c>
      <c r="EK166">
        <v>500001</v>
      </c>
      <c r="EL166" t="s">
        <v>52</v>
      </c>
      <c r="EM166" t="s">
        <v>53</v>
      </c>
      <c r="EO166" t="s">
        <v>6</v>
      </c>
      <c r="EQ166">
        <v>0</v>
      </c>
      <c r="ER166">
        <v>668.9</v>
      </c>
      <c r="ES166" s="68">
        <f>'1.Лок.смета.и.Акт'!F514</f>
        <v>703.43</v>
      </c>
      <c r="ET166">
        <v>0</v>
      </c>
      <c r="EU166">
        <v>0</v>
      </c>
      <c r="EV166">
        <v>0</v>
      </c>
      <c r="EW166">
        <v>0</v>
      </c>
      <c r="EX166">
        <v>0</v>
      </c>
      <c r="EZ166">
        <v>5</v>
      </c>
      <c r="FC166">
        <v>0</v>
      </c>
      <c r="FD166">
        <v>18</v>
      </c>
      <c r="FF166">
        <v>668.9</v>
      </c>
      <c r="FQ166">
        <v>0</v>
      </c>
      <c r="FR166">
        <f t="shared" si="144"/>
        <v>0</v>
      </c>
      <c r="FS166">
        <v>0</v>
      </c>
      <c r="FX166">
        <v>0</v>
      </c>
      <c r="FY166">
        <v>0</v>
      </c>
      <c r="GA166" t="s">
        <v>107</v>
      </c>
      <c r="GD166">
        <v>1</v>
      </c>
      <c r="GF166">
        <v>2085913559</v>
      </c>
      <c r="GG166">
        <v>2</v>
      </c>
      <c r="GH166">
        <v>3</v>
      </c>
      <c r="GI166">
        <v>4</v>
      </c>
      <c r="GJ166">
        <v>0</v>
      </c>
      <c r="GK166">
        <v>0</v>
      </c>
      <c r="GL166">
        <f t="shared" si="145"/>
        <v>0</v>
      </c>
      <c r="GM166" t="e">
        <f t="shared" si="146"/>
        <v>#REF!</v>
      </c>
      <c r="GN166" t="e">
        <f t="shared" si="147"/>
        <v>#REF!</v>
      </c>
      <c r="GO166">
        <f t="shared" si="148"/>
        <v>0</v>
      </c>
      <c r="GP166">
        <f t="shared" si="149"/>
        <v>0</v>
      </c>
      <c r="GR166">
        <v>1</v>
      </c>
      <c r="GS166">
        <v>1</v>
      </c>
      <c r="GT166">
        <v>0</v>
      </c>
      <c r="GU166" t="s">
        <v>6</v>
      </c>
      <c r="GV166">
        <f t="shared" si="150"/>
        <v>0</v>
      </c>
      <c r="GW166">
        <v>1</v>
      </c>
      <c r="GX166" t="e">
        <f t="shared" si="151"/>
        <v>#REF!</v>
      </c>
      <c r="HA166">
        <v>0</v>
      </c>
      <c r="HB166">
        <v>0</v>
      </c>
      <c r="HC166">
        <f t="shared" si="152"/>
        <v>0</v>
      </c>
      <c r="HE166" t="s">
        <v>43</v>
      </c>
      <c r="HF166" t="s">
        <v>55</v>
      </c>
      <c r="HG166" t="e">
        <f>ROUND(AC166*I166,2)</f>
        <v>#REF!</v>
      </c>
      <c r="HM166" t="s">
        <v>6</v>
      </c>
      <c r="HN166" t="s">
        <v>6</v>
      </c>
      <c r="HO166" t="s">
        <v>6</v>
      </c>
      <c r="HP166" t="s">
        <v>6</v>
      </c>
      <c r="HQ166" t="s">
        <v>6</v>
      </c>
      <c r="IF166">
        <v>-1</v>
      </c>
      <c r="IK166">
        <v>0</v>
      </c>
    </row>
    <row r="167" spans="1:245" x14ac:dyDescent="0.2">
      <c r="A167">
        <v>18</v>
      </c>
      <c r="B167">
        <v>1</v>
      </c>
      <c r="C167">
        <v>227</v>
      </c>
      <c r="E167" t="s">
        <v>278</v>
      </c>
      <c r="F167" t="str">
        <f>'1.Лок.смета.и.Акт'!B516</f>
        <v>Прайс</v>
      </c>
      <c r="G167" t="s">
        <v>109</v>
      </c>
      <c r="H167" t="s">
        <v>105</v>
      </c>
      <c r="I167" t="e">
        <f>I165*J167</f>
        <v>#REF!</v>
      </c>
      <c r="J167" s="183" t="e">
        <f>#REF!</f>
        <v>#REF!</v>
      </c>
      <c r="K167">
        <v>13.339222599999999</v>
      </c>
      <c r="O167" t="e">
        <f t="shared" si="120"/>
        <v>#REF!</v>
      </c>
      <c r="P167" t="e">
        <f t="shared" si="121"/>
        <v>#REF!</v>
      </c>
      <c r="Q167" t="e">
        <f t="shared" si="122"/>
        <v>#REF!</v>
      </c>
      <c r="R167" t="e">
        <f t="shared" si="123"/>
        <v>#REF!</v>
      </c>
      <c r="S167" t="e">
        <f t="shared" si="124"/>
        <v>#REF!</v>
      </c>
      <c r="T167" t="e">
        <f t="shared" si="125"/>
        <v>#REF!</v>
      </c>
      <c r="U167" t="e">
        <f t="shared" si="126"/>
        <v>#REF!</v>
      </c>
      <c r="V167" t="e">
        <f t="shared" si="127"/>
        <v>#REF!</v>
      </c>
      <c r="W167" t="e">
        <f t="shared" si="128"/>
        <v>#REF!</v>
      </c>
      <c r="X167" t="e">
        <f t="shared" si="129"/>
        <v>#REF!</v>
      </c>
      <c r="Y167" t="e">
        <f t="shared" si="130"/>
        <v>#REF!</v>
      </c>
      <c r="AA167">
        <v>74715642</v>
      </c>
      <c r="AB167">
        <f t="shared" si="131"/>
        <v>699.75</v>
      </c>
      <c r="AC167">
        <f t="shared" si="132"/>
        <v>699.75</v>
      </c>
      <c r="AD167">
        <f>ROUND((((ET167)-(EU167))+AE167),2)</f>
        <v>0</v>
      </c>
      <c r="AE167">
        <f t="shared" si="159"/>
        <v>0</v>
      </c>
      <c r="AF167">
        <f t="shared" si="159"/>
        <v>0</v>
      </c>
      <c r="AG167">
        <f t="shared" si="133"/>
        <v>0</v>
      </c>
      <c r="AH167">
        <f t="shared" si="160"/>
        <v>0</v>
      </c>
      <c r="AI167">
        <f t="shared" si="160"/>
        <v>0</v>
      </c>
      <c r="AJ167">
        <f t="shared" si="134"/>
        <v>0</v>
      </c>
      <c r="AK167">
        <v>699.75</v>
      </c>
      <c r="AL167" s="68">
        <f>'1.Лок.смета.и.Акт'!F516</f>
        <v>699.75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f>'1.Лок.смета.и.Акт'!J516</f>
        <v>9.11</v>
      </c>
      <c r="BD167" t="s">
        <v>6</v>
      </c>
      <c r="BE167" t="s">
        <v>6</v>
      </c>
      <c r="BF167" t="s">
        <v>6</v>
      </c>
      <c r="BG167" t="s">
        <v>6</v>
      </c>
      <c r="BH167">
        <v>3</v>
      </c>
      <c r="BI167">
        <v>1</v>
      </c>
      <c r="BJ167" t="s">
        <v>106</v>
      </c>
      <c r="BM167">
        <v>500001</v>
      </c>
      <c r="BN167">
        <v>0</v>
      </c>
      <c r="BO167" t="s">
        <v>6</v>
      </c>
      <c r="BP167">
        <v>0</v>
      </c>
      <c r="BQ167">
        <v>8</v>
      </c>
      <c r="BR167">
        <v>0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6</v>
      </c>
      <c r="BZ167">
        <v>0</v>
      </c>
      <c r="CA167">
        <v>0</v>
      </c>
      <c r="CB167" t="s">
        <v>6</v>
      </c>
      <c r="CE167">
        <v>0</v>
      </c>
      <c r="CF167">
        <v>0</v>
      </c>
      <c r="CG167">
        <v>0</v>
      </c>
      <c r="CM167">
        <v>0</v>
      </c>
      <c r="CN167" t="s">
        <v>6</v>
      </c>
      <c r="CO167">
        <v>0</v>
      </c>
      <c r="CP167" t="e">
        <f t="shared" si="135"/>
        <v>#REF!</v>
      </c>
      <c r="CQ167">
        <f t="shared" si="161"/>
        <v>699.75</v>
      </c>
      <c r="CR167">
        <f t="shared" si="161"/>
        <v>0</v>
      </c>
      <c r="CS167">
        <f t="shared" si="136"/>
        <v>0</v>
      </c>
      <c r="CT167">
        <f t="shared" si="137"/>
        <v>0</v>
      </c>
      <c r="CU167">
        <f t="shared" si="138"/>
        <v>0</v>
      </c>
      <c r="CV167">
        <f t="shared" si="139"/>
        <v>0</v>
      </c>
      <c r="CW167">
        <f t="shared" si="140"/>
        <v>0</v>
      </c>
      <c r="CX167">
        <f t="shared" si="141"/>
        <v>0</v>
      </c>
      <c r="CY167" t="e">
        <f t="shared" si="142"/>
        <v>#REF!</v>
      </c>
      <c r="CZ167" t="e">
        <f t="shared" si="143"/>
        <v>#REF!</v>
      </c>
      <c r="DC167" t="s">
        <v>6</v>
      </c>
      <c r="DD167" t="s">
        <v>6</v>
      </c>
      <c r="DE167" t="s">
        <v>6</v>
      </c>
      <c r="DF167" t="s">
        <v>6</v>
      </c>
      <c r="DG167" t="s">
        <v>6</v>
      </c>
      <c r="DH167" t="s">
        <v>6</v>
      </c>
      <c r="DI167" t="s">
        <v>6</v>
      </c>
      <c r="DJ167" t="s">
        <v>6</v>
      </c>
      <c r="DK167" t="s">
        <v>6</v>
      </c>
      <c r="DL167" t="s">
        <v>6</v>
      </c>
      <c r="DM167" t="s">
        <v>6</v>
      </c>
      <c r="DN167">
        <v>0</v>
      </c>
      <c r="DO167">
        <v>0</v>
      </c>
      <c r="DP167">
        <v>1</v>
      </c>
      <c r="DQ167">
        <v>1</v>
      </c>
      <c r="DU167">
        <v>1005</v>
      </c>
      <c r="DV167" t="s">
        <v>105</v>
      </c>
      <c r="DW167" t="str">
        <f>'1.Лок.смета.и.Акт'!D516</f>
        <v>м2</v>
      </c>
      <c r="DX167">
        <v>1</v>
      </c>
      <c r="DZ167" t="s">
        <v>6</v>
      </c>
      <c r="EA167" t="s">
        <v>6</v>
      </c>
      <c r="EB167" t="s">
        <v>6</v>
      </c>
      <c r="EC167" t="s">
        <v>6</v>
      </c>
      <c r="EE167">
        <v>61530067</v>
      </c>
      <c r="EF167">
        <v>8</v>
      </c>
      <c r="EG167" t="s">
        <v>51</v>
      </c>
      <c r="EH167">
        <v>0</v>
      </c>
      <c r="EI167" t="s">
        <v>6</v>
      </c>
      <c r="EJ167">
        <v>1</v>
      </c>
      <c r="EK167">
        <v>500001</v>
      </c>
      <c r="EL167" t="s">
        <v>52</v>
      </c>
      <c r="EM167" t="s">
        <v>53</v>
      </c>
      <c r="EO167" t="s">
        <v>6</v>
      </c>
      <c r="EQ167">
        <v>0</v>
      </c>
      <c r="ER167">
        <v>699.75</v>
      </c>
      <c r="ES167" s="68">
        <f>'1.Лок.смета.и.Акт'!F516</f>
        <v>699.75</v>
      </c>
      <c r="ET167">
        <v>0</v>
      </c>
      <c r="EU167">
        <v>0</v>
      </c>
      <c r="EV167">
        <v>0</v>
      </c>
      <c r="EW167">
        <v>0</v>
      </c>
      <c r="EX167">
        <v>0</v>
      </c>
      <c r="EZ167">
        <v>5</v>
      </c>
      <c r="FC167">
        <v>0</v>
      </c>
      <c r="FD167">
        <v>18</v>
      </c>
      <c r="FF167">
        <v>665.4</v>
      </c>
      <c r="FQ167">
        <v>0</v>
      </c>
      <c r="FR167">
        <f t="shared" si="144"/>
        <v>0</v>
      </c>
      <c r="FS167">
        <v>0</v>
      </c>
      <c r="FX167">
        <v>0</v>
      </c>
      <c r="FY167">
        <v>0</v>
      </c>
      <c r="GA167" t="s">
        <v>110</v>
      </c>
      <c r="GD167">
        <v>1</v>
      </c>
      <c r="GF167">
        <v>187543162</v>
      </c>
      <c r="GG167">
        <v>2</v>
      </c>
      <c r="GH167">
        <v>3</v>
      </c>
      <c r="GI167">
        <v>4</v>
      </c>
      <c r="GJ167">
        <v>0</v>
      </c>
      <c r="GK167">
        <v>0</v>
      </c>
      <c r="GL167">
        <f t="shared" si="145"/>
        <v>0</v>
      </c>
      <c r="GM167" t="e">
        <f t="shared" si="146"/>
        <v>#REF!</v>
      </c>
      <c r="GN167" t="e">
        <f t="shared" si="147"/>
        <v>#REF!</v>
      </c>
      <c r="GO167">
        <f t="shared" si="148"/>
        <v>0</v>
      </c>
      <c r="GP167">
        <f t="shared" si="149"/>
        <v>0</v>
      </c>
      <c r="GR167">
        <v>1</v>
      </c>
      <c r="GS167">
        <v>1</v>
      </c>
      <c r="GT167">
        <v>0</v>
      </c>
      <c r="GU167" t="s">
        <v>6</v>
      </c>
      <c r="GV167">
        <f t="shared" si="150"/>
        <v>0</v>
      </c>
      <c r="GW167">
        <v>1</v>
      </c>
      <c r="GX167" t="e">
        <f t="shared" si="151"/>
        <v>#REF!</v>
      </c>
      <c r="HA167">
        <v>0</v>
      </c>
      <c r="HB167">
        <v>0</v>
      </c>
      <c r="HC167">
        <f t="shared" si="152"/>
        <v>0</v>
      </c>
      <c r="HE167" t="s">
        <v>43</v>
      </c>
      <c r="HF167" t="s">
        <v>55</v>
      </c>
      <c r="HG167" t="e">
        <f>ROUND(AC167*I167,2)</f>
        <v>#REF!</v>
      </c>
      <c r="HM167" t="s">
        <v>6</v>
      </c>
      <c r="HN167" t="s">
        <v>6</v>
      </c>
      <c r="HO167" t="s">
        <v>6</v>
      </c>
      <c r="HP167" t="s">
        <v>6</v>
      </c>
      <c r="HQ167" t="s">
        <v>6</v>
      </c>
      <c r="IF167">
        <v>-1</v>
      </c>
      <c r="IK167">
        <v>0</v>
      </c>
    </row>
    <row r="168" spans="1:245" x14ac:dyDescent="0.2">
      <c r="A168">
        <v>18</v>
      </c>
      <c r="B168">
        <v>1</v>
      </c>
      <c r="C168">
        <v>228</v>
      </c>
      <c r="E168" t="s">
        <v>279</v>
      </c>
      <c r="F168" t="str">
        <f>'1.Лок.смета.и.Акт'!B518</f>
        <v>Прайс</v>
      </c>
      <c r="G168" t="s">
        <v>280</v>
      </c>
      <c r="H168" t="s">
        <v>281</v>
      </c>
      <c r="I168" t="e">
        <f>I165*J168</f>
        <v>#REF!</v>
      </c>
      <c r="J168" s="183" t="e">
        <f>#REF!</f>
        <v>#REF!</v>
      </c>
      <c r="K168">
        <v>88.339222599999999</v>
      </c>
      <c r="O168" t="e">
        <f t="shared" si="120"/>
        <v>#REF!</v>
      </c>
      <c r="P168" t="e">
        <f t="shared" si="121"/>
        <v>#REF!</v>
      </c>
      <c r="Q168" t="e">
        <f t="shared" si="122"/>
        <v>#REF!</v>
      </c>
      <c r="R168" t="e">
        <f t="shared" si="123"/>
        <v>#REF!</v>
      </c>
      <c r="S168" t="e">
        <f t="shared" si="124"/>
        <v>#REF!</v>
      </c>
      <c r="T168" t="e">
        <f t="shared" si="125"/>
        <v>#REF!</v>
      </c>
      <c r="U168" t="e">
        <f t="shared" si="126"/>
        <v>#REF!</v>
      </c>
      <c r="V168" t="e">
        <f t="shared" si="127"/>
        <v>#REF!</v>
      </c>
      <c r="W168" t="e">
        <f t="shared" si="128"/>
        <v>#REF!</v>
      </c>
      <c r="X168" t="e">
        <f t="shared" si="129"/>
        <v>#REF!</v>
      </c>
      <c r="Y168" t="e">
        <f t="shared" si="130"/>
        <v>#REF!</v>
      </c>
      <c r="AA168">
        <v>74715642</v>
      </c>
      <c r="AB168">
        <f t="shared" si="131"/>
        <v>34.18</v>
      </c>
      <c r="AC168">
        <f t="shared" si="132"/>
        <v>34.18</v>
      </c>
      <c r="AD168">
        <f>ROUND((((ET168)-(EU168))+AE168),2)</f>
        <v>0</v>
      </c>
      <c r="AE168">
        <f t="shared" si="159"/>
        <v>0</v>
      </c>
      <c r="AF168">
        <f t="shared" si="159"/>
        <v>0</v>
      </c>
      <c r="AG168">
        <f t="shared" si="133"/>
        <v>0</v>
      </c>
      <c r="AH168">
        <f t="shared" si="160"/>
        <v>0</v>
      </c>
      <c r="AI168">
        <f t="shared" si="160"/>
        <v>0</v>
      </c>
      <c r="AJ168">
        <f t="shared" si="134"/>
        <v>0</v>
      </c>
      <c r="AK168">
        <v>34.18</v>
      </c>
      <c r="AL168" s="68">
        <f>'1.Лок.смета.и.Акт'!F518</f>
        <v>34.18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f>'1.Лок.смета.и.Акт'!J518</f>
        <v>9.11</v>
      </c>
      <c r="BD168" t="s">
        <v>6</v>
      </c>
      <c r="BE168" t="s">
        <v>6</v>
      </c>
      <c r="BF168" t="s">
        <v>6</v>
      </c>
      <c r="BG168" t="s">
        <v>6</v>
      </c>
      <c r="BH168">
        <v>3</v>
      </c>
      <c r="BI168">
        <v>1</v>
      </c>
      <c r="BJ168" t="s">
        <v>282</v>
      </c>
      <c r="BM168">
        <v>500001</v>
      </c>
      <c r="BN168">
        <v>0</v>
      </c>
      <c r="BO168" t="s">
        <v>6</v>
      </c>
      <c r="BP168">
        <v>0</v>
      </c>
      <c r="BQ168">
        <v>8</v>
      </c>
      <c r="BR168">
        <v>0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6</v>
      </c>
      <c r="BZ168">
        <v>0</v>
      </c>
      <c r="CA168">
        <v>0</v>
      </c>
      <c r="CB168" t="s">
        <v>6</v>
      </c>
      <c r="CE168">
        <v>0</v>
      </c>
      <c r="CF168">
        <v>0</v>
      </c>
      <c r="CG168">
        <v>0</v>
      </c>
      <c r="CM168">
        <v>0</v>
      </c>
      <c r="CN168" t="s">
        <v>6</v>
      </c>
      <c r="CO168">
        <v>0</v>
      </c>
      <c r="CP168" t="e">
        <f t="shared" si="135"/>
        <v>#REF!</v>
      </c>
      <c r="CQ168">
        <f t="shared" si="161"/>
        <v>34.18</v>
      </c>
      <c r="CR168">
        <f t="shared" si="161"/>
        <v>0</v>
      </c>
      <c r="CS168">
        <f t="shared" si="136"/>
        <v>0</v>
      </c>
      <c r="CT168">
        <f t="shared" si="137"/>
        <v>0</v>
      </c>
      <c r="CU168">
        <f t="shared" si="138"/>
        <v>0</v>
      </c>
      <c r="CV168">
        <f t="shared" si="139"/>
        <v>0</v>
      </c>
      <c r="CW168">
        <f t="shared" si="140"/>
        <v>0</v>
      </c>
      <c r="CX168">
        <f t="shared" si="141"/>
        <v>0</v>
      </c>
      <c r="CY168" t="e">
        <f t="shared" si="142"/>
        <v>#REF!</v>
      </c>
      <c r="CZ168" t="e">
        <f t="shared" si="143"/>
        <v>#REF!</v>
      </c>
      <c r="DC168" t="s">
        <v>6</v>
      </c>
      <c r="DD168" t="s">
        <v>6</v>
      </c>
      <c r="DE168" t="s">
        <v>6</v>
      </c>
      <c r="DF168" t="s">
        <v>6</v>
      </c>
      <c r="DG168" t="s">
        <v>6</v>
      </c>
      <c r="DH168" t="s">
        <v>6</v>
      </c>
      <c r="DI168" t="s">
        <v>6</v>
      </c>
      <c r="DJ168" t="s">
        <v>6</v>
      </c>
      <c r="DK168" t="s">
        <v>6</v>
      </c>
      <c r="DL168" t="s">
        <v>6</v>
      </c>
      <c r="DM168" t="s">
        <v>6</v>
      </c>
      <c r="DN168">
        <v>0</v>
      </c>
      <c r="DO168">
        <v>0</v>
      </c>
      <c r="DP168">
        <v>1</v>
      </c>
      <c r="DQ168">
        <v>1</v>
      </c>
      <c r="DU168">
        <v>1013</v>
      </c>
      <c r="DV168" t="s">
        <v>281</v>
      </c>
      <c r="DW168" t="str">
        <f>'1.Лок.смета.и.Акт'!D518</f>
        <v>м.п.</v>
      </c>
      <c r="DX168">
        <v>1</v>
      </c>
      <c r="DZ168" t="s">
        <v>6</v>
      </c>
      <c r="EA168" t="s">
        <v>6</v>
      </c>
      <c r="EB168" t="s">
        <v>6</v>
      </c>
      <c r="EC168" t="s">
        <v>6</v>
      </c>
      <c r="EE168">
        <v>61530067</v>
      </c>
      <c r="EF168">
        <v>8</v>
      </c>
      <c r="EG168" t="s">
        <v>51</v>
      </c>
      <c r="EH168">
        <v>0</v>
      </c>
      <c r="EI168" t="s">
        <v>6</v>
      </c>
      <c r="EJ168">
        <v>1</v>
      </c>
      <c r="EK168">
        <v>500001</v>
      </c>
      <c r="EL168" t="s">
        <v>52</v>
      </c>
      <c r="EM168" t="s">
        <v>53</v>
      </c>
      <c r="EO168" t="s">
        <v>6</v>
      </c>
      <c r="EQ168">
        <v>0</v>
      </c>
      <c r="ER168">
        <v>34.18</v>
      </c>
      <c r="ES168" s="68">
        <f>'1.Лок.смета.и.Акт'!F518</f>
        <v>34.18</v>
      </c>
      <c r="ET168">
        <v>0</v>
      </c>
      <c r="EU168">
        <v>0</v>
      </c>
      <c r="EV168">
        <v>0</v>
      </c>
      <c r="EW168">
        <v>0</v>
      </c>
      <c r="EX168">
        <v>0</v>
      </c>
      <c r="EZ168">
        <v>5</v>
      </c>
      <c r="FC168">
        <v>0</v>
      </c>
      <c r="FD168">
        <v>18</v>
      </c>
      <c r="FF168">
        <v>32.5</v>
      </c>
      <c r="FQ168">
        <v>0</v>
      </c>
      <c r="FR168">
        <f t="shared" si="144"/>
        <v>0</v>
      </c>
      <c r="FS168">
        <v>0</v>
      </c>
      <c r="FX168">
        <v>0</v>
      </c>
      <c r="FY168">
        <v>0</v>
      </c>
      <c r="GA168" t="s">
        <v>283</v>
      </c>
      <c r="GD168">
        <v>1</v>
      </c>
      <c r="GF168">
        <v>1960433838</v>
      </c>
      <c r="GG168">
        <v>2</v>
      </c>
      <c r="GH168">
        <v>3</v>
      </c>
      <c r="GI168">
        <v>4</v>
      </c>
      <c r="GJ168">
        <v>0</v>
      </c>
      <c r="GK168">
        <v>0</v>
      </c>
      <c r="GL168">
        <f t="shared" si="145"/>
        <v>0</v>
      </c>
      <c r="GM168" t="e">
        <f t="shared" si="146"/>
        <v>#REF!</v>
      </c>
      <c r="GN168" t="e">
        <f t="shared" si="147"/>
        <v>#REF!</v>
      </c>
      <c r="GO168">
        <f t="shared" si="148"/>
        <v>0</v>
      </c>
      <c r="GP168">
        <f t="shared" si="149"/>
        <v>0</v>
      </c>
      <c r="GR168">
        <v>1</v>
      </c>
      <c r="GS168">
        <v>1</v>
      </c>
      <c r="GT168">
        <v>0</v>
      </c>
      <c r="GU168" t="s">
        <v>6</v>
      </c>
      <c r="GV168">
        <f t="shared" si="150"/>
        <v>0</v>
      </c>
      <c r="GW168">
        <v>1</v>
      </c>
      <c r="GX168" t="e">
        <f t="shared" si="151"/>
        <v>#REF!</v>
      </c>
      <c r="HA168">
        <v>0</v>
      </c>
      <c r="HB168">
        <v>0</v>
      </c>
      <c r="HC168">
        <f t="shared" si="152"/>
        <v>0</v>
      </c>
      <c r="HE168" t="s">
        <v>43</v>
      </c>
      <c r="HF168" t="s">
        <v>55</v>
      </c>
      <c r="HG168" t="e">
        <f>ROUND(AC168*I168,2)</f>
        <v>#REF!</v>
      </c>
      <c r="HM168" t="s">
        <v>6</v>
      </c>
      <c r="HN168" t="s">
        <v>6</v>
      </c>
      <c r="HO168" t="s">
        <v>6</v>
      </c>
      <c r="HP168" t="s">
        <v>6</v>
      </c>
      <c r="HQ168" t="s">
        <v>6</v>
      </c>
      <c r="IF168">
        <v>-1</v>
      </c>
      <c r="IK168">
        <v>0</v>
      </c>
    </row>
    <row r="169" spans="1:245" x14ac:dyDescent="0.2">
      <c r="IF169">
        <v>-1</v>
      </c>
    </row>
    <row r="170" spans="1:245" x14ac:dyDescent="0.2">
      <c r="A170" s="2">
        <v>51</v>
      </c>
      <c r="B170" s="2">
        <f>B142</f>
        <v>1</v>
      </c>
      <c r="C170" s="2">
        <f>A142</f>
        <v>4</v>
      </c>
      <c r="D170" s="2">
        <f>ROW(A142)</f>
        <v>142</v>
      </c>
      <c r="E170" s="2"/>
      <c r="F170" s="2" t="str">
        <f>IF(F142&lt;&gt;"",F142,"")</f>
        <v/>
      </c>
      <c r="G170" s="2" t="str">
        <f>IF(G142&lt;&gt;"",G142,"")</f>
        <v>Система В3.1, В3.2, В3.3</v>
      </c>
      <c r="H170" s="2">
        <v>0</v>
      </c>
      <c r="I170" s="2"/>
      <c r="J170" s="2"/>
      <c r="K170" s="2"/>
      <c r="L170" s="2"/>
      <c r="M170" s="2"/>
      <c r="N170" s="2"/>
      <c r="O170" s="2" t="e">
        <f t="shared" ref="O170:T170" si="162">ROUND(AB170,2)</f>
        <v>#REF!</v>
      </c>
      <c r="P170" s="2" t="e">
        <f t="shared" si="162"/>
        <v>#REF!</v>
      </c>
      <c r="Q170" s="2" t="e">
        <f t="shared" si="162"/>
        <v>#REF!</v>
      </c>
      <c r="R170" s="2" t="e">
        <f t="shared" si="162"/>
        <v>#REF!</v>
      </c>
      <c r="S170" s="2" t="e">
        <f t="shared" si="162"/>
        <v>#REF!</v>
      </c>
      <c r="T170" s="2" t="e">
        <f t="shared" si="162"/>
        <v>#REF!</v>
      </c>
      <c r="U170" s="2" t="e">
        <f>AH170</f>
        <v>#REF!</v>
      </c>
      <c r="V170" s="2" t="e">
        <f>AI170</f>
        <v>#REF!</v>
      </c>
      <c r="W170" s="2" t="e">
        <f>ROUND(AJ170,2)</f>
        <v>#REF!</v>
      </c>
      <c r="X170" s="2" t="e">
        <f>ROUND(AK170,2)</f>
        <v>#REF!</v>
      </c>
      <c r="Y170" s="2" t="e">
        <f>ROUND(AL170,2)</f>
        <v>#REF!</v>
      </c>
      <c r="Z170" s="2"/>
      <c r="AA170" s="2"/>
      <c r="AB170" s="2" t="e">
        <f>ROUND(SUMIF(AA146:AA168,"=74715642",O146:O168),2)</f>
        <v>#REF!</v>
      </c>
      <c r="AC170" s="2" t="e">
        <f>ROUND(SUMIF(AA146:AA168,"=74715642",P146:P168),2)</f>
        <v>#REF!</v>
      </c>
      <c r="AD170" s="2" t="e">
        <f>ROUND(SUMIF(AA146:AA168,"=74715642",Q146:Q168),2)</f>
        <v>#REF!</v>
      </c>
      <c r="AE170" s="2" t="e">
        <f>ROUND(SUMIF(AA146:AA168,"=74715642",R146:R168),2)</f>
        <v>#REF!</v>
      </c>
      <c r="AF170" s="2" t="e">
        <f>ROUND(SUMIF(AA146:AA168,"=74715642",S146:S168),2)</f>
        <v>#REF!</v>
      </c>
      <c r="AG170" s="2" t="e">
        <f>ROUND(SUMIF(AA146:AA168,"=74715642",T146:T168),2)</f>
        <v>#REF!</v>
      </c>
      <c r="AH170" s="2" t="e">
        <f>SUMIF(AA146:AA168,"=74715642",U146:U168)</f>
        <v>#REF!</v>
      </c>
      <c r="AI170" s="2" t="e">
        <f>SUMIF(AA146:AA168,"=74715642",V146:V168)</f>
        <v>#REF!</v>
      </c>
      <c r="AJ170" s="2" t="e">
        <f>ROUND(SUMIF(AA146:AA168,"=74715642",W146:W168),2)</f>
        <v>#REF!</v>
      </c>
      <c r="AK170" s="2" t="e">
        <f>ROUND(SUMIF(AA146:AA168,"=74715642",X146:X168),2)</f>
        <v>#REF!</v>
      </c>
      <c r="AL170" s="2" t="e">
        <f>ROUND(SUMIF(AA146:AA168,"=74715642",Y146:Y168),2)</f>
        <v>#REF!</v>
      </c>
      <c r="AM170" s="2"/>
      <c r="AN170" s="2"/>
      <c r="AO170" s="2">
        <f t="shared" ref="AO170:BD170" si="163">ROUND(BX170,2)</f>
        <v>0</v>
      </c>
      <c r="AP170" s="2" t="e">
        <f t="shared" si="163"/>
        <v>#REF!</v>
      </c>
      <c r="AQ170" s="2">
        <f t="shared" si="163"/>
        <v>0</v>
      </c>
      <c r="AR170" s="2" t="e">
        <f t="shared" si="163"/>
        <v>#REF!</v>
      </c>
      <c r="AS170" s="2" t="e">
        <f t="shared" si="163"/>
        <v>#REF!</v>
      </c>
      <c r="AT170" s="2">
        <f t="shared" si="163"/>
        <v>0</v>
      </c>
      <c r="AU170" s="2">
        <f t="shared" si="163"/>
        <v>0</v>
      </c>
      <c r="AV170" s="2" t="e">
        <f t="shared" si="163"/>
        <v>#REF!</v>
      </c>
      <c r="AW170" s="2" t="e">
        <f t="shared" si="163"/>
        <v>#REF!</v>
      </c>
      <c r="AX170" s="2">
        <f t="shared" si="163"/>
        <v>0</v>
      </c>
      <c r="AY170" s="2" t="e">
        <f t="shared" si="163"/>
        <v>#REF!</v>
      </c>
      <c r="AZ170" s="2" t="e">
        <f t="shared" si="163"/>
        <v>#REF!</v>
      </c>
      <c r="BA170" s="2" t="e">
        <f t="shared" si="163"/>
        <v>#REF!</v>
      </c>
      <c r="BB170" s="2">
        <f t="shared" si="163"/>
        <v>0</v>
      </c>
      <c r="BC170" s="2">
        <f t="shared" si="163"/>
        <v>0</v>
      </c>
      <c r="BD170" s="2">
        <f t="shared" si="163"/>
        <v>0</v>
      </c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>
        <f>ROUND(SUMIF(AA146:AA168,"=74715642",FQ146:FQ168),2)</f>
        <v>0</v>
      </c>
      <c r="BY170" s="2" t="e">
        <f>ROUND(SUMIF(AA146:AA168,"=74715642",FR146:FR168),2)</f>
        <v>#REF!</v>
      </c>
      <c r="BZ170" s="2">
        <f>ROUND(SUMIF(AA146:AA168,"=74715642",GL146:GL168),2)</f>
        <v>0</v>
      </c>
      <c r="CA170" s="2" t="e">
        <f>ROUND(SUMIF(AA146:AA168,"=74715642",GM146:GM168),2)</f>
        <v>#REF!</v>
      </c>
      <c r="CB170" s="2" t="e">
        <f>ROUND(SUMIF(AA146:AA168,"=74715642",GN146:GN168),2)</f>
        <v>#REF!</v>
      </c>
      <c r="CC170" s="2">
        <f>ROUND(SUMIF(AA146:AA168,"=74715642",GO146:GO168),2)</f>
        <v>0</v>
      </c>
      <c r="CD170" s="2">
        <f>ROUND(SUMIF(AA146:AA168,"=74715642",GP146:GP168),2)</f>
        <v>0</v>
      </c>
      <c r="CE170" s="2" t="e">
        <f>AC170-BX170</f>
        <v>#REF!</v>
      </c>
      <c r="CF170" s="2" t="e">
        <f>AC170-BY170</f>
        <v>#REF!</v>
      </c>
      <c r="CG170" s="2">
        <f>BX170-BZ170</f>
        <v>0</v>
      </c>
      <c r="CH170" s="2" t="e">
        <f>AC170-BX170-BY170+BZ170</f>
        <v>#REF!</v>
      </c>
      <c r="CI170" s="2" t="e">
        <f>BY170-BZ170</f>
        <v>#REF!</v>
      </c>
      <c r="CJ170" s="2" t="e">
        <f>ROUND(SUMIF(AA146:AA168,"=74715642",GX146:GX168),2)</f>
        <v>#REF!</v>
      </c>
      <c r="CK170" s="2">
        <f>ROUND(SUMIF(AA146:AA168,"=74715642",GY146:GY168),2)</f>
        <v>0</v>
      </c>
      <c r="CL170" s="2">
        <f>ROUND(SUMIF(AA146:AA168,"=74715642",GZ146:GZ168),2)</f>
        <v>0</v>
      </c>
      <c r="CM170" s="2">
        <f>ROUND(SUMIF(AA146:AA168,"=74715642",HD146:HD168),2)</f>
        <v>0</v>
      </c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>
        <v>0</v>
      </c>
      <c r="IF170">
        <v>-1</v>
      </c>
    </row>
    <row r="171" spans="1:245" x14ac:dyDescent="0.2">
      <c r="IF171">
        <v>-1</v>
      </c>
    </row>
    <row r="172" spans="1:245" x14ac:dyDescent="0.2">
      <c r="A172" s="4">
        <v>50</v>
      </c>
      <c r="B172" s="4">
        <v>0</v>
      </c>
      <c r="C172" s="4">
        <v>0</v>
      </c>
      <c r="D172" s="4">
        <v>1</v>
      </c>
      <c r="E172" s="4">
        <v>201</v>
      </c>
      <c r="F172" s="4" t="e">
        <f>ROUND(Source!O170,O172)</f>
        <v>#REF!</v>
      </c>
      <c r="G172" s="4" t="s">
        <v>156</v>
      </c>
      <c r="H172" s="4" t="s">
        <v>157</v>
      </c>
      <c r="I172" s="4"/>
      <c r="J172" s="4"/>
      <c r="K172" s="4">
        <v>201</v>
      </c>
      <c r="L172" s="4">
        <v>1</v>
      </c>
      <c r="M172" s="4">
        <v>3</v>
      </c>
      <c r="N172" s="4" t="s">
        <v>6</v>
      </c>
      <c r="O172" s="4">
        <v>2</v>
      </c>
      <c r="P172" s="4"/>
      <c r="Q172" s="4"/>
      <c r="R172" s="4"/>
      <c r="S172" s="4"/>
      <c r="T172" s="4"/>
      <c r="U172" s="4"/>
      <c r="V172" s="4"/>
      <c r="W172" s="4">
        <v>152089.40000000002</v>
      </c>
      <c r="X172" s="4">
        <v>1</v>
      </c>
      <c r="Y172" s="4">
        <v>152089.40000000002</v>
      </c>
      <c r="Z172" s="4"/>
      <c r="AA172" s="4"/>
      <c r="AB172" s="4"/>
      <c r="IF172">
        <v>-1</v>
      </c>
    </row>
    <row r="173" spans="1:245" x14ac:dyDescent="0.2">
      <c r="A173" s="4">
        <v>50</v>
      </c>
      <c r="B173" s="4">
        <v>0</v>
      </c>
      <c r="C173" s="4">
        <v>0</v>
      </c>
      <c r="D173" s="4">
        <v>1</v>
      </c>
      <c r="E173" s="4">
        <v>202</v>
      </c>
      <c r="F173" s="4" t="e">
        <f>ROUND(Source!P170,O173)</f>
        <v>#REF!</v>
      </c>
      <c r="G173" s="4" t="s">
        <v>158</v>
      </c>
      <c r="H173" s="4" t="s">
        <v>159</v>
      </c>
      <c r="I173" s="4"/>
      <c r="J173" s="4"/>
      <c r="K173" s="4">
        <v>202</v>
      </c>
      <c r="L173" s="4">
        <v>2</v>
      </c>
      <c r="M173" s="4">
        <v>3</v>
      </c>
      <c r="N173" s="4" t="s">
        <v>6</v>
      </c>
      <c r="O173" s="4">
        <v>2</v>
      </c>
      <c r="P173" s="4"/>
      <c r="Q173" s="4"/>
      <c r="R173" s="4"/>
      <c r="S173" s="4"/>
      <c r="T173" s="4"/>
      <c r="U173" s="4"/>
      <c r="V173" s="4"/>
      <c r="W173" s="4">
        <v>155186.81</v>
      </c>
      <c r="X173" s="4">
        <v>1</v>
      </c>
      <c r="Y173" s="4">
        <v>155186.81</v>
      </c>
      <c r="Z173" s="4"/>
      <c r="AA173" s="4"/>
      <c r="AB173" s="4"/>
      <c r="IF173">
        <v>-1</v>
      </c>
    </row>
    <row r="174" spans="1:245" x14ac:dyDescent="0.2">
      <c r="A174" s="4">
        <v>50</v>
      </c>
      <c r="B174" s="4">
        <v>0</v>
      </c>
      <c r="C174" s="4">
        <v>0</v>
      </c>
      <c r="D174" s="4">
        <v>1</v>
      </c>
      <c r="E174" s="4">
        <v>222</v>
      </c>
      <c r="F174" s="4">
        <f>ROUND(Source!AO170,O174)</f>
        <v>0</v>
      </c>
      <c r="G174" s="4" t="s">
        <v>160</v>
      </c>
      <c r="H174" s="4" t="s">
        <v>161</v>
      </c>
      <c r="I174" s="4"/>
      <c r="J174" s="4"/>
      <c r="K174" s="4">
        <v>222</v>
      </c>
      <c r="L174" s="4">
        <v>3</v>
      </c>
      <c r="M174" s="4">
        <v>3</v>
      </c>
      <c r="N174" s="4" t="s">
        <v>6</v>
      </c>
      <c r="O174" s="4">
        <v>2</v>
      </c>
      <c r="P174" s="4"/>
      <c r="Q174" s="4"/>
      <c r="R174" s="4"/>
      <c r="S174" s="4"/>
      <c r="T174" s="4"/>
      <c r="U174" s="4"/>
      <c r="V174" s="4"/>
      <c r="W174" s="4">
        <v>0</v>
      </c>
      <c r="X174" s="4">
        <v>1</v>
      </c>
      <c r="Y174" s="4">
        <v>0</v>
      </c>
      <c r="Z174" s="4"/>
      <c r="AA174" s="4"/>
      <c r="AB174" s="4"/>
      <c r="IF174">
        <v>-1</v>
      </c>
    </row>
    <row r="175" spans="1:245" x14ac:dyDescent="0.2">
      <c r="A175" s="4">
        <v>50</v>
      </c>
      <c r="B175" s="4">
        <v>0</v>
      </c>
      <c r="C175" s="4">
        <v>0</v>
      </c>
      <c r="D175" s="4">
        <v>1</v>
      </c>
      <c r="E175" s="4">
        <v>225</v>
      </c>
      <c r="F175" s="4" t="e">
        <f>ROUND(Source!AV170,O175)</f>
        <v>#REF!</v>
      </c>
      <c r="G175" s="4" t="s">
        <v>162</v>
      </c>
      <c r="H175" s="4" t="s">
        <v>163</v>
      </c>
      <c r="I175" s="4"/>
      <c r="J175" s="4"/>
      <c r="K175" s="4">
        <v>225</v>
      </c>
      <c r="L175" s="4">
        <v>4</v>
      </c>
      <c r="M175" s="4">
        <v>3</v>
      </c>
      <c r="N175" s="4" t="s">
        <v>6</v>
      </c>
      <c r="O175" s="4">
        <v>2</v>
      </c>
      <c r="P175" s="4"/>
      <c r="Q175" s="4"/>
      <c r="R175" s="4"/>
      <c r="S175" s="4"/>
      <c r="T175" s="4"/>
      <c r="U175" s="4"/>
      <c r="V175" s="4"/>
      <c r="W175" s="4">
        <v>155186.81</v>
      </c>
      <c r="X175" s="4">
        <v>1</v>
      </c>
      <c r="Y175" s="4">
        <v>155186.81</v>
      </c>
      <c r="Z175" s="4"/>
      <c r="AA175" s="4"/>
      <c r="AB175" s="4"/>
      <c r="IF175">
        <v>-1</v>
      </c>
    </row>
    <row r="176" spans="1:245" x14ac:dyDescent="0.2">
      <c r="A176" s="4">
        <v>50</v>
      </c>
      <c r="B176" s="4">
        <v>0</v>
      </c>
      <c r="C176" s="4">
        <v>0</v>
      </c>
      <c r="D176" s="4">
        <v>1</v>
      </c>
      <c r="E176" s="4">
        <v>226</v>
      </c>
      <c r="F176" s="4" t="e">
        <f>ROUND(Source!AW170,O176)</f>
        <v>#REF!</v>
      </c>
      <c r="G176" s="4" t="s">
        <v>164</v>
      </c>
      <c r="H176" s="4" t="s">
        <v>165</v>
      </c>
      <c r="I176" s="4"/>
      <c r="J176" s="4"/>
      <c r="K176" s="4">
        <v>226</v>
      </c>
      <c r="L176" s="4">
        <v>5</v>
      </c>
      <c r="M176" s="4">
        <v>3</v>
      </c>
      <c r="N176" s="4" t="s">
        <v>6</v>
      </c>
      <c r="O176" s="4">
        <v>2</v>
      </c>
      <c r="P176" s="4"/>
      <c r="Q176" s="4"/>
      <c r="R176" s="4"/>
      <c r="S176" s="4"/>
      <c r="T176" s="4"/>
      <c r="U176" s="4"/>
      <c r="V176" s="4"/>
      <c r="W176" s="4">
        <v>107549.21</v>
      </c>
      <c r="X176" s="4">
        <v>1</v>
      </c>
      <c r="Y176" s="4">
        <v>107549.21</v>
      </c>
      <c r="Z176" s="4"/>
      <c r="AA176" s="4"/>
      <c r="AB176" s="4"/>
      <c r="IF176">
        <v>-1</v>
      </c>
    </row>
    <row r="177" spans="1:240" x14ac:dyDescent="0.2">
      <c r="A177" s="4">
        <v>50</v>
      </c>
      <c r="B177" s="4">
        <v>0</v>
      </c>
      <c r="C177" s="4">
        <v>0</v>
      </c>
      <c r="D177" s="4">
        <v>1</v>
      </c>
      <c r="E177" s="4">
        <v>227</v>
      </c>
      <c r="F177" s="4">
        <f>ROUND(Source!AX170,O177)</f>
        <v>0</v>
      </c>
      <c r="G177" s="4" t="s">
        <v>166</v>
      </c>
      <c r="H177" s="4" t="s">
        <v>167</v>
      </c>
      <c r="I177" s="4"/>
      <c r="J177" s="4"/>
      <c r="K177" s="4">
        <v>227</v>
      </c>
      <c r="L177" s="4">
        <v>6</v>
      </c>
      <c r="M177" s="4">
        <v>3</v>
      </c>
      <c r="N177" s="4" t="s">
        <v>6</v>
      </c>
      <c r="O177" s="4">
        <v>2</v>
      </c>
      <c r="P177" s="4"/>
      <c r="Q177" s="4"/>
      <c r="R177" s="4"/>
      <c r="S177" s="4"/>
      <c r="T177" s="4"/>
      <c r="U177" s="4"/>
      <c r="V177" s="4"/>
      <c r="W177" s="4">
        <v>0</v>
      </c>
      <c r="X177" s="4">
        <v>1</v>
      </c>
      <c r="Y177" s="4">
        <v>0</v>
      </c>
      <c r="Z177" s="4"/>
      <c r="AA177" s="4"/>
      <c r="AB177" s="4"/>
      <c r="IF177">
        <v>-1</v>
      </c>
    </row>
    <row r="178" spans="1:240" x14ac:dyDescent="0.2">
      <c r="A178" s="4">
        <v>50</v>
      </c>
      <c r="B178" s="4">
        <v>0</v>
      </c>
      <c r="C178" s="4">
        <v>0</v>
      </c>
      <c r="D178" s="4">
        <v>1</v>
      </c>
      <c r="E178" s="4">
        <v>228</v>
      </c>
      <c r="F178" s="4" t="e">
        <f>ROUND(Source!AY170,O178)</f>
        <v>#REF!</v>
      </c>
      <c r="G178" s="4" t="s">
        <v>168</v>
      </c>
      <c r="H178" s="4" t="s">
        <v>169</v>
      </c>
      <c r="I178" s="4"/>
      <c r="J178" s="4"/>
      <c r="K178" s="4">
        <v>228</v>
      </c>
      <c r="L178" s="4">
        <v>7</v>
      </c>
      <c r="M178" s="4">
        <v>3</v>
      </c>
      <c r="N178" s="4" t="s">
        <v>6</v>
      </c>
      <c r="O178" s="4">
        <v>2</v>
      </c>
      <c r="P178" s="4"/>
      <c r="Q178" s="4"/>
      <c r="R178" s="4"/>
      <c r="S178" s="4"/>
      <c r="T178" s="4"/>
      <c r="U178" s="4"/>
      <c r="V178" s="4"/>
      <c r="W178" s="4">
        <v>107549.21</v>
      </c>
      <c r="X178" s="4">
        <v>1</v>
      </c>
      <c r="Y178" s="4">
        <v>107549.21</v>
      </c>
      <c r="Z178" s="4"/>
      <c r="AA178" s="4"/>
      <c r="AB178" s="4"/>
      <c r="IF178">
        <v>-1</v>
      </c>
    </row>
    <row r="179" spans="1:240" x14ac:dyDescent="0.2">
      <c r="A179" s="4">
        <v>50</v>
      </c>
      <c r="B179" s="4">
        <v>0</v>
      </c>
      <c r="C179" s="4">
        <v>0</v>
      </c>
      <c r="D179" s="4">
        <v>1</v>
      </c>
      <c r="E179" s="4">
        <v>216</v>
      </c>
      <c r="F179" s="4" t="e">
        <f>ROUND(Source!AP170,O179)</f>
        <v>#REF!</v>
      </c>
      <c r="G179" s="4" t="s">
        <v>170</v>
      </c>
      <c r="H179" s="4" t="s">
        <v>171</v>
      </c>
      <c r="I179" s="4"/>
      <c r="J179" s="4"/>
      <c r="K179" s="4">
        <v>216</v>
      </c>
      <c r="L179" s="4">
        <v>8</v>
      </c>
      <c r="M179" s="4">
        <v>3</v>
      </c>
      <c r="N179" s="4" t="s">
        <v>6</v>
      </c>
      <c r="O179" s="4">
        <v>2</v>
      </c>
      <c r="P179" s="4"/>
      <c r="Q179" s="4"/>
      <c r="R179" s="4"/>
      <c r="S179" s="4"/>
      <c r="T179" s="4"/>
      <c r="U179" s="4"/>
      <c r="V179" s="4"/>
      <c r="W179" s="4">
        <v>47637.599999999999</v>
      </c>
      <c r="X179" s="4">
        <v>1</v>
      </c>
      <c r="Y179" s="4">
        <v>47637.599999999999</v>
      </c>
      <c r="Z179" s="4"/>
      <c r="AA179" s="4"/>
      <c r="AB179" s="4"/>
      <c r="IF179">
        <v>-1</v>
      </c>
    </row>
    <row r="180" spans="1:240" x14ac:dyDescent="0.2">
      <c r="A180" s="4">
        <v>50</v>
      </c>
      <c r="B180" s="4">
        <v>0</v>
      </c>
      <c r="C180" s="4">
        <v>0</v>
      </c>
      <c r="D180" s="4">
        <v>1</v>
      </c>
      <c r="E180" s="4">
        <v>223</v>
      </c>
      <c r="F180" s="4">
        <f>ROUND(Source!AQ170,O180)</f>
        <v>0</v>
      </c>
      <c r="G180" s="4" t="s">
        <v>172</v>
      </c>
      <c r="H180" s="4" t="s">
        <v>173</v>
      </c>
      <c r="I180" s="4"/>
      <c r="J180" s="4"/>
      <c r="K180" s="4">
        <v>223</v>
      </c>
      <c r="L180" s="4">
        <v>9</v>
      </c>
      <c r="M180" s="4">
        <v>3</v>
      </c>
      <c r="N180" s="4" t="s">
        <v>6</v>
      </c>
      <c r="O180" s="4">
        <v>2</v>
      </c>
      <c r="P180" s="4"/>
      <c r="Q180" s="4"/>
      <c r="R180" s="4"/>
      <c r="S180" s="4"/>
      <c r="T180" s="4"/>
      <c r="U180" s="4"/>
      <c r="V180" s="4"/>
      <c r="W180" s="4">
        <v>0</v>
      </c>
      <c r="X180" s="4">
        <v>1</v>
      </c>
      <c r="Y180" s="4">
        <v>0</v>
      </c>
      <c r="Z180" s="4"/>
      <c r="AA180" s="4"/>
      <c r="AB180" s="4"/>
      <c r="IF180">
        <v>-1</v>
      </c>
    </row>
    <row r="181" spans="1:240" x14ac:dyDescent="0.2">
      <c r="A181" s="4">
        <v>50</v>
      </c>
      <c r="B181" s="4">
        <v>0</v>
      </c>
      <c r="C181" s="4">
        <v>0</v>
      </c>
      <c r="D181" s="4">
        <v>1</v>
      </c>
      <c r="E181" s="4">
        <v>229</v>
      </c>
      <c r="F181" s="4" t="e">
        <f>ROUND(Source!AZ170,O181)</f>
        <v>#REF!</v>
      </c>
      <c r="G181" s="4" t="s">
        <v>174</v>
      </c>
      <c r="H181" s="4" t="s">
        <v>175</v>
      </c>
      <c r="I181" s="4"/>
      <c r="J181" s="4"/>
      <c r="K181" s="4">
        <v>229</v>
      </c>
      <c r="L181" s="4">
        <v>10</v>
      </c>
      <c r="M181" s="4">
        <v>3</v>
      </c>
      <c r="N181" s="4" t="s">
        <v>6</v>
      </c>
      <c r="O181" s="4">
        <v>2</v>
      </c>
      <c r="P181" s="4"/>
      <c r="Q181" s="4"/>
      <c r="R181" s="4"/>
      <c r="S181" s="4"/>
      <c r="T181" s="4"/>
      <c r="U181" s="4"/>
      <c r="V181" s="4"/>
      <c r="W181" s="4">
        <v>47637.599999999999</v>
      </c>
      <c r="X181" s="4">
        <v>1</v>
      </c>
      <c r="Y181" s="4">
        <v>47637.599999999999</v>
      </c>
      <c r="Z181" s="4"/>
      <c r="AA181" s="4"/>
      <c r="AB181" s="4"/>
      <c r="IF181">
        <v>-1</v>
      </c>
    </row>
    <row r="182" spans="1:240" x14ac:dyDescent="0.2">
      <c r="A182" s="4">
        <v>50</v>
      </c>
      <c r="B182" s="4">
        <v>0</v>
      </c>
      <c r="C182" s="4">
        <v>0</v>
      </c>
      <c r="D182" s="4">
        <v>1</v>
      </c>
      <c r="E182" s="4">
        <v>203</v>
      </c>
      <c r="F182" s="4" t="e">
        <f>ROUND(Source!Q170,O182)</f>
        <v>#REF!</v>
      </c>
      <c r="G182" s="4" t="s">
        <v>176</v>
      </c>
      <c r="H182" s="4" t="s">
        <v>177</v>
      </c>
      <c r="I182" s="4"/>
      <c r="J182" s="4"/>
      <c r="K182" s="4">
        <v>203</v>
      </c>
      <c r="L182" s="4">
        <v>11</v>
      </c>
      <c r="M182" s="4">
        <v>3</v>
      </c>
      <c r="N182" s="4" t="s">
        <v>6</v>
      </c>
      <c r="O182" s="4">
        <v>2</v>
      </c>
      <c r="P182" s="4"/>
      <c r="Q182" s="4"/>
      <c r="R182" s="4"/>
      <c r="S182" s="4"/>
      <c r="T182" s="4"/>
      <c r="U182" s="4"/>
      <c r="V182" s="4"/>
      <c r="W182" s="4">
        <v>2032.06</v>
      </c>
      <c r="X182" s="4">
        <v>1</v>
      </c>
      <c r="Y182" s="4">
        <v>2032.06</v>
      </c>
      <c r="Z182" s="4"/>
      <c r="AA182" s="4"/>
      <c r="AB182" s="4"/>
      <c r="IF182">
        <v>-1</v>
      </c>
    </row>
    <row r="183" spans="1:240" x14ac:dyDescent="0.2">
      <c r="A183" s="4">
        <v>50</v>
      </c>
      <c r="B183" s="4">
        <v>0</v>
      </c>
      <c r="C183" s="4">
        <v>0</v>
      </c>
      <c r="D183" s="4">
        <v>1</v>
      </c>
      <c r="E183" s="4">
        <v>231</v>
      </c>
      <c r="F183" s="4">
        <f>ROUND(Source!BB170,O183)</f>
        <v>0</v>
      </c>
      <c r="G183" s="4" t="s">
        <v>178</v>
      </c>
      <c r="H183" s="4" t="s">
        <v>179</v>
      </c>
      <c r="I183" s="4"/>
      <c r="J183" s="4"/>
      <c r="K183" s="4">
        <v>231</v>
      </c>
      <c r="L183" s="4">
        <v>12</v>
      </c>
      <c r="M183" s="4">
        <v>3</v>
      </c>
      <c r="N183" s="4" t="s">
        <v>6</v>
      </c>
      <c r="O183" s="4">
        <v>2</v>
      </c>
      <c r="P183" s="4"/>
      <c r="Q183" s="4"/>
      <c r="R183" s="4"/>
      <c r="S183" s="4"/>
      <c r="T183" s="4"/>
      <c r="U183" s="4"/>
      <c r="V183" s="4"/>
      <c r="W183" s="4">
        <v>0</v>
      </c>
      <c r="X183" s="4">
        <v>1</v>
      </c>
      <c r="Y183" s="4">
        <v>0</v>
      </c>
      <c r="Z183" s="4"/>
      <c r="AA183" s="4"/>
      <c r="AB183" s="4"/>
      <c r="IF183">
        <v>-1</v>
      </c>
    </row>
    <row r="184" spans="1:240" x14ac:dyDescent="0.2">
      <c r="A184" s="4">
        <v>50</v>
      </c>
      <c r="B184" s="4">
        <v>0</v>
      </c>
      <c r="C184" s="4">
        <v>0</v>
      </c>
      <c r="D184" s="4">
        <v>1</v>
      </c>
      <c r="E184" s="4">
        <v>204</v>
      </c>
      <c r="F184" s="4" t="e">
        <f>ROUND(Source!R170,O184)</f>
        <v>#REF!</v>
      </c>
      <c r="G184" s="4" t="s">
        <v>180</v>
      </c>
      <c r="H184" s="4" t="s">
        <v>181</v>
      </c>
      <c r="I184" s="4"/>
      <c r="J184" s="4"/>
      <c r="K184" s="4">
        <v>204</v>
      </c>
      <c r="L184" s="4">
        <v>13</v>
      </c>
      <c r="M184" s="4">
        <v>3</v>
      </c>
      <c r="N184" s="4" t="s">
        <v>6</v>
      </c>
      <c r="O184" s="4">
        <v>2</v>
      </c>
      <c r="P184" s="4"/>
      <c r="Q184" s="4"/>
      <c r="R184" s="4"/>
      <c r="S184" s="4"/>
      <c r="T184" s="4"/>
      <c r="U184" s="4"/>
      <c r="V184" s="4"/>
      <c r="W184" s="4">
        <v>390.08000000000004</v>
      </c>
      <c r="X184" s="4">
        <v>1</v>
      </c>
      <c r="Y184" s="4">
        <v>390.08000000000004</v>
      </c>
      <c r="Z184" s="4"/>
      <c r="AA184" s="4"/>
      <c r="AB184" s="4"/>
      <c r="IF184">
        <v>-1</v>
      </c>
    </row>
    <row r="185" spans="1:240" x14ac:dyDescent="0.2">
      <c r="A185" s="4">
        <v>50</v>
      </c>
      <c r="B185" s="4">
        <v>0</v>
      </c>
      <c r="C185" s="4">
        <v>0</v>
      </c>
      <c r="D185" s="4">
        <v>1</v>
      </c>
      <c r="E185" s="4">
        <v>205</v>
      </c>
      <c r="F185" s="4" t="e">
        <f>ROUND(Source!S170,O185)</f>
        <v>#REF!</v>
      </c>
      <c r="G185" s="4" t="s">
        <v>182</v>
      </c>
      <c r="H185" s="4" t="s">
        <v>183</v>
      </c>
      <c r="I185" s="4"/>
      <c r="J185" s="4"/>
      <c r="K185" s="4">
        <v>205</v>
      </c>
      <c r="L185" s="4">
        <v>14</v>
      </c>
      <c r="M185" s="4">
        <v>3</v>
      </c>
      <c r="N185" s="4" t="s">
        <v>6</v>
      </c>
      <c r="O185" s="4">
        <v>2</v>
      </c>
      <c r="P185" s="4"/>
      <c r="Q185" s="4"/>
      <c r="R185" s="4"/>
      <c r="S185" s="4"/>
      <c r="T185" s="4"/>
      <c r="U185" s="4"/>
      <c r="V185" s="4"/>
      <c r="W185" s="4">
        <v>42508.130000000005</v>
      </c>
      <c r="X185" s="4">
        <v>1</v>
      </c>
      <c r="Y185" s="4">
        <v>42508.130000000005</v>
      </c>
      <c r="Z185" s="4"/>
      <c r="AA185" s="4"/>
      <c r="AB185" s="4"/>
      <c r="IF185">
        <v>-1</v>
      </c>
    </row>
    <row r="186" spans="1:240" x14ac:dyDescent="0.2">
      <c r="A186" s="4">
        <v>50</v>
      </c>
      <c r="B186" s="4">
        <v>0</v>
      </c>
      <c r="C186" s="4">
        <v>0</v>
      </c>
      <c r="D186" s="4">
        <v>1</v>
      </c>
      <c r="E186" s="4">
        <v>232</v>
      </c>
      <c r="F186" s="4">
        <f>ROUND(Source!BC170,O186)</f>
        <v>0</v>
      </c>
      <c r="G186" s="4" t="s">
        <v>184</v>
      </c>
      <c r="H186" s="4" t="s">
        <v>185</v>
      </c>
      <c r="I186" s="4"/>
      <c r="J186" s="4"/>
      <c r="K186" s="4">
        <v>232</v>
      </c>
      <c r="L186" s="4">
        <v>15</v>
      </c>
      <c r="M186" s="4">
        <v>3</v>
      </c>
      <c r="N186" s="4" t="s">
        <v>6</v>
      </c>
      <c r="O186" s="4">
        <v>2</v>
      </c>
      <c r="P186" s="4"/>
      <c r="Q186" s="4"/>
      <c r="R186" s="4"/>
      <c r="S186" s="4"/>
      <c r="T186" s="4"/>
      <c r="U186" s="4"/>
      <c r="V186" s="4"/>
      <c r="W186" s="4">
        <v>0</v>
      </c>
      <c r="X186" s="4">
        <v>1</v>
      </c>
      <c r="Y186" s="4">
        <v>0</v>
      </c>
      <c r="Z186" s="4"/>
      <c r="AA186" s="4"/>
      <c r="AB186" s="4"/>
      <c r="IF186">
        <v>-1</v>
      </c>
    </row>
    <row r="187" spans="1:240" x14ac:dyDescent="0.2">
      <c r="A187" s="4">
        <v>50</v>
      </c>
      <c r="B187" s="4">
        <v>0</v>
      </c>
      <c r="C187" s="4">
        <v>0</v>
      </c>
      <c r="D187" s="4">
        <v>1</v>
      </c>
      <c r="E187" s="4">
        <v>214</v>
      </c>
      <c r="F187" s="4" t="e">
        <f>ROUND(Source!AS170,O187)</f>
        <v>#REF!</v>
      </c>
      <c r="G187" s="4" t="s">
        <v>186</v>
      </c>
      <c r="H187" s="4" t="s">
        <v>187</v>
      </c>
      <c r="I187" s="4"/>
      <c r="J187" s="4"/>
      <c r="K187" s="4">
        <v>214</v>
      </c>
      <c r="L187" s="4">
        <v>16</v>
      </c>
      <c r="M187" s="4">
        <v>3</v>
      </c>
      <c r="N187" s="4" t="s">
        <v>6</v>
      </c>
      <c r="O187" s="4">
        <v>2</v>
      </c>
      <c r="P187" s="4"/>
      <c r="Q187" s="4"/>
      <c r="R187" s="4"/>
      <c r="S187" s="4"/>
      <c r="T187" s="4"/>
      <c r="U187" s="4"/>
      <c r="V187" s="4"/>
      <c r="W187" s="4">
        <v>234882.94</v>
      </c>
      <c r="X187" s="4">
        <v>1</v>
      </c>
      <c r="Y187" s="4">
        <v>234882.94</v>
      </c>
      <c r="Z187" s="4"/>
      <c r="AA187" s="4"/>
      <c r="AB187" s="4"/>
      <c r="IF187">
        <v>-1</v>
      </c>
    </row>
    <row r="188" spans="1:240" x14ac:dyDescent="0.2">
      <c r="A188" s="4">
        <v>50</v>
      </c>
      <c r="B188" s="4">
        <v>0</v>
      </c>
      <c r="C188" s="4">
        <v>0</v>
      </c>
      <c r="D188" s="4">
        <v>1</v>
      </c>
      <c r="E188" s="4">
        <v>215</v>
      </c>
      <c r="F188" s="4">
        <f>ROUND(Source!AT170,O188)</f>
        <v>0</v>
      </c>
      <c r="G188" s="4" t="s">
        <v>188</v>
      </c>
      <c r="H188" s="4" t="s">
        <v>189</v>
      </c>
      <c r="I188" s="4"/>
      <c r="J188" s="4"/>
      <c r="K188" s="4">
        <v>215</v>
      </c>
      <c r="L188" s="4">
        <v>17</v>
      </c>
      <c r="M188" s="4">
        <v>3</v>
      </c>
      <c r="N188" s="4" t="s">
        <v>6</v>
      </c>
      <c r="O188" s="4">
        <v>2</v>
      </c>
      <c r="P188" s="4"/>
      <c r="Q188" s="4"/>
      <c r="R188" s="4"/>
      <c r="S188" s="4"/>
      <c r="T188" s="4"/>
      <c r="U188" s="4"/>
      <c r="V188" s="4"/>
      <c r="W188" s="4">
        <v>0</v>
      </c>
      <c r="X188" s="4">
        <v>1</v>
      </c>
      <c r="Y188" s="4">
        <v>0</v>
      </c>
      <c r="Z188" s="4"/>
      <c r="AA188" s="4"/>
      <c r="AB188" s="4"/>
      <c r="IF188">
        <v>-1</v>
      </c>
    </row>
    <row r="189" spans="1:240" x14ac:dyDescent="0.2">
      <c r="A189" s="4">
        <v>50</v>
      </c>
      <c r="B189" s="4">
        <v>0</v>
      </c>
      <c r="C189" s="4">
        <v>0</v>
      </c>
      <c r="D189" s="4">
        <v>1</v>
      </c>
      <c r="E189" s="4">
        <v>217</v>
      </c>
      <c r="F189" s="4">
        <f>ROUND(Source!AU170,O189)</f>
        <v>0</v>
      </c>
      <c r="G189" s="4" t="s">
        <v>190</v>
      </c>
      <c r="H189" s="4" t="s">
        <v>191</v>
      </c>
      <c r="I189" s="4"/>
      <c r="J189" s="4"/>
      <c r="K189" s="4">
        <v>217</v>
      </c>
      <c r="L189" s="4">
        <v>18</v>
      </c>
      <c r="M189" s="4">
        <v>3</v>
      </c>
      <c r="N189" s="4" t="s">
        <v>6</v>
      </c>
      <c r="O189" s="4">
        <v>2</v>
      </c>
      <c r="P189" s="4"/>
      <c r="Q189" s="4"/>
      <c r="R189" s="4"/>
      <c r="S189" s="4"/>
      <c r="T189" s="4"/>
      <c r="U189" s="4"/>
      <c r="V189" s="4"/>
      <c r="W189" s="4">
        <v>0</v>
      </c>
      <c r="X189" s="4">
        <v>1</v>
      </c>
      <c r="Y189" s="4">
        <v>0</v>
      </c>
      <c r="Z189" s="4"/>
      <c r="AA189" s="4"/>
      <c r="AB189" s="4"/>
      <c r="IF189">
        <v>-1</v>
      </c>
    </row>
    <row r="190" spans="1:240" x14ac:dyDescent="0.2">
      <c r="A190" s="4">
        <v>50</v>
      </c>
      <c r="B190" s="4">
        <v>0</v>
      </c>
      <c r="C190" s="4">
        <v>0</v>
      </c>
      <c r="D190" s="4">
        <v>1</v>
      </c>
      <c r="E190" s="4">
        <v>230</v>
      </c>
      <c r="F190" s="4" t="e">
        <f>ROUND(Source!BA170,O190)</f>
        <v>#REF!</v>
      </c>
      <c r="G190" s="4" t="s">
        <v>192</v>
      </c>
      <c r="H190" s="4" t="s">
        <v>193</v>
      </c>
      <c r="I190" s="4"/>
      <c r="J190" s="4"/>
      <c r="K190" s="4">
        <v>230</v>
      </c>
      <c r="L190" s="4">
        <v>19</v>
      </c>
      <c r="M190" s="4">
        <v>3</v>
      </c>
      <c r="N190" s="4" t="s">
        <v>6</v>
      </c>
      <c r="O190" s="4">
        <v>2</v>
      </c>
      <c r="P190" s="4"/>
      <c r="Q190" s="4"/>
      <c r="R190" s="4"/>
      <c r="S190" s="4"/>
      <c r="T190" s="4"/>
      <c r="U190" s="4"/>
      <c r="V190" s="4"/>
      <c r="W190" s="4">
        <v>0</v>
      </c>
      <c r="X190" s="4">
        <v>1</v>
      </c>
      <c r="Y190" s="4">
        <v>0</v>
      </c>
      <c r="Z190" s="4"/>
      <c r="AA190" s="4"/>
      <c r="AB190" s="4"/>
      <c r="IF190">
        <v>-1</v>
      </c>
    </row>
    <row r="191" spans="1:240" x14ac:dyDescent="0.2">
      <c r="A191" s="4">
        <v>50</v>
      </c>
      <c r="B191" s="4">
        <v>0</v>
      </c>
      <c r="C191" s="4">
        <v>0</v>
      </c>
      <c r="D191" s="4">
        <v>1</v>
      </c>
      <c r="E191" s="4">
        <v>206</v>
      </c>
      <c r="F191" s="4" t="e">
        <f>ROUND(Source!T170,O191)</f>
        <v>#REF!</v>
      </c>
      <c r="G191" s="4" t="s">
        <v>194</v>
      </c>
      <c r="H191" s="4" t="s">
        <v>195</v>
      </c>
      <c r="I191" s="4"/>
      <c r="J191" s="4"/>
      <c r="K191" s="4">
        <v>206</v>
      </c>
      <c r="L191" s="4">
        <v>20</v>
      </c>
      <c r="M191" s="4">
        <v>3</v>
      </c>
      <c r="N191" s="4" t="s">
        <v>6</v>
      </c>
      <c r="O191" s="4">
        <v>2</v>
      </c>
      <c r="P191" s="4"/>
      <c r="Q191" s="4"/>
      <c r="R191" s="4"/>
      <c r="S191" s="4"/>
      <c r="T191" s="4"/>
      <c r="U191" s="4"/>
      <c r="V191" s="4"/>
      <c r="W191" s="4">
        <v>0</v>
      </c>
      <c r="X191" s="4">
        <v>1</v>
      </c>
      <c r="Y191" s="4">
        <v>0</v>
      </c>
      <c r="Z191" s="4"/>
      <c r="AA191" s="4"/>
      <c r="AB191" s="4"/>
      <c r="IF191">
        <v>-1</v>
      </c>
    </row>
    <row r="192" spans="1:240" x14ac:dyDescent="0.2">
      <c r="A192" s="4">
        <v>50</v>
      </c>
      <c r="B192" s="4">
        <v>0</v>
      </c>
      <c r="C192" s="4">
        <v>0</v>
      </c>
      <c r="D192" s="4">
        <v>1</v>
      </c>
      <c r="E192" s="4">
        <v>207</v>
      </c>
      <c r="F192" s="4" t="e">
        <f>ROUND(Source!U170,O192)</f>
        <v>#REF!</v>
      </c>
      <c r="G192" s="4" t="s">
        <v>196</v>
      </c>
      <c r="H192" s="4" t="s">
        <v>197</v>
      </c>
      <c r="I192" s="4"/>
      <c r="J192" s="4"/>
      <c r="K192" s="4">
        <v>207</v>
      </c>
      <c r="L192" s="4">
        <v>21</v>
      </c>
      <c r="M192" s="4">
        <v>3</v>
      </c>
      <c r="N192" s="4" t="s">
        <v>6</v>
      </c>
      <c r="O192" s="4">
        <v>7</v>
      </c>
      <c r="P192" s="4"/>
      <c r="Q192" s="4"/>
      <c r="R192" s="4"/>
      <c r="S192" s="4"/>
      <c r="T192" s="4"/>
      <c r="U192" s="4"/>
      <c r="V192" s="4"/>
      <c r="W192" s="4">
        <v>144.22359</v>
      </c>
      <c r="X192" s="4">
        <v>1</v>
      </c>
      <c r="Y192" s="4">
        <v>144.22359</v>
      </c>
      <c r="Z192" s="4"/>
      <c r="AA192" s="4"/>
      <c r="AB192" s="4"/>
      <c r="IF192">
        <v>-1</v>
      </c>
    </row>
    <row r="193" spans="1:245" x14ac:dyDescent="0.2">
      <c r="A193" s="4">
        <v>50</v>
      </c>
      <c r="B193" s="4">
        <v>0</v>
      </c>
      <c r="C193" s="4">
        <v>0</v>
      </c>
      <c r="D193" s="4">
        <v>1</v>
      </c>
      <c r="E193" s="4">
        <v>208</v>
      </c>
      <c r="F193" s="4" t="e">
        <f>ROUND(Source!V170,O193)</f>
        <v>#REF!</v>
      </c>
      <c r="G193" s="4" t="s">
        <v>198</v>
      </c>
      <c r="H193" s="4" t="s">
        <v>199</v>
      </c>
      <c r="I193" s="4"/>
      <c r="J193" s="4"/>
      <c r="K193" s="4">
        <v>208</v>
      </c>
      <c r="L193" s="4">
        <v>22</v>
      </c>
      <c r="M193" s="4">
        <v>3</v>
      </c>
      <c r="N193" s="4" t="s">
        <v>6</v>
      </c>
      <c r="O193" s="4">
        <v>7</v>
      </c>
      <c r="P193" s="4"/>
      <c r="Q193" s="4"/>
      <c r="R193" s="4"/>
      <c r="S193" s="4"/>
      <c r="T193" s="4"/>
      <c r="U193" s="4"/>
      <c r="V193" s="4"/>
      <c r="W193" s="4">
        <v>0.94987200000000005</v>
      </c>
      <c r="X193" s="4">
        <v>1</v>
      </c>
      <c r="Y193" s="4">
        <v>0.94987200000000005</v>
      </c>
      <c r="Z193" s="4"/>
      <c r="AA193" s="4"/>
      <c r="AB193" s="4"/>
      <c r="IF193">
        <v>-1</v>
      </c>
    </row>
    <row r="194" spans="1:245" x14ac:dyDescent="0.2">
      <c r="A194" s="4">
        <v>50</v>
      </c>
      <c r="B194" s="4">
        <v>0</v>
      </c>
      <c r="C194" s="4">
        <v>0</v>
      </c>
      <c r="D194" s="4">
        <v>1</v>
      </c>
      <c r="E194" s="4">
        <v>209</v>
      </c>
      <c r="F194" s="4" t="e">
        <f>ROUND(Source!W170,O194)</f>
        <v>#REF!</v>
      </c>
      <c r="G194" s="4" t="s">
        <v>200</v>
      </c>
      <c r="H194" s="4" t="s">
        <v>201</v>
      </c>
      <c r="I194" s="4"/>
      <c r="J194" s="4"/>
      <c r="K194" s="4">
        <v>209</v>
      </c>
      <c r="L194" s="4">
        <v>23</v>
      </c>
      <c r="M194" s="4">
        <v>3</v>
      </c>
      <c r="N194" s="4" t="s">
        <v>6</v>
      </c>
      <c r="O194" s="4">
        <v>2</v>
      </c>
      <c r="P194" s="4"/>
      <c r="Q194" s="4"/>
      <c r="R194" s="4"/>
      <c r="S194" s="4"/>
      <c r="T194" s="4"/>
      <c r="U194" s="4"/>
      <c r="V194" s="4"/>
      <c r="W194" s="4">
        <v>0</v>
      </c>
      <c r="X194" s="4">
        <v>1</v>
      </c>
      <c r="Y194" s="4">
        <v>0</v>
      </c>
      <c r="Z194" s="4"/>
      <c r="AA194" s="4"/>
      <c r="AB194" s="4"/>
      <c r="IF194">
        <v>-1</v>
      </c>
    </row>
    <row r="195" spans="1:245" x14ac:dyDescent="0.2">
      <c r="A195" s="4">
        <v>50</v>
      </c>
      <c r="B195" s="4">
        <v>0</v>
      </c>
      <c r="C195" s="4">
        <v>0</v>
      </c>
      <c r="D195" s="4">
        <v>1</v>
      </c>
      <c r="E195" s="4">
        <v>233</v>
      </c>
      <c r="F195" s="4">
        <f>ROUND(Source!BD170,O195)</f>
        <v>0</v>
      </c>
      <c r="G195" s="4" t="s">
        <v>202</v>
      </c>
      <c r="H195" s="4" t="s">
        <v>203</v>
      </c>
      <c r="I195" s="4"/>
      <c r="J195" s="4"/>
      <c r="K195" s="4">
        <v>233</v>
      </c>
      <c r="L195" s="4">
        <v>24</v>
      </c>
      <c r="M195" s="4">
        <v>3</v>
      </c>
      <c r="N195" s="4" t="s">
        <v>6</v>
      </c>
      <c r="O195" s="4">
        <v>2</v>
      </c>
      <c r="P195" s="4"/>
      <c r="Q195" s="4"/>
      <c r="R195" s="4"/>
      <c r="S195" s="4"/>
      <c r="T195" s="4"/>
      <c r="U195" s="4"/>
      <c r="V195" s="4"/>
      <c r="W195" s="4">
        <v>0</v>
      </c>
      <c r="X195" s="4">
        <v>1</v>
      </c>
      <c r="Y195" s="4">
        <v>0</v>
      </c>
      <c r="Z195" s="4"/>
      <c r="AA195" s="4"/>
      <c r="AB195" s="4"/>
      <c r="IF195">
        <v>-1</v>
      </c>
    </row>
    <row r="196" spans="1:245" x14ac:dyDescent="0.2">
      <c r="A196" s="4">
        <v>50</v>
      </c>
      <c r="B196" s="4">
        <v>0</v>
      </c>
      <c r="C196" s="4">
        <v>0</v>
      </c>
      <c r="D196" s="4">
        <v>1</v>
      </c>
      <c r="E196" s="4">
        <v>210</v>
      </c>
      <c r="F196" s="4" t="e">
        <f>ROUND(Source!X170,O196)</f>
        <v>#REF!</v>
      </c>
      <c r="G196" s="4" t="s">
        <v>204</v>
      </c>
      <c r="H196" s="4" t="s">
        <v>205</v>
      </c>
      <c r="I196" s="4"/>
      <c r="J196" s="4"/>
      <c r="K196" s="4">
        <v>210</v>
      </c>
      <c r="L196" s="4">
        <v>25</v>
      </c>
      <c r="M196" s="4">
        <v>3</v>
      </c>
      <c r="N196" s="4" t="s">
        <v>6</v>
      </c>
      <c r="O196" s="4">
        <v>2</v>
      </c>
      <c r="P196" s="4"/>
      <c r="Q196" s="4"/>
      <c r="R196" s="4"/>
      <c r="S196" s="4"/>
      <c r="T196" s="4"/>
      <c r="U196" s="4"/>
      <c r="V196" s="4"/>
      <c r="W196" s="4">
        <v>51906.83</v>
      </c>
      <c r="X196" s="4">
        <v>1</v>
      </c>
      <c r="Y196" s="4">
        <v>51906.83</v>
      </c>
      <c r="Z196" s="4"/>
      <c r="AA196" s="4"/>
      <c r="AB196" s="4"/>
      <c r="IF196">
        <v>-1</v>
      </c>
    </row>
    <row r="197" spans="1:245" x14ac:dyDescent="0.2">
      <c r="A197" s="4">
        <v>50</v>
      </c>
      <c r="B197" s="4">
        <v>0</v>
      </c>
      <c r="C197" s="4">
        <v>0</v>
      </c>
      <c r="D197" s="4">
        <v>1</v>
      </c>
      <c r="E197" s="4">
        <v>211</v>
      </c>
      <c r="F197" s="4" t="e">
        <f>ROUND(Source!Y170,O197)</f>
        <v>#REF!</v>
      </c>
      <c r="G197" s="4" t="s">
        <v>206</v>
      </c>
      <c r="H197" s="4" t="s">
        <v>207</v>
      </c>
      <c r="I197" s="4"/>
      <c r="J197" s="4"/>
      <c r="K197" s="4">
        <v>211</v>
      </c>
      <c r="L197" s="4">
        <v>26</v>
      </c>
      <c r="M197" s="4">
        <v>3</v>
      </c>
      <c r="N197" s="4" t="s">
        <v>6</v>
      </c>
      <c r="O197" s="4">
        <v>2</v>
      </c>
      <c r="P197" s="4"/>
      <c r="Q197" s="4"/>
      <c r="R197" s="4"/>
      <c r="S197" s="4"/>
      <c r="T197" s="4"/>
      <c r="U197" s="4"/>
      <c r="V197" s="4"/>
      <c r="W197" s="4">
        <v>30886.71</v>
      </c>
      <c r="X197" s="4">
        <v>1</v>
      </c>
      <c r="Y197" s="4">
        <v>30886.71</v>
      </c>
      <c r="Z197" s="4"/>
      <c r="AA197" s="4"/>
      <c r="AB197" s="4"/>
      <c r="IF197">
        <v>-1</v>
      </c>
    </row>
    <row r="198" spans="1:245" x14ac:dyDescent="0.2">
      <c r="A198" s="4">
        <v>50</v>
      </c>
      <c r="B198" s="4">
        <v>0</v>
      </c>
      <c r="C198" s="4">
        <v>0</v>
      </c>
      <c r="D198" s="4">
        <v>1</v>
      </c>
      <c r="E198" s="4">
        <v>224</v>
      </c>
      <c r="F198" s="4" t="e">
        <f>ROUND(Source!AR170,O198)</f>
        <v>#REF!</v>
      </c>
      <c r="G198" s="4" t="s">
        <v>208</v>
      </c>
      <c r="H198" s="4" t="s">
        <v>209</v>
      </c>
      <c r="I198" s="4"/>
      <c r="J198" s="4"/>
      <c r="K198" s="4">
        <v>224</v>
      </c>
      <c r="L198" s="4">
        <v>27</v>
      </c>
      <c r="M198" s="4">
        <v>3</v>
      </c>
      <c r="N198" s="4" t="s">
        <v>6</v>
      </c>
      <c r="O198" s="4">
        <v>2</v>
      </c>
      <c r="P198" s="4"/>
      <c r="Q198" s="4"/>
      <c r="R198" s="4"/>
      <c r="S198" s="4"/>
      <c r="T198" s="4"/>
      <c r="U198" s="4"/>
      <c r="V198" s="4"/>
      <c r="W198" s="4">
        <v>282520.54000000004</v>
      </c>
      <c r="X198" s="4">
        <v>1</v>
      </c>
      <c r="Y198" s="4">
        <v>282520.54000000004</v>
      </c>
      <c r="Z198" s="4"/>
      <c r="AA198" s="4"/>
      <c r="AB198" s="4"/>
      <c r="IF198">
        <v>-1</v>
      </c>
    </row>
    <row r="199" spans="1:245" x14ac:dyDescent="0.2">
      <c r="IF199">
        <v>-1</v>
      </c>
    </row>
    <row r="200" spans="1:245" x14ac:dyDescent="0.2">
      <c r="A200" s="1">
        <v>4</v>
      </c>
      <c r="B200" s="1">
        <v>1</v>
      </c>
      <c r="C200" s="1"/>
      <c r="D200" s="1">
        <f>ROW(A222)</f>
        <v>222</v>
      </c>
      <c r="E200" s="1"/>
      <c r="F200" s="1" t="s">
        <v>6</v>
      </c>
      <c r="G200" s="1" t="s">
        <v>284</v>
      </c>
      <c r="H200" s="1" t="s">
        <v>6</v>
      </c>
      <c r="I200" s="1">
        <v>0</v>
      </c>
      <c r="J200" s="1"/>
      <c r="K200" s="1">
        <v>-1</v>
      </c>
      <c r="L200" s="1"/>
      <c r="M200" s="1" t="s">
        <v>6</v>
      </c>
      <c r="N200" s="1"/>
      <c r="O200" s="1"/>
      <c r="P200" s="1"/>
      <c r="Q200" s="1"/>
      <c r="R200" s="1"/>
      <c r="S200" s="1">
        <v>0</v>
      </c>
      <c r="T200" s="1"/>
      <c r="U200" s="1" t="s">
        <v>6</v>
      </c>
      <c r="V200" s="1">
        <v>0</v>
      </c>
      <c r="W200" s="1"/>
      <c r="X200" s="1"/>
      <c r="Y200" s="1"/>
      <c r="Z200" s="1"/>
      <c r="AA200" s="1"/>
      <c r="AB200" s="1" t="s">
        <v>6</v>
      </c>
      <c r="AC200" s="1" t="s">
        <v>6</v>
      </c>
      <c r="AD200" s="1" t="s">
        <v>6</v>
      </c>
      <c r="AE200" s="1" t="s">
        <v>6</v>
      </c>
      <c r="AF200" s="1" t="s">
        <v>6</v>
      </c>
      <c r="AG200" s="1" t="s">
        <v>6</v>
      </c>
      <c r="AH200" s="1"/>
      <c r="AI200" s="1"/>
      <c r="AJ200" s="1"/>
      <c r="AK200" s="1"/>
      <c r="AL200" s="1"/>
      <c r="AM200" s="1"/>
      <c r="AN200" s="1"/>
      <c r="AO200" s="1"/>
      <c r="AP200" s="1" t="s">
        <v>6</v>
      </c>
      <c r="AQ200" s="1" t="s">
        <v>6</v>
      </c>
      <c r="AR200" s="1" t="s">
        <v>6</v>
      </c>
      <c r="AS200" s="1"/>
      <c r="AT200" s="1"/>
      <c r="AU200" s="1"/>
      <c r="AV200" s="1"/>
      <c r="AW200" s="1"/>
      <c r="AX200" s="1"/>
      <c r="AY200" s="1"/>
      <c r="AZ200" s="1" t="s">
        <v>6</v>
      </c>
      <c r="BA200" s="1"/>
      <c r="BB200" s="1" t="s">
        <v>6</v>
      </c>
      <c r="BC200" s="1" t="s">
        <v>6</v>
      </c>
      <c r="BD200" s="1" t="s">
        <v>6</v>
      </c>
      <c r="BE200" s="1" t="s">
        <v>6</v>
      </c>
      <c r="BF200" s="1" t="s">
        <v>6</v>
      </c>
      <c r="BG200" s="1" t="s">
        <v>6</v>
      </c>
      <c r="BH200" s="1" t="s">
        <v>6</v>
      </c>
      <c r="BI200" s="1" t="s">
        <v>6</v>
      </c>
      <c r="BJ200" s="1" t="s">
        <v>6</v>
      </c>
      <c r="BK200" s="1" t="s">
        <v>6</v>
      </c>
      <c r="BL200" s="1" t="s">
        <v>6</v>
      </c>
      <c r="BM200" s="1" t="s">
        <v>6</v>
      </c>
      <c r="BN200" s="1" t="s">
        <v>6</v>
      </c>
      <c r="BO200" s="1" t="s">
        <v>6</v>
      </c>
      <c r="BP200" s="1" t="s">
        <v>6</v>
      </c>
      <c r="BQ200" s="1"/>
      <c r="BR200" s="1"/>
      <c r="BS200" s="1"/>
      <c r="BT200" s="1"/>
      <c r="BU200" s="1"/>
      <c r="BV200" s="1"/>
      <c r="BW200" s="1"/>
      <c r="BX200" s="1">
        <v>0</v>
      </c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>
        <v>0</v>
      </c>
      <c r="IF200">
        <v>-1</v>
      </c>
    </row>
    <row r="201" spans="1:245" x14ac:dyDescent="0.2">
      <c r="IF201">
        <v>-1</v>
      </c>
    </row>
    <row r="202" spans="1:245" x14ac:dyDescent="0.2">
      <c r="A202" s="2">
        <v>52</v>
      </c>
      <c r="B202" s="2">
        <f t="shared" ref="B202:G202" si="164">B222</f>
        <v>1</v>
      </c>
      <c r="C202" s="2">
        <f t="shared" si="164"/>
        <v>4</v>
      </c>
      <c r="D202" s="2">
        <f t="shared" si="164"/>
        <v>200</v>
      </c>
      <c r="E202" s="2">
        <f t="shared" si="164"/>
        <v>0</v>
      </c>
      <c r="F202" s="2" t="str">
        <f t="shared" si="164"/>
        <v/>
      </c>
      <c r="G202" s="2" t="str">
        <f t="shared" si="164"/>
        <v>Система В4.1, В4.2, В4.3</v>
      </c>
      <c r="H202" s="2"/>
      <c r="I202" s="2"/>
      <c r="J202" s="2"/>
      <c r="K202" s="2"/>
      <c r="L202" s="2"/>
      <c r="M202" s="2"/>
      <c r="N202" s="2"/>
      <c r="O202" s="2" t="e">
        <f t="shared" ref="O202:AT202" si="165">O222</f>
        <v>#REF!</v>
      </c>
      <c r="P202" s="2" t="e">
        <f t="shared" si="165"/>
        <v>#REF!</v>
      </c>
      <c r="Q202" s="2" t="e">
        <f t="shared" si="165"/>
        <v>#REF!</v>
      </c>
      <c r="R202" s="2" t="e">
        <f t="shared" si="165"/>
        <v>#REF!</v>
      </c>
      <c r="S202" s="2" t="e">
        <f t="shared" si="165"/>
        <v>#REF!</v>
      </c>
      <c r="T202" s="2" t="e">
        <f t="shared" si="165"/>
        <v>#REF!</v>
      </c>
      <c r="U202" s="2" t="e">
        <f t="shared" si="165"/>
        <v>#REF!</v>
      </c>
      <c r="V202" s="2" t="e">
        <f t="shared" si="165"/>
        <v>#REF!</v>
      </c>
      <c r="W202" s="2" t="e">
        <f t="shared" si="165"/>
        <v>#REF!</v>
      </c>
      <c r="X202" s="2" t="e">
        <f t="shared" si="165"/>
        <v>#REF!</v>
      </c>
      <c r="Y202" s="2" t="e">
        <f t="shared" si="165"/>
        <v>#REF!</v>
      </c>
      <c r="Z202" s="2">
        <f t="shared" si="165"/>
        <v>0</v>
      </c>
      <c r="AA202" s="2">
        <f t="shared" si="165"/>
        <v>0</v>
      </c>
      <c r="AB202" s="2" t="e">
        <f t="shared" si="165"/>
        <v>#REF!</v>
      </c>
      <c r="AC202" s="2" t="e">
        <f t="shared" si="165"/>
        <v>#REF!</v>
      </c>
      <c r="AD202" s="2" t="e">
        <f t="shared" si="165"/>
        <v>#REF!</v>
      </c>
      <c r="AE202" s="2" t="e">
        <f t="shared" si="165"/>
        <v>#REF!</v>
      </c>
      <c r="AF202" s="2" t="e">
        <f t="shared" si="165"/>
        <v>#REF!</v>
      </c>
      <c r="AG202" s="2" t="e">
        <f t="shared" si="165"/>
        <v>#REF!</v>
      </c>
      <c r="AH202" s="2" t="e">
        <f t="shared" si="165"/>
        <v>#REF!</v>
      </c>
      <c r="AI202" s="2" t="e">
        <f t="shared" si="165"/>
        <v>#REF!</v>
      </c>
      <c r="AJ202" s="2" t="e">
        <f t="shared" si="165"/>
        <v>#REF!</v>
      </c>
      <c r="AK202" s="2" t="e">
        <f t="shared" si="165"/>
        <v>#REF!</v>
      </c>
      <c r="AL202" s="2" t="e">
        <f t="shared" si="165"/>
        <v>#REF!</v>
      </c>
      <c r="AM202" s="2">
        <f t="shared" si="165"/>
        <v>0</v>
      </c>
      <c r="AN202" s="2">
        <f t="shared" si="165"/>
        <v>0</v>
      </c>
      <c r="AO202" s="2">
        <f t="shared" si="165"/>
        <v>0</v>
      </c>
      <c r="AP202" s="2" t="e">
        <f t="shared" si="165"/>
        <v>#REF!</v>
      </c>
      <c r="AQ202" s="2">
        <f t="shared" si="165"/>
        <v>0</v>
      </c>
      <c r="AR202" s="2" t="e">
        <f t="shared" si="165"/>
        <v>#REF!</v>
      </c>
      <c r="AS202" s="2" t="e">
        <f t="shared" si="165"/>
        <v>#REF!</v>
      </c>
      <c r="AT202" s="2">
        <f t="shared" si="165"/>
        <v>0</v>
      </c>
      <c r="AU202" s="2">
        <f t="shared" ref="AU202:BZ202" si="166">AU222</f>
        <v>0</v>
      </c>
      <c r="AV202" s="2" t="e">
        <f t="shared" si="166"/>
        <v>#REF!</v>
      </c>
      <c r="AW202" s="2" t="e">
        <f t="shared" si="166"/>
        <v>#REF!</v>
      </c>
      <c r="AX202" s="2">
        <f t="shared" si="166"/>
        <v>0</v>
      </c>
      <c r="AY202" s="2" t="e">
        <f t="shared" si="166"/>
        <v>#REF!</v>
      </c>
      <c r="AZ202" s="2" t="e">
        <f t="shared" si="166"/>
        <v>#REF!</v>
      </c>
      <c r="BA202" s="2" t="e">
        <f t="shared" si="166"/>
        <v>#REF!</v>
      </c>
      <c r="BB202" s="2">
        <f t="shared" si="166"/>
        <v>0</v>
      </c>
      <c r="BC202" s="2">
        <f t="shared" si="166"/>
        <v>0</v>
      </c>
      <c r="BD202" s="2">
        <f t="shared" si="166"/>
        <v>0</v>
      </c>
      <c r="BE202" s="2">
        <f t="shared" si="166"/>
        <v>0</v>
      </c>
      <c r="BF202" s="2">
        <f t="shared" si="166"/>
        <v>0</v>
      </c>
      <c r="BG202" s="2">
        <f t="shared" si="166"/>
        <v>0</v>
      </c>
      <c r="BH202" s="2">
        <f t="shared" si="166"/>
        <v>0</v>
      </c>
      <c r="BI202" s="2">
        <f t="shared" si="166"/>
        <v>0</v>
      </c>
      <c r="BJ202" s="2">
        <f t="shared" si="166"/>
        <v>0</v>
      </c>
      <c r="BK202" s="2">
        <f t="shared" si="166"/>
        <v>0</v>
      </c>
      <c r="BL202" s="2">
        <f t="shared" si="166"/>
        <v>0</v>
      </c>
      <c r="BM202" s="2">
        <f t="shared" si="166"/>
        <v>0</v>
      </c>
      <c r="BN202" s="2">
        <f t="shared" si="166"/>
        <v>0</v>
      </c>
      <c r="BO202" s="2">
        <f t="shared" si="166"/>
        <v>0</v>
      </c>
      <c r="BP202" s="2">
        <f t="shared" si="166"/>
        <v>0</v>
      </c>
      <c r="BQ202" s="2">
        <f t="shared" si="166"/>
        <v>0</v>
      </c>
      <c r="BR202" s="2">
        <f t="shared" si="166"/>
        <v>0</v>
      </c>
      <c r="BS202" s="2">
        <f t="shared" si="166"/>
        <v>0</v>
      </c>
      <c r="BT202" s="2">
        <f t="shared" si="166"/>
        <v>0</v>
      </c>
      <c r="BU202" s="2">
        <f t="shared" si="166"/>
        <v>0</v>
      </c>
      <c r="BV202" s="2">
        <f t="shared" si="166"/>
        <v>0</v>
      </c>
      <c r="BW202" s="2">
        <f t="shared" si="166"/>
        <v>0</v>
      </c>
      <c r="BX202" s="2">
        <f t="shared" si="166"/>
        <v>0</v>
      </c>
      <c r="BY202" s="2" t="e">
        <f t="shared" si="166"/>
        <v>#REF!</v>
      </c>
      <c r="BZ202" s="2">
        <f t="shared" si="166"/>
        <v>0</v>
      </c>
      <c r="CA202" s="2" t="e">
        <f t="shared" ref="CA202:DF202" si="167">CA222</f>
        <v>#REF!</v>
      </c>
      <c r="CB202" s="2" t="e">
        <f t="shared" si="167"/>
        <v>#REF!</v>
      </c>
      <c r="CC202" s="2">
        <f t="shared" si="167"/>
        <v>0</v>
      </c>
      <c r="CD202" s="2">
        <f t="shared" si="167"/>
        <v>0</v>
      </c>
      <c r="CE202" s="2" t="e">
        <f t="shared" si="167"/>
        <v>#REF!</v>
      </c>
      <c r="CF202" s="2" t="e">
        <f t="shared" si="167"/>
        <v>#REF!</v>
      </c>
      <c r="CG202" s="2">
        <f t="shared" si="167"/>
        <v>0</v>
      </c>
      <c r="CH202" s="2" t="e">
        <f t="shared" si="167"/>
        <v>#REF!</v>
      </c>
      <c r="CI202" s="2" t="e">
        <f t="shared" si="167"/>
        <v>#REF!</v>
      </c>
      <c r="CJ202" s="2" t="e">
        <f t="shared" si="167"/>
        <v>#REF!</v>
      </c>
      <c r="CK202" s="2">
        <f t="shared" si="167"/>
        <v>0</v>
      </c>
      <c r="CL202" s="2">
        <f t="shared" si="167"/>
        <v>0</v>
      </c>
      <c r="CM202" s="2">
        <f t="shared" si="167"/>
        <v>0</v>
      </c>
      <c r="CN202" s="2">
        <f t="shared" si="167"/>
        <v>0</v>
      </c>
      <c r="CO202" s="2">
        <f t="shared" si="167"/>
        <v>0</v>
      </c>
      <c r="CP202" s="2">
        <f t="shared" si="167"/>
        <v>0</v>
      </c>
      <c r="CQ202" s="2">
        <f t="shared" si="167"/>
        <v>0</v>
      </c>
      <c r="CR202" s="2">
        <f t="shared" si="167"/>
        <v>0</v>
      </c>
      <c r="CS202" s="2">
        <f t="shared" si="167"/>
        <v>0</v>
      </c>
      <c r="CT202" s="2">
        <f t="shared" si="167"/>
        <v>0</v>
      </c>
      <c r="CU202" s="2">
        <f t="shared" si="167"/>
        <v>0</v>
      </c>
      <c r="CV202" s="2">
        <f t="shared" si="167"/>
        <v>0</v>
      </c>
      <c r="CW202" s="2">
        <f t="shared" si="167"/>
        <v>0</v>
      </c>
      <c r="CX202" s="2">
        <f t="shared" si="167"/>
        <v>0</v>
      </c>
      <c r="CY202" s="2">
        <f t="shared" si="167"/>
        <v>0</v>
      </c>
      <c r="CZ202" s="2">
        <f t="shared" si="167"/>
        <v>0</v>
      </c>
      <c r="DA202" s="2">
        <f t="shared" si="167"/>
        <v>0</v>
      </c>
      <c r="DB202" s="2">
        <f t="shared" si="167"/>
        <v>0</v>
      </c>
      <c r="DC202" s="2">
        <f t="shared" si="167"/>
        <v>0</v>
      </c>
      <c r="DD202" s="2">
        <f t="shared" si="167"/>
        <v>0</v>
      </c>
      <c r="DE202" s="2">
        <f t="shared" si="167"/>
        <v>0</v>
      </c>
      <c r="DF202" s="2">
        <f t="shared" si="167"/>
        <v>0</v>
      </c>
      <c r="DG202" s="3">
        <f t="shared" ref="DG202:EL202" si="168">DG222</f>
        <v>0</v>
      </c>
      <c r="DH202" s="3">
        <f t="shared" si="168"/>
        <v>0</v>
      </c>
      <c r="DI202" s="3">
        <f t="shared" si="168"/>
        <v>0</v>
      </c>
      <c r="DJ202" s="3">
        <f t="shared" si="168"/>
        <v>0</v>
      </c>
      <c r="DK202" s="3">
        <f t="shared" si="168"/>
        <v>0</v>
      </c>
      <c r="DL202" s="3">
        <f t="shared" si="168"/>
        <v>0</v>
      </c>
      <c r="DM202" s="3">
        <f t="shared" si="168"/>
        <v>0</v>
      </c>
      <c r="DN202" s="3">
        <f t="shared" si="168"/>
        <v>0</v>
      </c>
      <c r="DO202" s="3">
        <f t="shared" si="168"/>
        <v>0</v>
      </c>
      <c r="DP202" s="3">
        <f t="shared" si="168"/>
        <v>0</v>
      </c>
      <c r="DQ202" s="3">
        <f t="shared" si="168"/>
        <v>0</v>
      </c>
      <c r="DR202" s="3">
        <f t="shared" si="168"/>
        <v>0</v>
      </c>
      <c r="DS202" s="3">
        <f t="shared" si="168"/>
        <v>0</v>
      </c>
      <c r="DT202" s="3">
        <f t="shared" si="168"/>
        <v>0</v>
      </c>
      <c r="DU202" s="3">
        <f t="shared" si="168"/>
        <v>0</v>
      </c>
      <c r="DV202" s="3">
        <f t="shared" si="168"/>
        <v>0</v>
      </c>
      <c r="DW202" s="3">
        <f t="shared" si="168"/>
        <v>0</v>
      </c>
      <c r="DX202" s="3">
        <f t="shared" si="168"/>
        <v>0</v>
      </c>
      <c r="DY202" s="3">
        <f t="shared" si="168"/>
        <v>0</v>
      </c>
      <c r="DZ202" s="3">
        <f t="shared" si="168"/>
        <v>0</v>
      </c>
      <c r="EA202" s="3">
        <f t="shared" si="168"/>
        <v>0</v>
      </c>
      <c r="EB202" s="3">
        <f t="shared" si="168"/>
        <v>0</v>
      </c>
      <c r="EC202" s="3">
        <f t="shared" si="168"/>
        <v>0</v>
      </c>
      <c r="ED202" s="3">
        <f t="shared" si="168"/>
        <v>0</v>
      </c>
      <c r="EE202" s="3">
        <f t="shared" si="168"/>
        <v>0</v>
      </c>
      <c r="EF202" s="3">
        <f t="shared" si="168"/>
        <v>0</v>
      </c>
      <c r="EG202" s="3">
        <f t="shared" si="168"/>
        <v>0</v>
      </c>
      <c r="EH202" s="3">
        <f t="shared" si="168"/>
        <v>0</v>
      </c>
      <c r="EI202" s="3">
        <f t="shared" si="168"/>
        <v>0</v>
      </c>
      <c r="EJ202" s="3">
        <f t="shared" si="168"/>
        <v>0</v>
      </c>
      <c r="EK202" s="3">
        <f t="shared" si="168"/>
        <v>0</v>
      </c>
      <c r="EL202" s="3">
        <f t="shared" si="168"/>
        <v>0</v>
      </c>
      <c r="EM202" s="3">
        <f t="shared" ref="EM202:FR202" si="169">EM222</f>
        <v>0</v>
      </c>
      <c r="EN202" s="3">
        <f t="shared" si="169"/>
        <v>0</v>
      </c>
      <c r="EO202" s="3">
        <f t="shared" si="169"/>
        <v>0</v>
      </c>
      <c r="EP202" s="3">
        <f t="shared" si="169"/>
        <v>0</v>
      </c>
      <c r="EQ202" s="3">
        <f t="shared" si="169"/>
        <v>0</v>
      </c>
      <c r="ER202" s="3">
        <f t="shared" si="169"/>
        <v>0</v>
      </c>
      <c r="ES202" s="3">
        <f t="shared" si="169"/>
        <v>0</v>
      </c>
      <c r="ET202" s="3">
        <f t="shared" si="169"/>
        <v>0</v>
      </c>
      <c r="EU202" s="3">
        <f t="shared" si="169"/>
        <v>0</v>
      </c>
      <c r="EV202" s="3">
        <f t="shared" si="169"/>
        <v>0</v>
      </c>
      <c r="EW202" s="3">
        <f t="shared" si="169"/>
        <v>0</v>
      </c>
      <c r="EX202" s="3">
        <f t="shared" si="169"/>
        <v>0</v>
      </c>
      <c r="EY202" s="3">
        <f t="shared" si="169"/>
        <v>0</v>
      </c>
      <c r="EZ202" s="3">
        <f t="shared" si="169"/>
        <v>0</v>
      </c>
      <c r="FA202" s="3">
        <f t="shared" si="169"/>
        <v>0</v>
      </c>
      <c r="FB202" s="3">
        <f t="shared" si="169"/>
        <v>0</v>
      </c>
      <c r="FC202" s="3">
        <f t="shared" si="169"/>
        <v>0</v>
      </c>
      <c r="FD202" s="3">
        <f t="shared" si="169"/>
        <v>0</v>
      </c>
      <c r="FE202" s="3">
        <f t="shared" si="169"/>
        <v>0</v>
      </c>
      <c r="FF202" s="3">
        <f t="shared" si="169"/>
        <v>0</v>
      </c>
      <c r="FG202" s="3">
        <f t="shared" si="169"/>
        <v>0</v>
      </c>
      <c r="FH202" s="3">
        <f t="shared" si="169"/>
        <v>0</v>
      </c>
      <c r="FI202" s="3">
        <f t="shared" si="169"/>
        <v>0</v>
      </c>
      <c r="FJ202" s="3">
        <f t="shared" si="169"/>
        <v>0</v>
      </c>
      <c r="FK202" s="3">
        <f t="shared" si="169"/>
        <v>0</v>
      </c>
      <c r="FL202" s="3">
        <f t="shared" si="169"/>
        <v>0</v>
      </c>
      <c r="FM202" s="3">
        <f t="shared" si="169"/>
        <v>0</v>
      </c>
      <c r="FN202" s="3">
        <f t="shared" si="169"/>
        <v>0</v>
      </c>
      <c r="FO202" s="3">
        <f t="shared" si="169"/>
        <v>0</v>
      </c>
      <c r="FP202" s="3">
        <f t="shared" si="169"/>
        <v>0</v>
      </c>
      <c r="FQ202" s="3">
        <f t="shared" si="169"/>
        <v>0</v>
      </c>
      <c r="FR202" s="3">
        <f t="shared" si="169"/>
        <v>0</v>
      </c>
      <c r="FS202" s="3">
        <f t="shared" ref="FS202:GX202" si="170">FS222</f>
        <v>0</v>
      </c>
      <c r="FT202" s="3">
        <f t="shared" si="170"/>
        <v>0</v>
      </c>
      <c r="FU202" s="3">
        <f t="shared" si="170"/>
        <v>0</v>
      </c>
      <c r="FV202" s="3">
        <f t="shared" si="170"/>
        <v>0</v>
      </c>
      <c r="FW202" s="3">
        <f t="shared" si="170"/>
        <v>0</v>
      </c>
      <c r="FX202" s="3">
        <f t="shared" si="170"/>
        <v>0</v>
      </c>
      <c r="FY202" s="3">
        <f t="shared" si="170"/>
        <v>0</v>
      </c>
      <c r="FZ202" s="3">
        <f t="shared" si="170"/>
        <v>0</v>
      </c>
      <c r="GA202" s="3">
        <f t="shared" si="170"/>
        <v>0</v>
      </c>
      <c r="GB202" s="3">
        <f t="shared" si="170"/>
        <v>0</v>
      </c>
      <c r="GC202" s="3">
        <f t="shared" si="170"/>
        <v>0</v>
      </c>
      <c r="GD202" s="3">
        <f t="shared" si="170"/>
        <v>0</v>
      </c>
      <c r="GE202" s="3">
        <f t="shared" si="170"/>
        <v>0</v>
      </c>
      <c r="GF202" s="3">
        <f t="shared" si="170"/>
        <v>0</v>
      </c>
      <c r="GG202" s="3">
        <f t="shared" si="170"/>
        <v>0</v>
      </c>
      <c r="GH202" s="3">
        <f t="shared" si="170"/>
        <v>0</v>
      </c>
      <c r="GI202" s="3">
        <f t="shared" si="170"/>
        <v>0</v>
      </c>
      <c r="GJ202" s="3">
        <f t="shared" si="170"/>
        <v>0</v>
      </c>
      <c r="GK202" s="3">
        <f t="shared" si="170"/>
        <v>0</v>
      </c>
      <c r="GL202" s="3">
        <f t="shared" si="170"/>
        <v>0</v>
      </c>
      <c r="GM202" s="3">
        <f t="shared" si="170"/>
        <v>0</v>
      </c>
      <c r="GN202" s="3">
        <f t="shared" si="170"/>
        <v>0</v>
      </c>
      <c r="GO202" s="3">
        <f t="shared" si="170"/>
        <v>0</v>
      </c>
      <c r="GP202" s="3">
        <f t="shared" si="170"/>
        <v>0</v>
      </c>
      <c r="GQ202" s="3">
        <f t="shared" si="170"/>
        <v>0</v>
      </c>
      <c r="GR202" s="3">
        <f t="shared" si="170"/>
        <v>0</v>
      </c>
      <c r="GS202" s="3">
        <f t="shared" si="170"/>
        <v>0</v>
      </c>
      <c r="GT202" s="3">
        <f t="shared" si="170"/>
        <v>0</v>
      </c>
      <c r="GU202" s="3">
        <f t="shared" si="170"/>
        <v>0</v>
      </c>
      <c r="GV202" s="3">
        <f t="shared" si="170"/>
        <v>0</v>
      </c>
      <c r="GW202" s="3">
        <f t="shared" si="170"/>
        <v>0</v>
      </c>
      <c r="GX202" s="3">
        <f t="shared" si="170"/>
        <v>0</v>
      </c>
      <c r="IF202">
        <v>-1</v>
      </c>
    </row>
    <row r="203" spans="1:245" x14ac:dyDescent="0.2">
      <c r="IF203">
        <v>-1</v>
      </c>
    </row>
    <row r="204" spans="1:245" x14ac:dyDescent="0.2">
      <c r="A204">
        <v>17</v>
      </c>
      <c r="B204">
        <v>1</v>
      </c>
      <c r="C204">
        <f>ROW(SmtRes!A237)</f>
        <v>237</v>
      </c>
      <c r="D204">
        <f>ROW(EtalonRes!A249)</f>
        <v>249</v>
      </c>
      <c r="E204" t="s">
        <v>285</v>
      </c>
      <c r="F204" t="s">
        <v>21</v>
      </c>
      <c r="G204" t="s">
        <v>22</v>
      </c>
      <c r="H204" t="s">
        <v>23</v>
      </c>
      <c r="I204">
        <f>'1.Лок.смета.и.Акт'!E593</f>
        <v>3</v>
      </c>
      <c r="J204">
        <v>0</v>
      </c>
      <c r="K204">
        <v>3</v>
      </c>
      <c r="O204">
        <f t="shared" ref="O204:O220" si="171">ROUND(CP204,2)</f>
        <v>4025.22</v>
      </c>
      <c r="P204">
        <f t="shared" ref="P204:P220" si="172">ROUND(CQ204*I204,2)</f>
        <v>55.48</v>
      </c>
      <c r="Q204">
        <f t="shared" ref="Q204:Q220" si="173">ROUND(CR204*I204,2)</f>
        <v>276.47000000000003</v>
      </c>
      <c r="R204">
        <f t="shared" ref="R204:R220" si="174">ROUND(CS204*I204,2)</f>
        <v>63.11</v>
      </c>
      <c r="S204">
        <f t="shared" ref="S204:S220" si="175">ROUND(CT204*I204,2)</f>
        <v>3693.27</v>
      </c>
      <c r="T204">
        <f t="shared" ref="T204:T220" si="176">ROUND(CU204*I204,2)</f>
        <v>0</v>
      </c>
      <c r="U204">
        <f t="shared" ref="U204:U220" si="177">ROUND(CV204*I204,7)</f>
        <v>11.4975</v>
      </c>
      <c r="V204">
        <f t="shared" ref="V204:V220" si="178">ROUND(CW204*I204,7)</f>
        <v>0.1575</v>
      </c>
      <c r="W204">
        <f t="shared" ref="W204:W220" si="179">ROUND(CX204*I204,2)</f>
        <v>0</v>
      </c>
      <c r="X204">
        <f t="shared" ref="X204:X220" si="180">ROUND(CY204,2)</f>
        <v>4545.22</v>
      </c>
      <c r="Y204">
        <f t="shared" ref="Y204:Y220" si="181">ROUND(CZ204,2)</f>
        <v>2704.59</v>
      </c>
      <c r="AA204">
        <v>74715642</v>
      </c>
      <c r="AB204">
        <f t="shared" ref="AB204:AB220" si="182">ROUND((AC204+AD204+AF204),2)</f>
        <v>45.85</v>
      </c>
      <c r="AC204">
        <f t="shared" ref="AC204:AC220" si="183">ROUND((ES204),2)</f>
        <v>2.0299999999999998</v>
      </c>
      <c r="AD204">
        <f>ROUND(((((ET204*ROUND(1.05,7)))-((EU204*ROUND(1.05,7))))+AE204),2)</f>
        <v>6.95</v>
      </c>
      <c r="AE204">
        <f>ROUND(((EU204*ROUND(1.05,7))),2)</f>
        <v>0.63</v>
      </c>
      <c r="AF204">
        <f>ROUND(((EV204*ROUND(1.05,7))),2)</f>
        <v>36.869999999999997</v>
      </c>
      <c r="AG204">
        <f t="shared" ref="AG204:AG220" si="184">ROUND((AP204),2)</f>
        <v>0</v>
      </c>
      <c r="AH204">
        <f>((EW204*ROUND(1.05,7)))</f>
        <v>3.8325</v>
      </c>
      <c r="AI204">
        <f>((EX204*ROUND(1.05,7)))</f>
        <v>5.2500000000000005E-2</v>
      </c>
      <c r="AJ204">
        <f t="shared" ref="AJ204:AJ220" si="185">(AS204)</f>
        <v>0</v>
      </c>
      <c r="AK204">
        <f>AL204+AM204+AO204</f>
        <v>43.76</v>
      </c>
      <c r="AL204" s="68">
        <f>'1.Лок.смета.и.Акт'!F597</f>
        <v>2.0299999999999998</v>
      </c>
      <c r="AM204" s="68">
        <f>'1.Лок.смета.и.Акт'!F595</f>
        <v>6.62</v>
      </c>
      <c r="AN204" s="68">
        <f>'1.Лок.смета.и.Акт'!F596</f>
        <v>0.6</v>
      </c>
      <c r="AO204" s="68">
        <f>'1.Лок.смета.и.Акт'!F594</f>
        <v>35.11</v>
      </c>
      <c r="AP204">
        <v>0</v>
      </c>
      <c r="AQ204">
        <f>'1.Лок.смета.и.Акт'!E600</f>
        <v>3.65</v>
      </c>
      <c r="AR204">
        <v>0.05</v>
      </c>
      <c r="AS204">
        <v>0</v>
      </c>
      <c r="AT204">
        <v>121</v>
      </c>
      <c r="AU204">
        <v>72</v>
      </c>
      <c r="AV204">
        <v>1</v>
      </c>
      <c r="AW204">
        <v>1</v>
      </c>
      <c r="AZ204">
        <v>1</v>
      </c>
      <c r="BA204">
        <f>'1.Лок.смета.и.Акт'!J594</f>
        <v>33.39</v>
      </c>
      <c r="BB204">
        <f>'1.Лок.смета.и.Акт'!J595</f>
        <v>13.26</v>
      </c>
      <c r="BC204">
        <f>'1.Лок.смета.и.Акт'!J597</f>
        <v>9.11</v>
      </c>
      <c r="BD204" t="s">
        <v>6</v>
      </c>
      <c r="BE204" t="s">
        <v>6</v>
      </c>
      <c r="BF204" t="s">
        <v>6</v>
      </c>
      <c r="BG204" t="s">
        <v>6</v>
      </c>
      <c r="BH204">
        <v>0</v>
      </c>
      <c r="BI204">
        <v>1</v>
      </c>
      <c r="BJ204" t="s">
        <v>24</v>
      </c>
      <c r="BM204">
        <v>20001</v>
      </c>
      <c r="BN204">
        <v>0</v>
      </c>
      <c r="BO204" t="s">
        <v>6</v>
      </c>
      <c r="BP204">
        <v>0</v>
      </c>
      <c r="BQ204">
        <v>22</v>
      </c>
      <c r="BR204">
        <v>0</v>
      </c>
      <c r="BS204">
        <f>'1.Лок.смета.и.Акт'!J596</f>
        <v>33.39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6</v>
      </c>
      <c r="BZ204">
        <v>121</v>
      </c>
      <c r="CA204">
        <v>72</v>
      </c>
      <c r="CB204" t="s">
        <v>6</v>
      </c>
      <c r="CE204">
        <v>0</v>
      </c>
      <c r="CF204">
        <v>0</v>
      </c>
      <c r="CG204">
        <v>0</v>
      </c>
      <c r="CM204">
        <v>0</v>
      </c>
      <c r="CN204" t="s">
        <v>25</v>
      </c>
      <c r="CO204">
        <v>0</v>
      </c>
      <c r="CP204">
        <f t="shared" ref="CP204:CP220" si="186">(P204+Q204+S204)</f>
        <v>4025.2200000000003</v>
      </c>
      <c r="CQ204">
        <f>AC204*BC204</f>
        <v>18.493299999999998</v>
      </c>
      <c r="CR204">
        <f>AD204*BB204</f>
        <v>92.156999999999996</v>
      </c>
      <c r="CS204">
        <f t="shared" ref="CS204:CS220" si="187">AE204*BS204</f>
        <v>21.035700000000002</v>
      </c>
      <c r="CT204">
        <f t="shared" ref="CT204:CT220" si="188">AF204*BA204</f>
        <v>1231.0892999999999</v>
      </c>
      <c r="CU204">
        <f t="shared" ref="CU204:CU220" si="189">AG204</f>
        <v>0</v>
      </c>
      <c r="CV204">
        <f t="shared" ref="CV204:CV220" si="190">AH204</f>
        <v>3.8325</v>
      </c>
      <c r="CW204">
        <f t="shared" ref="CW204:CW220" si="191">AI204</f>
        <v>5.2500000000000005E-2</v>
      </c>
      <c r="CX204">
        <f t="shared" ref="CX204:CX220" si="192">AJ204</f>
        <v>0</v>
      </c>
      <c r="CY204">
        <f t="shared" ref="CY204:CY220" si="193">(((S204+R204)*AT204)/100)</f>
        <v>4545.2198000000008</v>
      </c>
      <c r="CZ204">
        <f t="shared" ref="CZ204:CZ220" si="194">(((S204+R204)*AU204)/100)</f>
        <v>2704.5935999999997</v>
      </c>
      <c r="DB204">
        <v>10</v>
      </c>
      <c r="DC204" t="s">
        <v>6</v>
      </c>
      <c r="DD204" t="s">
        <v>6</v>
      </c>
      <c r="DE204" t="s">
        <v>26</v>
      </c>
      <c r="DF204" t="s">
        <v>26</v>
      </c>
      <c r="DG204" t="s">
        <v>26</v>
      </c>
      <c r="DH204" t="s">
        <v>6</v>
      </c>
      <c r="DI204" t="s">
        <v>26</v>
      </c>
      <c r="DJ204" t="s">
        <v>26</v>
      </c>
      <c r="DK204" t="s">
        <v>6</v>
      </c>
      <c r="DL204" t="s">
        <v>6</v>
      </c>
      <c r="DM204" t="s">
        <v>6</v>
      </c>
      <c r="DN204">
        <v>0</v>
      </c>
      <c r="DO204">
        <v>0</v>
      </c>
      <c r="DP204">
        <v>1</v>
      </c>
      <c r="DQ204">
        <v>1</v>
      </c>
      <c r="DU204">
        <v>1013</v>
      </c>
      <c r="DV204" t="s">
        <v>23</v>
      </c>
      <c r="DW204" t="str">
        <f>'1.Лок.смета.и.Акт'!D593</f>
        <v>ШТ</v>
      </c>
      <c r="DX204">
        <v>1</v>
      </c>
      <c r="DZ204" t="s">
        <v>6</v>
      </c>
      <c r="EA204" t="s">
        <v>6</v>
      </c>
      <c r="EB204" t="s">
        <v>6</v>
      </c>
      <c r="EC204" t="s">
        <v>6</v>
      </c>
      <c r="EE204">
        <v>61529847</v>
      </c>
      <c r="EF204">
        <v>22</v>
      </c>
      <c r="EG204" t="s">
        <v>27</v>
      </c>
      <c r="EH204">
        <v>16</v>
      </c>
      <c r="EI204" t="s">
        <v>28</v>
      </c>
      <c r="EJ204">
        <v>1</v>
      </c>
      <c r="EK204">
        <v>20001</v>
      </c>
      <c r="EL204" t="s">
        <v>29</v>
      </c>
      <c r="EM204" t="s">
        <v>30</v>
      </c>
      <c r="EO204" t="s">
        <v>31</v>
      </c>
      <c r="EQ204">
        <v>0</v>
      </c>
      <c r="ER204">
        <f>ES204+ET204+EV204</f>
        <v>43.76</v>
      </c>
      <c r="ES204" s="68">
        <f>'1.Лок.смета.и.Акт'!F597</f>
        <v>2.0299999999999998</v>
      </c>
      <c r="ET204" s="68">
        <f>'1.Лок.смета.и.Акт'!F595</f>
        <v>6.62</v>
      </c>
      <c r="EU204" s="68">
        <f>'1.Лок.смета.и.Акт'!F596</f>
        <v>0.6</v>
      </c>
      <c r="EV204" s="68">
        <f>'1.Лок.смета.и.Акт'!F594</f>
        <v>35.11</v>
      </c>
      <c r="EW204">
        <f>'1.Лок.смета.и.Акт'!E600</f>
        <v>3.65</v>
      </c>
      <c r="EX204">
        <v>0.05</v>
      </c>
      <c r="EY204">
        <v>0</v>
      </c>
      <c r="FQ204">
        <v>0</v>
      </c>
      <c r="FR204">
        <f t="shared" ref="FR204:FR220" si="195">ROUND(IF(BI204=3,GM204,0),2)</f>
        <v>0</v>
      </c>
      <c r="FS204">
        <v>0</v>
      </c>
      <c r="FX204">
        <v>121</v>
      </c>
      <c r="FY204">
        <v>72</v>
      </c>
      <c r="GA204" t="s">
        <v>6</v>
      </c>
      <c r="GD204">
        <v>1</v>
      </c>
      <c r="GF204">
        <v>-2090890730</v>
      </c>
      <c r="GG204">
        <v>2</v>
      </c>
      <c r="GH204">
        <v>1</v>
      </c>
      <c r="GI204">
        <v>4</v>
      </c>
      <c r="GJ204">
        <v>0</v>
      </c>
      <c r="GK204">
        <v>0</v>
      </c>
      <c r="GL204">
        <f t="shared" ref="GL204:GL220" si="196">ROUND(IF(AND(BH204=3,BI204=3,FS204&lt;&gt;0),P204,0),2)</f>
        <v>0</v>
      </c>
      <c r="GM204">
        <f t="shared" ref="GM204:GM220" si="197">ROUND(O204+X204+Y204,2)+GX204</f>
        <v>11275.03</v>
      </c>
      <c r="GN204">
        <f t="shared" ref="GN204:GN220" si="198">IF(OR(BI204=0,BI204=1),GM204-GX204,0)</f>
        <v>11275.03</v>
      </c>
      <c r="GO204">
        <f t="shared" ref="GO204:GO220" si="199">IF(BI204=2,GM204-GX204,0)</f>
        <v>0</v>
      </c>
      <c r="GP204">
        <f t="shared" ref="GP204:GP220" si="200">IF(BI204=4,GM204-GX204,0)</f>
        <v>0</v>
      </c>
      <c r="GR204">
        <v>0</v>
      </c>
      <c r="GS204">
        <v>3</v>
      </c>
      <c r="GT204">
        <v>0</v>
      </c>
      <c r="GU204" t="s">
        <v>6</v>
      </c>
      <c r="GV204">
        <f t="shared" ref="GV204:GV220" si="201">ROUND((GT204),2)</f>
        <v>0</v>
      </c>
      <c r="GW204">
        <v>1</v>
      </c>
      <c r="GX204">
        <f t="shared" ref="GX204:GX220" si="202">ROUND(HC204*I204,2)</f>
        <v>0</v>
      </c>
      <c r="HA204">
        <v>0</v>
      </c>
      <c r="HB204">
        <v>0</v>
      </c>
      <c r="HC204">
        <f t="shared" ref="HC204:HC220" si="203">GV204*GW204</f>
        <v>0</v>
      </c>
      <c r="HE204" t="s">
        <v>6</v>
      </c>
      <c r="HF204" t="s">
        <v>6</v>
      </c>
      <c r="HM204" t="s">
        <v>6</v>
      </c>
      <c r="HN204" t="s">
        <v>32</v>
      </c>
      <c r="HO204" t="s">
        <v>33</v>
      </c>
      <c r="HP204" t="s">
        <v>28</v>
      </c>
      <c r="HQ204" t="s">
        <v>28</v>
      </c>
      <c r="IF204">
        <v>-1</v>
      </c>
      <c r="IK204">
        <v>0</v>
      </c>
    </row>
    <row r="205" spans="1:245" x14ac:dyDescent="0.2">
      <c r="A205">
        <v>18</v>
      </c>
      <c r="B205">
        <v>1</v>
      </c>
      <c r="C205">
        <v>236</v>
      </c>
      <c r="E205" t="s">
        <v>286</v>
      </c>
      <c r="F205" t="str">
        <f>'1.Лок.смета.и.Акт'!B601</f>
        <v>Прайс</v>
      </c>
      <c r="G205" t="s">
        <v>45</v>
      </c>
      <c r="H205" t="s">
        <v>37</v>
      </c>
      <c r="I205" t="e">
        <f>I204*J205</f>
        <v>#REF!</v>
      </c>
      <c r="J205" s="183" t="e">
        <f>#REF!</f>
        <v>#REF!</v>
      </c>
      <c r="K205">
        <v>1</v>
      </c>
      <c r="O205" t="e">
        <f t="shared" si="171"/>
        <v>#REF!</v>
      </c>
      <c r="P205" t="e">
        <f t="shared" si="172"/>
        <v>#REF!</v>
      </c>
      <c r="Q205" t="e">
        <f t="shared" si="173"/>
        <v>#REF!</v>
      </c>
      <c r="R205" t="e">
        <f t="shared" si="174"/>
        <v>#REF!</v>
      </c>
      <c r="S205" t="e">
        <f t="shared" si="175"/>
        <v>#REF!</v>
      </c>
      <c r="T205" t="e">
        <f t="shared" si="176"/>
        <v>#REF!</v>
      </c>
      <c r="U205" t="e">
        <f t="shared" si="177"/>
        <v>#REF!</v>
      </c>
      <c r="V205" t="e">
        <f t="shared" si="178"/>
        <v>#REF!</v>
      </c>
      <c r="W205" t="e">
        <f t="shared" si="179"/>
        <v>#REF!</v>
      </c>
      <c r="X205" t="e">
        <f t="shared" si="180"/>
        <v>#REF!</v>
      </c>
      <c r="Y205" t="e">
        <f t="shared" si="181"/>
        <v>#REF!</v>
      </c>
      <c r="AA205">
        <v>74715642</v>
      </c>
      <c r="AB205">
        <f t="shared" si="182"/>
        <v>8480.6200000000008</v>
      </c>
      <c r="AC205">
        <f t="shared" si="183"/>
        <v>8480.6200000000008</v>
      </c>
      <c r="AD205">
        <f>ROUND((((ET205)-(EU205))+AE205),2)</f>
        <v>0</v>
      </c>
      <c r="AE205">
        <f>ROUND((EU205),2)</f>
        <v>0</v>
      </c>
      <c r="AF205">
        <f>ROUND((EV205),2)</f>
        <v>0</v>
      </c>
      <c r="AG205">
        <f t="shared" si="184"/>
        <v>0</v>
      </c>
      <c r="AH205">
        <f>(EW205)</f>
        <v>0</v>
      </c>
      <c r="AI205">
        <f>(EX205)</f>
        <v>0</v>
      </c>
      <c r="AJ205">
        <f t="shared" si="185"/>
        <v>0</v>
      </c>
      <c r="AK205">
        <v>8480.619999999999</v>
      </c>
      <c r="AL205" s="68">
        <f>'1.Лок.смета.и.Акт'!F601</f>
        <v>8480.619999999999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1</v>
      </c>
      <c r="AZ205">
        <v>1</v>
      </c>
      <c r="BA205">
        <v>1</v>
      </c>
      <c r="BB205">
        <v>1</v>
      </c>
      <c r="BC205">
        <f>'1.Лок.смета.и.Акт'!J601</f>
        <v>6.13</v>
      </c>
      <c r="BD205" t="s">
        <v>6</v>
      </c>
      <c r="BE205" t="s">
        <v>6</v>
      </c>
      <c r="BF205" t="s">
        <v>6</v>
      </c>
      <c r="BG205" t="s">
        <v>6</v>
      </c>
      <c r="BH205">
        <v>3</v>
      </c>
      <c r="BI205">
        <v>3</v>
      </c>
      <c r="BJ205" t="s">
        <v>46</v>
      </c>
      <c r="BM205">
        <v>600001</v>
      </c>
      <c r="BN205">
        <v>0</v>
      </c>
      <c r="BO205" t="s">
        <v>6</v>
      </c>
      <c r="BP205">
        <v>0</v>
      </c>
      <c r="BQ205">
        <v>5</v>
      </c>
      <c r="BR205">
        <v>0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 t="s">
        <v>6</v>
      </c>
      <c r="BZ205">
        <v>0</v>
      </c>
      <c r="CA205">
        <v>0</v>
      </c>
      <c r="CB205" t="s">
        <v>6</v>
      </c>
      <c r="CE205">
        <v>0</v>
      </c>
      <c r="CF205">
        <v>0</v>
      </c>
      <c r="CG205">
        <v>0</v>
      </c>
      <c r="CM205">
        <v>0</v>
      </c>
      <c r="CN205" t="s">
        <v>6</v>
      </c>
      <c r="CO205">
        <v>0</v>
      </c>
      <c r="CP205" t="e">
        <f t="shared" si="186"/>
        <v>#REF!</v>
      </c>
      <c r="CQ205">
        <f>AC205</f>
        <v>8480.6200000000008</v>
      </c>
      <c r="CR205">
        <f>AD205</f>
        <v>0</v>
      </c>
      <c r="CS205">
        <f t="shared" si="187"/>
        <v>0</v>
      </c>
      <c r="CT205">
        <f t="shared" si="188"/>
        <v>0</v>
      </c>
      <c r="CU205">
        <f t="shared" si="189"/>
        <v>0</v>
      </c>
      <c r="CV205">
        <f t="shared" si="190"/>
        <v>0</v>
      </c>
      <c r="CW205">
        <f t="shared" si="191"/>
        <v>0</v>
      </c>
      <c r="CX205">
        <f t="shared" si="192"/>
        <v>0</v>
      </c>
      <c r="CY205" t="e">
        <f t="shared" si="193"/>
        <v>#REF!</v>
      </c>
      <c r="CZ205" t="e">
        <f t="shared" si="194"/>
        <v>#REF!</v>
      </c>
      <c r="DC205" t="s">
        <v>6</v>
      </c>
      <c r="DD205" t="s">
        <v>6</v>
      </c>
      <c r="DE205" t="s">
        <v>6</v>
      </c>
      <c r="DF205" t="s">
        <v>6</v>
      </c>
      <c r="DG205" t="s">
        <v>6</v>
      </c>
      <c r="DH205" t="s">
        <v>6</v>
      </c>
      <c r="DI205" t="s">
        <v>6</v>
      </c>
      <c r="DJ205" t="s">
        <v>6</v>
      </c>
      <c r="DK205" t="s">
        <v>6</v>
      </c>
      <c r="DL205" t="s">
        <v>6</v>
      </c>
      <c r="DM205" t="s">
        <v>6</v>
      </c>
      <c r="DN205">
        <v>0</v>
      </c>
      <c r="DO205">
        <v>0</v>
      </c>
      <c r="DP205">
        <v>1</v>
      </c>
      <c r="DQ205">
        <v>1</v>
      </c>
      <c r="DU205">
        <v>1013</v>
      </c>
      <c r="DV205" t="s">
        <v>37</v>
      </c>
      <c r="DW205" t="str">
        <f>'1.Лок.смета.и.Акт'!D601</f>
        <v>КОМПЛ</v>
      </c>
      <c r="DX205">
        <v>1</v>
      </c>
      <c r="DZ205" t="s">
        <v>6</v>
      </c>
      <c r="EA205" t="s">
        <v>6</v>
      </c>
      <c r="EB205" t="s">
        <v>6</v>
      </c>
      <c r="EC205" t="s">
        <v>6</v>
      </c>
      <c r="EE205">
        <v>61530071</v>
      </c>
      <c r="EF205">
        <v>5</v>
      </c>
      <c r="EG205" t="s">
        <v>39</v>
      </c>
      <c r="EH205">
        <v>0</v>
      </c>
      <c r="EI205" t="s">
        <v>6</v>
      </c>
      <c r="EJ205">
        <v>3</v>
      </c>
      <c r="EK205">
        <v>600001</v>
      </c>
      <c r="EL205" t="s">
        <v>40</v>
      </c>
      <c r="EM205" t="s">
        <v>41</v>
      </c>
      <c r="EO205" t="s">
        <v>6</v>
      </c>
      <c r="EQ205">
        <v>0</v>
      </c>
      <c r="ER205">
        <v>8480.619999999999</v>
      </c>
      <c r="ES205" s="68">
        <f>'1.Лок.смета.и.Акт'!F601</f>
        <v>8480.619999999999</v>
      </c>
      <c r="ET205">
        <v>0</v>
      </c>
      <c r="EU205">
        <v>0</v>
      </c>
      <c r="EV205">
        <v>0</v>
      </c>
      <c r="EW205">
        <v>0</v>
      </c>
      <c r="EX205">
        <v>0</v>
      </c>
      <c r="EZ205">
        <v>5</v>
      </c>
      <c r="FC205">
        <v>0</v>
      </c>
      <c r="FD205">
        <v>18</v>
      </c>
      <c r="FF205">
        <v>8128.09</v>
      </c>
      <c r="FQ205">
        <v>0</v>
      </c>
      <c r="FR205" t="e">
        <f t="shared" si="195"/>
        <v>#REF!</v>
      </c>
      <c r="FS205">
        <v>0</v>
      </c>
      <c r="FX205">
        <v>0</v>
      </c>
      <c r="FY205">
        <v>0</v>
      </c>
      <c r="GA205" t="s">
        <v>47</v>
      </c>
      <c r="GD205">
        <v>1</v>
      </c>
      <c r="GF205">
        <v>850098725</v>
      </c>
      <c r="GG205">
        <v>2</v>
      </c>
      <c r="GH205">
        <v>3</v>
      </c>
      <c r="GI205">
        <v>4</v>
      </c>
      <c r="GJ205">
        <v>0</v>
      </c>
      <c r="GK205">
        <v>0</v>
      </c>
      <c r="GL205">
        <f t="shared" si="196"/>
        <v>0</v>
      </c>
      <c r="GM205" t="e">
        <f t="shared" si="197"/>
        <v>#REF!</v>
      </c>
      <c r="GN205">
        <f t="shared" si="198"/>
        <v>0</v>
      </c>
      <c r="GO205">
        <f t="shared" si="199"/>
        <v>0</v>
      </c>
      <c r="GP205">
        <f t="shared" si="200"/>
        <v>0</v>
      </c>
      <c r="GR205">
        <v>1</v>
      </c>
      <c r="GS205">
        <v>1</v>
      </c>
      <c r="GT205">
        <v>0</v>
      </c>
      <c r="GU205" t="s">
        <v>6</v>
      </c>
      <c r="GV205">
        <f t="shared" si="201"/>
        <v>0</v>
      </c>
      <c r="GW205">
        <v>1</v>
      </c>
      <c r="GX205" t="e">
        <f t="shared" si="202"/>
        <v>#REF!</v>
      </c>
      <c r="HA205">
        <v>0</v>
      </c>
      <c r="HB205">
        <v>0</v>
      </c>
      <c r="HC205">
        <f t="shared" si="203"/>
        <v>0</v>
      </c>
      <c r="HE205" t="s">
        <v>43</v>
      </c>
      <c r="HF205" t="s">
        <v>44</v>
      </c>
      <c r="HH205" t="e">
        <f>ROUND(AC205*I205,2)</f>
        <v>#REF!</v>
      </c>
      <c r="HM205" t="s">
        <v>6</v>
      </c>
      <c r="HN205" t="s">
        <v>6</v>
      </c>
      <c r="HO205" t="s">
        <v>6</v>
      </c>
      <c r="HP205" t="s">
        <v>6</v>
      </c>
      <c r="HQ205" t="s">
        <v>6</v>
      </c>
      <c r="IF205">
        <v>-1</v>
      </c>
      <c r="IK205">
        <v>0</v>
      </c>
    </row>
    <row r="206" spans="1:245" x14ac:dyDescent="0.2">
      <c r="A206">
        <v>18</v>
      </c>
      <c r="B206">
        <v>1</v>
      </c>
      <c r="C206">
        <v>237</v>
      </c>
      <c r="E206" t="s">
        <v>287</v>
      </c>
      <c r="F206" t="str">
        <f>'1.Лок.смета.и.Акт'!B603</f>
        <v>Прайс</v>
      </c>
      <c r="G206" t="s">
        <v>57</v>
      </c>
      <c r="H206" t="s">
        <v>23</v>
      </c>
      <c r="I206" t="e">
        <f>I204*J206</f>
        <v>#REF!</v>
      </c>
      <c r="J206" s="183" t="e">
        <f>#REF!</f>
        <v>#REF!</v>
      </c>
      <c r="K206">
        <v>2</v>
      </c>
      <c r="O206" t="e">
        <f t="shared" si="171"/>
        <v>#REF!</v>
      </c>
      <c r="P206" t="e">
        <f t="shared" si="172"/>
        <v>#REF!</v>
      </c>
      <c r="Q206" t="e">
        <f t="shared" si="173"/>
        <v>#REF!</v>
      </c>
      <c r="R206" t="e">
        <f t="shared" si="174"/>
        <v>#REF!</v>
      </c>
      <c r="S206" t="e">
        <f t="shared" si="175"/>
        <v>#REF!</v>
      </c>
      <c r="T206" t="e">
        <f t="shared" si="176"/>
        <v>#REF!</v>
      </c>
      <c r="U206" t="e">
        <f t="shared" si="177"/>
        <v>#REF!</v>
      </c>
      <c r="V206" t="e">
        <f t="shared" si="178"/>
        <v>#REF!</v>
      </c>
      <c r="W206" t="e">
        <f t="shared" si="179"/>
        <v>#REF!</v>
      </c>
      <c r="X206" t="e">
        <f t="shared" si="180"/>
        <v>#REF!</v>
      </c>
      <c r="Y206" t="e">
        <f t="shared" si="181"/>
        <v>#REF!</v>
      </c>
      <c r="AA206">
        <v>74715642</v>
      </c>
      <c r="AB206">
        <f t="shared" si="182"/>
        <v>506.09</v>
      </c>
      <c r="AC206">
        <f t="shared" si="183"/>
        <v>506.09</v>
      </c>
      <c r="AD206">
        <f>ROUND((((ET206)-(EU206))+AE206),2)</f>
        <v>0</v>
      </c>
      <c r="AE206">
        <f>ROUND((EU206),2)</f>
        <v>0</v>
      </c>
      <c r="AF206">
        <f>ROUND((EV206),2)</f>
        <v>0</v>
      </c>
      <c r="AG206">
        <f t="shared" si="184"/>
        <v>0</v>
      </c>
      <c r="AH206">
        <f>(EW206)</f>
        <v>0</v>
      </c>
      <c r="AI206">
        <f>(EX206)</f>
        <v>0</v>
      </c>
      <c r="AJ206">
        <f t="shared" si="185"/>
        <v>0</v>
      </c>
      <c r="AK206">
        <v>506.09000000000003</v>
      </c>
      <c r="AL206" s="68">
        <f>'1.Лок.смета.и.Акт'!F603</f>
        <v>506.09000000000003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1</v>
      </c>
      <c r="AW206">
        <v>1</v>
      </c>
      <c r="AZ206">
        <v>1</v>
      </c>
      <c r="BA206">
        <v>1</v>
      </c>
      <c r="BB206">
        <v>1</v>
      </c>
      <c r="BC206">
        <f>'1.Лок.смета.и.Акт'!J603</f>
        <v>9.11</v>
      </c>
      <c r="BD206" t="s">
        <v>6</v>
      </c>
      <c r="BE206" t="s">
        <v>6</v>
      </c>
      <c r="BF206" t="s">
        <v>6</v>
      </c>
      <c r="BG206" t="s">
        <v>6</v>
      </c>
      <c r="BH206">
        <v>3</v>
      </c>
      <c r="BI206">
        <v>1</v>
      </c>
      <c r="BJ206" t="s">
        <v>58</v>
      </c>
      <c r="BM206">
        <v>500001</v>
      </c>
      <c r="BN206">
        <v>0</v>
      </c>
      <c r="BO206" t="s">
        <v>6</v>
      </c>
      <c r="BP206">
        <v>0</v>
      </c>
      <c r="BQ206">
        <v>8</v>
      </c>
      <c r="BR206">
        <v>0</v>
      </c>
      <c r="BS206">
        <v>1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6</v>
      </c>
      <c r="BZ206">
        <v>0</v>
      </c>
      <c r="CA206">
        <v>0</v>
      </c>
      <c r="CB206" t="s">
        <v>6</v>
      </c>
      <c r="CE206">
        <v>0</v>
      </c>
      <c r="CF206">
        <v>0</v>
      </c>
      <c r="CG206">
        <v>0</v>
      </c>
      <c r="CM206">
        <v>0</v>
      </c>
      <c r="CN206" t="s">
        <v>6</v>
      </c>
      <c r="CO206">
        <v>0</v>
      </c>
      <c r="CP206" t="e">
        <f t="shared" si="186"/>
        <v>#REF!</v>
      </c>
      <c r="CQ206">
        <f>AC206</f>
        <v>506.09</v>
      </c>
      <c r="CR206">
        <f>AD206</f>
        <v>0</v>
      </c>
      <c r="CS206">
        <f t="shared" si="187"/>
        <v>0</v>
      </c>
      <c r="CT206">
        <f t="shared" si="188"/>
        <v>0</v>
      </c>
      <c r="CU206">
        <f t="shared" si="189"/>
        <v>0</v>
      </c>
      <c r="CV206">
        <f t="shared" si="190"/>
        <v>0</v>
      </c>
      <c r="CW206">
        <f t="shared" si="191"/>
        <v>0</v>
      </c>
      <c r="CX206">
        <f t="shared" si="192"/>
        <v>0</v>
      </c>
      <c r="CY206" t="e">
        <f t="shared" si="193"/>
        <v>#REF!</v>
      </c>
      <c r="CZ206" t="e">
        <f t="shared" si="194"/>
        <v>#REF!</v>
      </c>
      <c r="DC206" t="s">
        <v>6</v>
      </c>
      <c r="DD206" t="s">
        <v>6</v>
      </c>
      <c r="DE206" t="s">
        <v>6</v>
      </c>
      <c r="DF206" t="s">
        <v>6</v>
      </c>
      <c r="DG206" t="s">
        <v>6</v>
      </c>
      <c r="DH206" t="s">
        <v>6</v>
      </c>
      <c r="DI206" t="s">
        <v>6</v>
      </c>
      <c r="DJ206" t="s">
        <v>6</v>
      </c>
      <c r="DK206" t="s">
        <v>6</v>
      </c>
      <c r="DL206" t="s">
        <v>6</v>
      </c>
      <c r="DM206" t="s">
        <v>6</v>
      </c>
      <c r="DN206">
        <v>0</v>
      </c>
      <c r="DO206">
        <v>0</v>
      </c>
      <c r="DP206">
        <v>1</v>
      </c>
      <c r="DQ206">
        <v>1</v>
      </c>
      <c r="DU206">
        <v>1013</v>
      </c>
      <c r="DV206" t="s">
        <v>23</v>
      </c>
      <c r="DW206" t="str">
        <f>'1.Лок.смета.и.Акт'!D603</f>
        <v>ШТ</v>
      </c>
      <c r="DX206">
        <v>1</v>
      </c>
      <c r="DZ206" t="s">
        <v>6</v>
      </c>
      <c r="EA206" t="s">
        <v>6</v>
      </c>
      <c r="EB206" t="s">
        <v>6</v>
      </c>
      <c r="EC206" t="s">
        <v>6</v>
      </c>
      <c r="EE206">
        <v>61530067</v>
      </c>
      <c r="EF206">
        <v>8</v>
      </c>
      <c r="EG206" t="s">
        <v>51</v>
      </c>
      <c r="EH206">
        <v>0</v>
      </c>
      <c r="EI206" t="s">
        <v>6</v>
      </c>
      <c r="EJ206">
        <v>1</v>
      </c>
      <c r="EK206">
        <v>500001</v>
      </c>
      <c r="EL206" t="s">
        <v>52</v>
      </c>
      <c r="EM206" t="s">
        <v>53</v>
      </c>
      <c r="EO206" t="s">
        <v>6</v>
      </c>
      <c r="EQ206">
        <v>0</v>
      </c>
      <c r="ER206">
        <v>506.09000000000003</v>
      </c>
      <c r="ES206" s="68">
        <f>'1.Лок.смета.и.Акт'!F603</f>
        <v>506.09000000000003</v>
      </c>
      <c r="ET206">
        <v>0</v>
      </c>
      <c r="EU206">
        <v>0</v>
      </c>
      <c r="EV206">
        <v>0</v>
      </c>
      <c r="EW206">
        <v>0</v>
      </c>
      <c r="EX206">
        <v>0</v>
      </c>
      <c r="EZ206">
        <v>5</v>
      </c>
      <c r="FC206">
        <v>0</v>
      </c>
      <c r="FD206">
        <v>18</v>
      </c>
      <c r="FF206">
        <v>481.25</v>
      </c>
      <c r="FQ206">
        <v>0</v>
      </c>
      <c r="FR206">
        <f t="shared" si="195"/>
        <v>0</v>
      </c>
      <c r="FS206">
        <v>0</v>
      </c>
      <c r="FX206">
        <v>0</v>
      </c>
      <c r="FY206">
        <v>0</v>
      </c>
      <c r="GA206" t="s">
        <v>59</v>
      </c>
      <c r="GD206">
        <v>1</v>
      </c>
      <c r="GF206">
        <v>-1491599394</v>
      </c>
      <c r="GG206">
        <v>2</v>
      </c>
      <c r="GH206">
        <v>3</v>
      </c>
      <c r="GI206">
        <v>4</v>
      </c>
      <c r="GJ206">
        <v>0</v>
      </c>
      <c r="GK206">
        <v>0</v>
      </c>
      <c r="GL206">
        <f t="shared" si="196"/>
        <v>0</v>
      </c>
      <c r="GM206" t="e">
        <f t="shared" si="197"/>
        <v>#REF!</v>
      </c>
      <c r="GN206" t="e">
        <f t="shared" si="198"/>
        <v>#REF!</v>
      </c>
      <c r="GO206">
        <f t="shared" si="199"/>
        <v>0</v>
      </c>
      <c r="GP206">
        <f t="shared" si="200"/>
        <v>0</v>
      </c>
      <c r="GR206">
        <v>1</v>
      </c>
      <c r="GS206">
        <v>1</v>
      </c>
      <c r="GT206">
        <v>0</v>
      </c>
      <c r="GU206" t="s">
        <v>6</v>
      </c>
      <c r="GV206">
        <f t="shared" si="201"/>
        <v>0</v>
      </c>
      <c r="GW206">
        <v>1</v>
      </c>
      <c r="GX206" t="e">
        <f t="shared" si="202"/>
        <v>#REF!</v>
      </c>
      <c r="HA206">
        <v>0</v>
      </c>
      <c r="HB206">
        <v>0</v>
      </c>
      <c r="HC206">
        <f t="shared" si="203"/>
        <v>0</v>
      </c>
      <c r="HE206" t="s">
        <v>43</v>
      </c>
      <c r="HF206" t="s">
        <v>55</v>
      </c>
      <c r="HG206" t="e">
        <f>ROUND(AC206*I206,2)</f>
        <v>#REF!</v>
      </c>
      <c r="HM206" t="s">
        <v>6</v>
      </c>
      <c r="HN206" t="s">
        <v>6</v>
      </c>
      <c r="HO206" t="s">
        <v>6</v>
      </c>
      <c r="HP206" t="s">
        <v>6</v>
      </c>
      <c r="HQ206" t="s">
        <v>6</v>
      </c>
      <c r="IF206">
        <v>-1</v>
      </c>
      <c r="IK206">
        <v>0</v>
      </c>
    </row>
    <row r="207" spans="1:245" x14ac:dyDescent="0.2">
      <c r="A207">
        <v>17</v>
      </c>
      <c r="B207">
        <v>1</v>
      </c>
      <c r="C207">
        <f>ROW(SmtRes!A245)</f>
        <v>245</v>
      </c>
      <c r="D207">
        <f>ROW(EtalonRes!A256)</f>
        <v>256</v>
      </c>
      <c r="E207" t="s">
        <v>288</v>
      </c>
      <c r="F207" t="s">
        <v>60</v>
      </c>
      <c r="G207" t="s">
        <v>61</v>
      </c>
      <c r="H207" t="s">
        <v>23</v>
      </c>
      <c r="I207">
        <f>'1.Лок.смета.и.Акт'!E609</f>
        <v>3</v>
      </c>
      <c r="J207">
        <v>0</v>
      </c>
      <c r="K207">
        <v>3</v>
      </c>
      <c r="O207">
        <f t="shared" si="171"/>
        <v>1226.99</v>
      </c>
      <c r="P207">
        <f t="shared" si="172"/>
        <v>204.7</v>
      </c>
      <c r="Q207">
        <f t="shared" si="173"/>
        <v>61.66</v>
      </c>
      <c r="R207">
        <f t="shared" si="174"/>
        <v>13.02</v>
      </c>
      <c r="S207">
        <f t="shared" si="175"/>
        <v>960.63</v>
      </c>
      <c r="T207">
        <f t="shared" si="176"/>
        <v>0</v>
      </c>
      <c r="U207">
        <f t="shared" si="177"/>
        <v>3.2444999999999999</v>
      </c>
      <c r="V207">
        <f t="shared" si="178"/>
        <v>3.15E-2</v>
      </c>
      <c r="W207">
        <f t="shared" si="179"/>
        <v>0</v>
      </c>
      <c r="X207">
        <f t="shared" si="180"/>
        <v>1178.1199999999999</v>
      </c>
      <c r="Y207">
        <f t="shared" si="181"/>
        <v>701.03</v>
      </c>
      <c r="AA207">
        <v>74715642</v>
      </c>
      <c r="AB207">
        <f t="shared" si="182"/>
        <v>18.63</v>
      </c>
      <c r="AC207">
        <f t="shared" si="183"/>
        <v>7.49</v>
      </c>
      <c r="AD207">
        <f>ROUND(((((ET207*ROUND(1.05,7)))-((EU207*ROUND(1.05,7))))+AE207),2)</f>
        <v>1.55</v>
      </c>
      <c r="AE207">
        <f>ROUND(((EU207*ROUND(1.05,7))),2)</f>
        <v>0.13</v>
      </c>
      <c r="AF207">
        <f>ROUND(((EV207*ROUND(1.05,7))),2)</f>
        <v>9.59</v>
      </c>
      <c r="AG207">
        <f t="shared" si="184"/>
        <v>0</v>
      </c>
      <c r="AH207">
        <f>((EW207*ROUND(1.05,7)))</f>
        <v>1.0815000000000001</v>
      </c>
      <c r="AI207">
        <f>((EX207*ROUND(1.05,7)))</f>
        <v>1.0500000000000001E-2</v>
      </c>
      <c r="AJ207">
        <f t="shared" si="185"/>
        <v>0</v>
      </c>
      <c r="AK207">
        <f>AL207+AM207+AO207</f>
        <v>18.090000000000003</v>
      </c>
      <c r="AL207" s="68">
        <f>'1.Лок.смета.и.Акт'!F613</f>
        <v>7.49</v>
      </c>
      <c r="AM207" s="68">
        <f>'1.Лок.смета.и.Акт'!F611</f>
        <v>1.47</v>
      </c>
      <c r="AN207" s="68">
        <f>'1.Лок.смета.и.Акт'!F612</f>
        <v>0.12</v>
      </c>
      <c r="AO207" s="68">
        <f>'1.Лок.смета.и.Акт'!F610</f>
        <v>9.1300000000000008</v>
      </c>
      <c r="AP207">
        <v>0</v>
      </c>
      <c r="AQ207">
        <f>'1.Лок.смета.и.Акт'!E616</f>
        <v>1.03</v>
      </c>
      <c r="AR207">
        <v>0.01</v>
      </c>
      <c r="AS207">
        <v>0</v>
      </c>
      <c r="AT207">
        <v>121</v>
      </c>
      <c r="AU207">
        <v>72</v>
      </c>
      <c r="AV207">
        <v>1</v>
      </c>
      <c r="AW207">
        <v>1</v>
      </c>
      <c r="AZ207">
        <v>1</v>
      </c>
      <c r="BA207">
        <f>'1.Лок.смета.и.Акт'!J610</f>
        <v>33.39</v>
      </c>
      <c r="BB207">
        <f>'1.Лок.смета.и.Акт'!J611</f>
        <v>13.26</v>
      </c>
      <c r="BC207">
        <f>'1.Лок.смета.и.Акт'!J613</f>
        <v>9.11</v>
      </c>
      <c r="BD207" t="s">
        <v>6</v>
      </c>
      <c r="BE207" t="s">
        <v>6</v>
      </c>
      <c r="BF207" t="s">
        <v>6</v>
      </c>
      <c r="BG207" t="s">
        <v>6</v>
      </c>
      <c r="BH207">
        <v>0</v>
      </c>
      <c r="BI207">
        <v>1</v>
      </c>
      <c r="BJ207" t="s">
        <v>62</v>
      </c>
      <c r="BM207">
        <v>20001</v>
      </c>
      <c r="BN207">
        <v>0</v>
      </c>
      <c r="BO207" t="s">
        <v>6</v>
      </c>
      <c r="BP207">
        <v>0</v>
      </c>
      <c r="BQ207">
        <v>22</v>
      </c>
      <c r="BR207">
        <v>0</v>
      </c>
      <c r="BS207">
        <f>'1.Лок.смета.и.Акт'!J612</f>
        <v>33.39</v>
      </c>
      <c r="BT207">
        <v>1</v>
      </c>
      <c r="BU207">
        <v>1</v>
      </c>
      <c r="BV207">
        <v>1</v>
      </c>
      <c r="BW207">
        <v>1</v>
      </c>
      <c r="BX207">
        <v>1</v>
      </c>
      <c r="BY207" t="s">
        <v>6</v>
      </c>
      <c r="BZ207">
        <v>121</v>
      </c>
      <c r="CA207">
        <v>72</v>
      </c>
      <c r="CB207" t="s">
        <v>6</v>
      </c>
      <c r="CE207">
        <v>0</v>
      </c>
      <c r="CF207">
        <v>0</v>
      </c>
      <c r="CG207">
        <v>0</v>
      </c>
      <c r="CM207">
        <v>0</v>
      </c>
      <c r="CN207" t="s">
        <v>63</v>
      </c>
      <c r="CO207">
        <v>0</v>
      </c>
      <c r="CP207">
        <f t="shared" si="186"/>
        <v>1226.99</v>
      </c>
      <c r="CQ207">
        <f>AC207*BC207</f>
        <v>68.233899999999991</v>
      </c>
      <c r="CR207">
        <f>AD207*BB207</f>
        <v>20.553000000000001</v>
      </c>
      <c r="CS207">
        <f t="shared" si="187"/>
        <v>4.3407</v>
      </c>
      <c r="CT207">
        <f t="shared" si="188"/>
        <v>320.21010000000001</v>
      </c>
      <c r="CU207">
        <f t="shared" si="189"/>
        <v>0</v>
      </c>
      <c r="CV207">
        <f t="shared" si="190"/>
        <v>1.0815000000000001</v>
      </c>
      <c r="CW207">
        <f t="shared" si="191"/>
        <v>1.0500000000000001E-2</v>
      </c>
      <c r="CX207">
        <f t="shared" si="192"/>
        <v>0</v>
      </c>
      <c r="CY207">
        <f t="shared" si="193"/>
        <v>1178.1164999999999</v>
      </c>
      <c r="CZ207">
        <f t="shared" si="194"/>
        <v>701.02800000000002</v>
      </c>
      <c r="DC207" t="s">
        <v>6</v>
      </c>
      <c r="DD207" t="s">
        <v>6</v>
      </c>
      <c r="DE207" t="s">
        <v>64</v>
      </c>
      <c r="DF207" t="s">
        <v>64</v>
      </c>
      <c r="DG207" t="s">
        <v>64</v>
      </c>
      <c r="DH207" t="s">
        <v>6</v>
      </c>
      <c r="DI207" t="s">
        <v>64</v>
      </c>
      <c r="DJ207" t="s">
        <v>64</v>
      </c>
      <c r="DK207" t="s">
        <v>6</v>
      </c>
      <c r="DL207" t="s">
        <v>6</v>
      </c>
      <c r="DM207" t="s">
        <v>6</v>
      </c>
      <c r="DN207">
        <v>0</v>
      </c>
      <c r="DO207">
        <v>0</v>
      </c>
      <c r="DP207">
        <v>1</v>
      </c>
      <c r="DQ207">
        <v>1</v>
      </c>
      <c r="DU207">
        <v>1013</v>
      </c>
      <c r="DV207" t="s">
        <v>23</v>
      </c>
      <c r="DW207" t="str">
        <f>'1.Лок.смета.и.Акт'!D609</f>
        <v>ШТ</v>
      </c>
      <c r="DX207">
        <v>1</v>
      </c>
      <c r="DZ207" t="s">
        <v>6</v>
      </c>
      <c r="EA207" t="s">
        <v>6</v>
      </c>
      <c r="EB207" t="s">
        <v>6</v>
      </c>
      <c r="EC207" t="s">
        <v>6</v>
      </c>
      <c r="EE207">
        <v>61529847</v>
      </c>
      <c r="EF207">
        <v>22</v>
      </c>
      <c r="EG207" t="s">
        <v>27</v>
      </c>
      <c r="EH207">
        <v>16</v>
      </c>
      <c r="EI207" t="s">
        <v>28</v>
      </c>
      <c r="EJ207">
        <v>1</v>
      </c>
      <c r="EK207">
        <v>20001</v>
      </c>
      <c r="EL207" t="s">
        <v>29</v>
      </c>
      <c r="EM207" t="s">
        <v>30</v>
      </c>
      <c r="EO207" t="s">
        <v>31</v>
      </c>
      <c r="EQ207">
        <v>0</v>
      </c>
      <c r="ER207">
        <f>ES207+ET207+EV207</f>
        <v>18.090000000000003</v>
      </c>
      <c r="ES207" s="68">
        <f>'1.Лок.смета.и.Акт'!F613</f>
        <v>7.49</v>
      </c>
      <c r="ET207" s="68">
        <f>'1.Лок.смета.и.Акт'!F611</f>
        <v>1.47</v>
      </c>
      <c r="EU207" s="68">
        <f>'1.Лок.смета.и.Акт'!F612</f>
        <v>0.12</v>
      </c>
      <c r="EV207" s="68">
        <f>'1.Лок.смета.и.Акт'!F610</f>
        <v>9.1300000000000008</v>
      </c>
      <c r="EW207">
        <f>'1.Лок.смета.и.Акт'!E616</f>
        <v>1.03</v>
      </c>
      <c r="EX207">
        <v>0.01</v>
      </c>
      <c r="EY207">
        <v>0</v>
      </c>
      <c r="FQ207">
        <v>0</v>
      </c>
      <c r="FR207">
        <f t="shared" si="195"/>
        <v>0</v>
      </c>
      <c r="FS207">
        <v>0</v>
      </c>
      <c r="FX207">
        <v>121</v>
      </c>
      <c r="FY207">
        <v>72</v>
      </c>
      <c r="GA207" t="s">
        <v>6</v>
      </c>
      <c r="GD207">
        <v>1</v>
      </c>
      <c r="GF207">
        <v>1015029812</v>
      </c>
      <c r="GG207">
        <v>2</v>
      </c>
      <c r="GH207">
        <v>1</v>
      </c>
      <c r="GI207">
        <v>4</v>
      </c>
      <c r="GJ207">
        <v>0</v>
      </c>
      <c r="GK207">
        <v>0</v>
      </c>
      <c r="GL207">
        <f t="shared" si="196"/>
        <v>0</v>
      </c>
      <c r="GM207">
        <f t="shared" si="197"/>
        <v>3106.14</v>
      </c>
      <c r="GN207">
        <f t="shared" si="198"/>
        <v>3106.14</v>
      </c>
      <c r="GO207">
        <f t="shared" si="199"/>
        <v>0</v>
      </c>
      <c r="GP207">
        <f t="shared" si="200"/>
        <v>0</v>
      </c>
      <c r="GR207">
        <v>0</v>
      </c>
      <c r="GS207">
        <v>3</v>
      </c>
      <c r="GT207">
        <v>0</v>
      </c>
      <c r="GU207" t="s">
        <v>6</v>
      </c>
      <c r="GV207">
        <f t="shared" si="201"/>
        <v>0</v>
      </c>
      <c r="GW207">
        <v>1</v>
      </c>
      <c r="GX207">
        <f t="shared" si="202"/>
        <v>0</v>
      </c>
      <c r="HA207">
        <v>0</v>
      </c>
      <c r="HB207">
        <v>0</v>
      </c>
      <c r="HC207">
        <f t="shared" si="203"/>
        <v>0</v>
      </c>
      <c r="HE207" t="s">
        <v>6</v>
      </c>
      <c r="HF207" t="s">
        <v>6</v>
      </c>
      <c r="HM207" t="s">
        <v>6</v>
      </c>
      <c r="HN207" t="s">
        <v>32</v>
      </c>
      <c r="HO207" t="s">
        <v>33</v>
      </c>
      <c r="HP207" t="s">
        <v>28</v>
      </c>
      <c r="HQ207" t="s">
        <v>28</v>
      </c>
      <c r="IF207">
        <v>-1</v>
      </c>
      <c r="IK207">
        <v>0</v>
      </c>
    </row>
    <row r="208" spans="1:245" x14ac:dyDescent="0.2">
      <c r="A208">
        <v>18</v>
      </c>
      <c r="B208">
        <v>1</v>
      </c>
      <c r="C208">
        <v>245</v>
      </c>
      <c r="E208" t="s">
        <v>289</v>
      </c>
      <c r="F208" t="str">
        <f>'1.Лок.смета.и.Акт'!B617</f>
        <v>Прайс</v>
      </c>
      <c r="G208" t="s">
        <v>70</v>
      </c>
      <c r="H208" t="s">
        <v>23</v>
      </c>
      <c r="I208" t="e">
        <f>I207*J208</f>
        <v>#REF!</v>
      </c>
      <c r="J208" s="183" t="e">
        <f>#REF!</f>
        <v>#REF!</v>
      </c>
      <c r="K208">
        <v>0.33333332999999998</v>
      </c>
      <c r="O208" t="e">
        <f t="shared" si="171"/>
        <v>#REF!</v>
      </c>
      <c r="P208" t="e">
        <f t="shared" si="172"/>
        <v>#REF!</v>
      </c>
      <c r="Q208" t="e">
        <f t="shared" si="173"/>
        <v>#REF!</v>
      </c>
      <c r="R208" t="e">
        <f t="shared" si="174"/>
        <v>#REF!</v>
      </c>
      <c r="S208" t="e">
        <f t="shared" si="175"/>
        <v>#REF!</v>
      </c>
      <c r="T208" t="e">
        <f t="shared" si="176"/>
        <v>#REF!</v>
      </c>
      <c r="U208" t="e">
        <f t="shared" si="177"/>
        <v>#REF!</v>
      </c>
      <c r="V208" t="e">
        <f t="shared" si="178"/>
        <v>#REF!</v>
      </c>
      <c r="W208" t="e">
        <f t="shared" si="179"/>
        <v>#REF!</v>
      </c>
      <c r="X208" t="e">
        <f t="shared" si="180"/>
        <v>#REF!</v>
      </c>
      <c r="Y208" t="e">
        <f t="shared" si="181"/>
        <v>#REF!</v>
      </c>
      <c r="AA208">
        <v>74715642</v>
      </c>
      <c r="AB208">
        <f t="shared" si="182"/>
        <v>883.98</v>
      </c>
      <c r="AC208">
        <f t="shared" si="183"/>
        <v>883.98</v>
      </c>
      <c r="AD208">
        <f>ROUND((((ET208)-(EU208))+AE208),2)</f>
        <v>0</v>
      </c>
      <c r="AE208">
        <f>ROUND((EU208),2)</f>
        <v>0</v>
      </c>
      <c r="AF208">
        <f>ROUND((EV208),2)</f>
        <v>0</v>
      </c>
      <c r="AG208">
        <f t="shared" si="184"/>
        <v>0</v>
      </c>
      <c r="AH208">
        <f>(EW208)</f>
        <v>0</v>
      </c>
      <c r="AI208">
        <f>(EX208)</f>
        <v>0</v>
      </c>
      <c r="AJ208">
        <f t="shared" si="185"/>
        <v>0</v>
      </c>
      <c r="AK208">
        <v>883.98</v>
      </c>
      <c r="AL208" s="68">
        <f>'1.Лок.смета.и.Акт'!F617</f>
        <v>883.98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1</v>
      </c>
      <c r="AZ208">
        <v>1</v>
      </c>
      <c r="BA208">
        <v>1</v>
      </c>
      <c r="BB208">
        <v>1</v>
      </c>
      <c r="BC208">
        <f>'1.Лок.смета.и.Акт'!J617</f>
        <v>9.11</v>
      </c>
      <c r="BD208" t="s">
        <v>6</v>
      </c>
      <c r="BE208" t="s">
        <v>6</v>
      </c>
      <c r="BF208" t="s">
        <v>6</v>
      </c>
      <c r="BG208" t="s">
        <v>6</v>
      </c>
      <c r="BH208">
        <v>3</v>
      </c>
      <c r="BI208">
        <v>1</v>
      </c>
      <c r="BJ208" t="s">
        <v>71</v>
      </c>
      <c r="BM208">
        <v>500001</v>
      </c>
      <c r="BN208">
        <v>0</v>
      </c>
      <c r="BO208" t="s">
        <v>6</v>
      </c>
      <c r="BP208">
        <v>0</v>
      </c>
      <c r="BQ208">
        <v>8</v>
      </c>
      <c r="BR208">
        <v>0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6</v>
      </c>
      <c r="BZ208">
        <v>0</v>
      </c>
      <c r="CA208">
        <v>0</v>
      </c>
      <c r="CB208" t="s">
        <v>6</v>
      </c>
      <c r="CE208">
        <v>0</v>
      </c>
      <c r="CF208">
        <v>0</v>
      </c>
      <c r="CG208">
        <v>0</v>
      </c>
      <c r="CM208">
        <v>0</v>
      </c>
      <c r="CN208" t="s">
        <v>6</v>
      </c>
      <c r="CO208">
        <v>0</v>
      </c>
      <c r="CP208" t="e">
        <f t="shared" si="186"/>
        <v>#REF!</v>
      </c>
      <c r="CQ208">
        <f>AC208</f>
        <v>883.98</v>
      </c>
      <c r="CR208">
        <f>AD208</f>
        <v>0</v>
      </c>
      <c r="CS208">
        <f t="shared" si="187"/>
        <v>0</v>
      </c>
      <c r="CT208">
        <f t="shared" si="188"/>
        <v>0</v>
      </c>
      <c r="CU208">
        <f t="shared" si="189"/>
        <v>0</v>
      </c>
      <c r="CV208">
        <f t="shared" si="190"/>
        <v>0</v>
      </c>
      <c r="CW208">
        <f t="shared" si="191"/>
        <v>0</v>
      </c>
      <c r="CX208">
        <f t="shared" si="192"/>
        <v>0</v>
      </c>
      <c r="CY208" t="e">
        <f t="shared" si="193"/>
        <v>#REF!</v>
      </c>
      <c r="CZ208" t="e">
        <f t="shared" si="194"/>
        <v>#REF!</v>
      </c>
      <c r="DC208" t="s">
        <v>6</v>
      </c>
      <c r="DD208" t="s">
        <v>6</v>
      </c>
      <c r="DE208" t="s">
        <v>6</v>
      </c>
      <c r="DF208" t="s">
        <v>6</v>
      </c>
      <c r="DG208" t="s">
        <v>6</v>
      </c>
      <c r="DH208" t="s">
        <v>6</v>
      </c>
      <c r="DI208" t="s">
        <v>6</v>
      </c>
      <c r="DJ208" t="s">
        <v>6</v>
      </c>
      <c r="DK208" t="s">
        <v>6</v>
      </c>
      <c r="DL208" t="s">
        <v>6</v>
      </c>
      <c r="DM208" t="s">
        <v>6</v>
      </c>
      <c r="DN208">
        <v>0</v>
      </c>
      <c r="DO208">
        <v>0</v>
      </c>
      <c r="DP208">
        <v>1</v>
      </c>
      <c r="DQ208">
        <v>1</v>
      </c>
      <c r="DU208">
        <v>1013</v>
      </c>
      <c r="DV208" t="s">
        <v>23</v>
      </c>
      <c r="DW208" t="str">
        <f>'1.Лок.смета.и.Акт'!D617</f>
        <v>ШТ</v>
      </c>
      <c r="DX208">
        <v>1</v>
      </c>
      <c r="DZ208" t="s">
        <v>6</v>
      </c>
      <c r="EA208" t="s">
        <v>6</v>
      </c>
      <c r="EB208" t="s">
        <v>6</v>
      </c>
      <c r="EC208" t="s">
        <v>6</v>
      </c>
      <c r="EE208">
        <v>61530067</v>
      </c>
      <c r="EF208">
        <v>8</v>
      </c>
      <c r="EG208" t="s">
        <v>51</v>
      </c>
      <c r="EH208">
        <v>0</v>
      </c>
      <c r="EI208" t="s">
        <v>6</v>
      </c>
      <c r="EJ208">
        <v>1</v>
      </c>
      <c r="EK208">
        <v>500001</v>
      </c>
      <c r="EL208" t="s">
        <v>52</v>
      </c>
      <c r="EM208" t="s">
        <v>53</v>
      </c>
      <c r="EO208" t="s">
        <v>6</v>
      </c>
      <c r="EQ208">
        <v>0</v>
      </c>
      <c r="ER208">
        <v>883.98</v>
      </c>
      <c r="ES208" s="68">
        <f>'1.Лок.смета.и.Акт'!F617</f>
        <v>883.98</v>
      </c>
      <c r="ET208">
        <v>0</v>
      </c>
      <c r="EU208">
        <v>0</v>
      </c>
      <c r="EV208">
        <v>0</v>
      </c>
      <c r="EW208">
        <v>0</v>
      </c>
      <c r="EX208">
        <v>0</v>
      </c>
      <c r="EZ208">
        <v>5</v>
      </c>
      <c r="FC208">
        <v>0</v>
      </c>
      <c r="FD208">
        <v>18</v>
      </c>
      <c r="FF208">
        <v>840.59</v>
      </c>
      <c r="FQ208">
        <v>0</v>
      </c>
      <c r="FR208">
        <f t="shared" si="195"/>
        <v>0</v>
      </c>
      <c r="FS208">
        <v>0</v>
      </c>
      <c r="FX208">
        <v>0</v>
      </c>
      <c r="FY208">
        <v>0</v>
      </c>
      <c r="GA208" t="s">
        <v>72</v>
      </c>
      <c r="GD208">
        <v>1</v>
      </c>
      <c r="GF208">
        <v>-260110443</v>
      </c>
      <c r="GG208">
        <v>2</v>
      </c>
      <c r="GH208">
        <v>3</v>
      </c>
      <c r="GI208">
        <v>4</v>
      </c>
      <c r="GJ208">
        <v>0</v>
      </c>
      <c r="GK208">
        <v>0</v>
      </c>
      <c r="GL208">
        <f t="shared" si="196"/>
        <v>0</v>
      </c>
      <c r="GM208" t="e">
        <f t="shared" si="197"/>
        <v>#REF!</v>
      </c>
      <c r="GN208" t="e">
        <f t="shared" si="198"/>
        <v>#REF!</v>
      </c>
      <c r="GO208">
        <f t="shared" si="199"/>
        <v>0</v>
      </c>
      <c r="GP208">
        <f t="shared" si="200"/>
        <v>0</v>
      </c>
      <c r="GR208">
        <v>1</v>
      </c>
      <c r="GS208">
        <v>1</v>
      </c>
      <c r="GT208">
        <v>0</v>
      </c>
      <c r="GU208" t="s">
        <v>6</v>
      </c>
      <c r="GV208">
        <f t="shared" si="201"/>
        <v>0</v>
      </c>
      <c r="GW208">
        <v>1</v>
      </c>
      <c r="GX208" t="e">
        <f t="shared" si="202"/>
        <v>#REF!</v>
      </c>
      <c r="HA208">
        <v>0</v>
      </c>
      <c r="HB208">
        <v>0</v>
      </c>
      <c r="HC208">
        <f t="shared" si="203"/>
        <v>0</v>
      </c>
      <c r="HE208" t="s">
        <v>43</v>
      </c>
      <c r="HF208" t="s">
        <v>55</v>
      </c>
      <c r="HG208" t="e">
        <f>ROUND(AC208*I208,2)</f>
        <v>#REF!</v>
      </c>
      <c r="HM208" t="s">
        <v>6</v>
      </c>
      <c r="HN208" t="s">
        <v>6</v>
      </c>
      <c r="HO208" t="s">
        <v>6</v>
      </c>
      <c r="HP208" t="s">
        <v>6</v>
      </c>
      <c r="HQ208" t="s">
        <v>6</v>
      </c>
      <c r="IF208">
        <v>-1</v>
      </c>
      <c r="IK208">
        <v>0</v>
      </c>
    </row>
    <row r="209" spans="1:245" x14ac:dyDescent="0.2">
      <c r="A209">
        <v>18</v>
      </c>
      <c r="B209">
        <v>1</v>
      </c>
      <c r="C209">
        <v>244</v>
      </c>
      <c r="E209" t="s">
        <v>290</v>
      </c>
      <c r="F209" t="str">
        <f>'1.Лок.смета.и.Акт'!B619</f>
        <v>Прайс</v>
      </c>
      <c r="G209" t="s">
        <v>248</v>
      </c>
      <c r="H209" t="s">
        <v>23</v>
      </c>
      <c r="I209" t="e">
        <f>I207*J209</f>
        <v>#REF!</v>
      </c>
      <c r="J209" s="183" t="e">
        <f>#REF!</f>
        <v>#REF!</v>
      </c>
      <c r="K209">
        <v>0.66666667000000002</v>
      </c>
      <c r="O209" t="e">
        <f t="shared" si="171"/>
        <v>#REF!</v>
      </c>
      <c r="P209" t="e">
        <f t="shared" si="172"/>
        <v>#REF!</v>
      </c>
      <c r="Q209" t="e">
        <f t="shared" si="173"/>
        <v>#REF!</v>
      </c>
      <c r="R209" t="e">
        <f t="shared" si="174"/>
        <v>#REF!</v>
      </c>
      <c r="S209" t="e">
        <f t="shared" si="175"/>
        <v>#REF!</v>
      </c>
      <c r="T209" t="e">
        <f t="shared" si="176"/>
        <v>#REF!</v>
      </c>
      <c r="U209" t="e">
        <f t="shared" si="177"/>
        <v>#REF!</v>
      </c>
      <c r="V209" t="e">
        <f t="shared" si="178"/>
        <v>#REF!</v>
      </c>
      <c r="W209" t="e">
        <f t="shared" si="179"/>
        <v>#REF!</v>
      </c>
      <c r="X209" t="e">
        <f t="shared" si="180"/>
        <v>#REF!</v>
      </c>
      <c r="Y209" t="e">
        <f t="shared" si="181"/>
        <v>#REF!</v>
      </c>
      <c r="AA209">
        <v>74715642</v>
      </c>
      <c r="AB209">
        <f t="shared" si="182"/>
        <v>1151.96</v>
      </c>
      <c r="AC209">
        <f t="shared" si="183"/>
        <v>1151.96</v>
      </c>
      <c r="AD209">
        <f>ROUND((((ET209)-(EU209))+AE209),2)</f>
        <v>0</v>
      </c>
      <c r="AE209">
        <f>ROUND((EU209),2)</f>
        <v>0</v>
      </c>
      <c r="AF209">
        <f>ROUND((EV209),2)</f>
        <v>0</v>
      </c>
      <c r="AG209">
        <f t="shared" si="184"/>
        <v>0</v>
      </c>
      <c r="AH209">
        <f>(EW209)</f>
        <v>0</v>
      </c>
      <c r="AI209">
        <f>(EX209)</f>
        <v>0</v>
      </c>
      <c r="AJ209">
        <f t="shared" si="185"/>
        <v>0</v>
      </c>
      <c r="AK209">
        <v>1151.96</v>
      </c>
      <c r="AL209" s="68">
        <f>'1.Лок.смета.и.Акт'!F619</f>
        <v>1151.96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1</v>
      </c>
      <c r="AW209">
        <v>1</v>
      </c>
      <c r="AZ209">
        <v>1</v>
      </c>
      <c r="BA209">
        <v>1</v>
      </c>
      <c r="BB209">
        <v>1</v>
      </c>
      <c r="BC209">
        <f>'1.Лок.смета.и.Акт'!J619</f>
        <v>9.11</v>
      </c>
      <c r="BD209" t="s">
        <v>6</v>
      </c>
      <c r="BE209" t="s">
        <v>6</v>
      </c>
      <c r="BF209" t="s">
        <v>6</v>
      </c>
      <c r="BG209" t="s">
        <v>6</v>
      </c>
      <c r="BH209">
        <v>3</v>
      </c>
      <c r="BI209">
        <v>1</v>
      </c>
      <c r="BJ209" t="s">
        <v>249</v>
      </c>
      <c r="BM209">
        <v>500001</v>
      </c>
      <c r="BN209">
        <v>0</v>
      </c>
      <c r="BO209" t="s">
        <v>6</v>
      </c>
      <c r="BP209">
        <v>0</v>
      </c>
      <c r="BQ209">
        <v>8</v>
      </c>
      <c r="BR209">
        <v>0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 t="s">
        <v>6</v>
      </c>
      <c r="BZ209">
        <v>0</v>
      </c>
      <c r="CA209">
        <v>0</v>
      </c>
      <c r="CB209" t="s">
        <v>6</v>
      </c>
      <c r="CE209">
        <v>0</v>
      </c>
      <c r="CF209">
        <v>0</v>
      </c>
      <c r="CG209">
        <v>0</v>
      </c>
      <c r="CM209">
        <v>0</v>
      </c>
      <c r="CN209" t="s">
        <v>6</v>
      </c>
      <c r="CO209">
        <v>0</v>
      </c>
      <c r="CP209" t="e">
        <f t="shared" si="186"/>
        <v>#REF!</v>
      </c>
      <c r="CQ209">
        <f>AC209</f>
        <v>1151.96</v>
      </c>
      <c r="CR209">
        <f>AD209</f>
        <v>0</v>
      </c>
      <c r="CS209">
        <f t="shared" si="187"/>
        <v>0</v>
      </c>
      <c r="CT209">
        <f t="shared" si="188"/>
        <v>0</v>
      </c>
      <c r="CU209">
        <f t="shared" si="189"/>
        <v>0</v>
      </c>
      <c r="CV209">
        <f t="shared" si="190"/>
        <v>0</v>
      </c>
      <c r="CW209">
        <f t="shared" si="191"/>
        <v>0</v>
      </c>
      <c r="CX209">
        <f t="shared" si="192"/>
        <v>0</v>
      </c>
      <c r="CY209" t="e">
        <f t="shared" si="193"/>
        <v>#REF!</v>
      </c>
      <c r="CZ209" t="e">
        <f t="shared" si="194"/>
        <v>#REF!</v>
      </c>
      <c r="DC209" t="s">
        <v>6</v>
      </c>
      <c r="DD209" t="s">
        <v>6</v>
      </c>
      <c r="DE209" t="s">
        <v>6</v>
      </c>
      <c r="DF209" t="s">
        <v>6</v>
      </c>
      <c r="DG209" t="s">
        <v>6</v>
      </c>
      <c r="DH209" t="s">
        <v>6</v>
      </c>
      <c r="DI209" t="s">
        <v>6</v>
      </c>
      <c r="DJ209" t="s">
        <v>6</v>
      </c>
      <c r="DK209" t="s">
        <v>6</v>
      </c>
      <c r="DL209" t="s">
        <v>6</v>
      </c>
      <c r="DM209" t="s">
        <v>6</v>
      </c>
      <c r="DN209">
        <v>0</v>
      </c>
      <c r="DO209">
        <v>0</v>
      </c>
      <c r="DP209">
        <v>1</v>
      </c>
      <c r="DQ209">
        <v>1</v>
      </c>
      <c r="DU209">
        <v>1013</v>
      </c>
      <c r="DV209" t="s">
        <v>23</v>
      </c>
      <c r="DW209" t="str">
        <f>'1.Лок.смета.и.Акт'!D619</f>
        <v>ШТ</v>
      </c>
      <c r="DX209">
        <v>1</v>
      </c>
      <c r="DZ209" t="s">
        <v>6</v>
      </c>
      <c r="EA209" t="s">
        <v>6</v>
      </c>
      <c r="EB209" t="s">
        <v>6</v>
      </c>
      <c r="EC209" t="s">
        <v>6</v>
      </c>
      <c r="EE209">
        <v>61530067</v>
      </c>
      <c r="EF209">
        <v>8</v>
      </c>
      <c r="EG209" t="s">
        <v>51</v>
      </c>
      <c r="EH209">
        <v>0</v>
      </c>
      <c r="EI209" t="s">
        <v>6</v>
      </c>
      <c r="EJ209">
        <v>1</v>
      </c>
      <c r="EK209">
        <v>500001</v>
      </c>
      <c r="EL209" t="s">
        <v>52</v>
      </c>
      <c r="EM209" t="s">
        <v>53</v>
      </c>
      <c r="EO209" t="s">
        <v>6</v>
      </c>
      <c r="EQ209">
        <v>0</v>
      </c>
      <c r="ER209">
        <v>1151.96</v>
      </c>
      <c r="ES209" s="68">
        <f>'1.Лок.смета.и.Акт'!F619</f>
        <v>1151.96</v>
      </c>
      <c r="ET209">
        <v>0</v>
      </c>
      <c r="EU209">
        <v>0</v>
      </c>
      <c r="EV209">
        <v>0</v>
      </c>
      <c r="EW209">
        <v>0</v>
      </c>
      <c r="EX209">
        <v>0</v>
      </c>
      <c r="EZ209">
        <v>5</v>
      </c>
      <c r="FC209">
        <v>0</v>
      </c>
      <c r="FD209">
        <v>18</v>
      </c>
      <c r="FF209">
        <v>1095.4100000000001</v>
      </c>
      <c r="FQ209">
        <v>0</v>
      </c>
      <c r="FR209">
        <f t="shared" si="195"/>
        <v>0</v>
      </c>
      <c r="FS209">
        <v>0</v>
      </c>
      <c r="FX209">
        <v>0</v>
      </c>
      <c r="FY209">
        <v>0</v>
      </c>
      <c r="GA209" t="s">
        <v>250</v>
      </c>
      <c r="GD209">
        <v>1</v>
      </c>
      <c r="GF209">
        <v>-2105354341</v>
      </c>
      <c r="GG209">
        <v>2</v>
      </c>
      <c r="GH209">
        <v>3</v>
      </c>
      <c r="GI209">
        <v>4</v>
      </c>
      <c r="GJ209">
        <v>0</v>
      </c>
      <c r="GK209">
        <v>0</v>
      </c>
      <c r="GL209">
        <f t="shared" si="196"/>
        <v>0</v>
      </c>
      <c r="GM209" t="e">
        <f t="shared" si="197"/>
        <v>#REF!</v>
      </c>
      <c r="GN209" t="e">
        <f t="shared" si="198"/>
        <v>#REF!</v>
      </c>
      <c r="GO209">
        <f t="shared" si="199"/>
        <v>0</v>
      </c>
      <c r="GP209">
        <f t="shared" si="200"/>
        <v>0</v>
      </c>
      <c r="GR209">
        <v>1</v>
      </c>
      <c r="GS209">
        <v>1</v>
      </c>
      <c r="GT209">
        <v>0</v>
      </c>
      <c r="GU209" t="s">
        <v>6</v>
      </c>
      <c r="GV209">
        <f t="shared" si="201"/>
        <v>0</v>
      </c>
      <c r="GW209">
        <v>1</v>
      </c>
      <c r="GX209" t="e">
        <f t="shared" si="202"/>
        <v>#REF!</v>
      </c>
      <c r="HA209">
        <v>0</v>
      </c>
      <c r="HB209">
        <v>0</v>
      </c>
      <c r="HC209">
        <f t="shared" si="203"/>
        <v>0</v>
      </c>
      <c r="HE209" t="s">
        <v>43</v>
      </c>
      <c r="HF209" t="s">
        <v>55</v>
      </c>
      <c r="HG209" t="e">
        <f>ROUND(AC209*I209,2)</f>
        <v>#REF!</v>
      </c>
      <c r="HM209" t="s">
        <v>6</v>
      </c>
      <c r="HN209" t="s">
        <v>6</v>
      </c>
      <c r="HO209" t="s">
        <v>6</v>
      </c>
      <c r="HP209" t="s">
        <v>6</v>
      </c>
      <c r="HQ209" t="s">
        <v>6</v>
      </c>
      <c r="IF209">
        <v>-1</v>
      </c>
      <c r="IK209">
        <v>0</v>
      </c>
    </row>
    <row r="210" spans="1:245" x14ac:dyDescent="0.2">
      <c r="A210">
        <v>17</v>
      </c>
      <c r="B210">
        <v>1</v>
      </c>
      <c r="C210">
        <f>ROW(SmtRes!A253)</f>
        <v>253</v>
      </c>
      <c r="D210">
        <f>ROW(EtalonRes!A263)</f>
        <v>263</v>
      </c>
      <c r="E210" t="s">
        <v>291</v>
      </c>
      <c r="F210" t="s">
        <v>85</v>
      </c>
      <c r="G210" t="s">
        <v>86</v>
      </c>
      <c r="H210" t="s">
        <v>23</v>
      </c>
      <c r="I210">
        <f>'1.Лок.смета.и.Акт'!E624</f>
        <v>10</v>
      </c>
      <c r="J210">
        <v>0</v>
      </c>
      <c r="K210">
        <v>10</v>
      </c>
      <c r="O210">
        <f t="shared" si="171"/>
        <v>4887.9799999999996</v>
      </c>
      <c r="P210">
        <f t="shared" si="172"/>
        <v>1342.81</v>
      </c>
      <c r="Q210">
        <f t="shared" si="173"/>
        <v>209.51</v>
      </c>
      <c r="R210">
        <f t="shared" si="174"/>
        <v>43.41</v>
      </c>
      <c r="S210">
        <f t="shared" si="175"/>
        <v>3335.66</v>
      </c>
      <c r="T210">
        <f t="shared" si="176"/>
        <v>0</v>
      </c>
      <c r="U210">
        <f t="shared" si="177"/>
        <v>11.13</v>
      </c>
      <c r="V210">
        <f t="shared" si="178"/>
        <v>0.105</v>
      </c>
      <c r="W210">
        <f t="shared" si="179"/>
        <v>0</v>
      </c>
      <c r="X210">
        <f t="shared" si="180"/>
        <v>4088.67</v>
      </c>
      <c r="Y210">
        <f t="shared" si="181"/>
        <v>2432.9299999999998</v>
      </c>
      <c r="AA210">
        <v>74715642</v>
      </c>
      <c r="AB210">
        <f t="shared" si="182"/>
        <v>26.31</v>
      </c>
      <c r="AC210">
        <f t="shared" si="183"/>
        <v>14.74</v>
      </c>
      <c r="AD210">
        <f>ROUND(((((ET210*ROUND(1.05,7)))-((EU210*ROUND(1.05,7))))+AE210),2)</f>
        <v>1.58</v>
      </c>
      <c r="AE210">
        <f>ROUND(((EU210*ROUND(1.05,7))),2)</f>
        <v>0.13</v>
      </c>
      <c r="AF210">
        <f>ROUND(((EV210*ROUND(1.05,7))),2)</f>
        <v>9.99</v>
      </c>
      <c r="AG210">
        <f t="shared" si="184"/>
        <v>0</v>
      </c>
      <c r="AH210">
        <f>((EW210*ROUND(1.05,7)))</f>
        <v>1.1130000000000002</v>
      </c>
      <c r="AI210">
        <f>((EX210*ROUND(1.05,7)))</f>
        <v>1.0500000000000001E-2</v>
      </c>
      <c r="AJ210">
        <f t="shared" si="185"/>
        <v>0</v>
      </c>
      <c r="AK210">
        <f>AL210+AM210+AO210</f>
        <v>25.75</v>
      </c>
      <c r="AL210" s="68">
        <f>'1.Лок.смета.и.Акт'!F628</f>
        <v>14.74</v>
      </c>
      <c r="AM210" s="68">
        <f>'1.Лок.смета.и.Акт'!F626</f>
        <v>1.5</v>
      </c>
      <c r="AN210" s="68">
        <f>'1.Лок.смета.и.Акт'!F627</f>
        <v>0.12</v>
      </c>
      <c r="AO210" s="68">
        <f>'1.Лок.смета.и.Акт'!F625</f>
        <v>9.51</v>
      </c>
      <c r="AP210">
        <v>0</v>
      </c>
      <c r="AQ210">
        <f>'1.Лок.смета.и.Акт'!E631</f>
        <v>1.06</v>
      </c>
      <c r="AR210">
        <v>0.01</v>
      </c>
      <c r="AS210">
        <v>0</v>
      </c>
      <c r="AT210">
        <v>121</v>
      </c>
      <c r="AU210">
        <v>72</v>
      </c>
      <c r="AV210">
        <v>1</v>
      </c>
      <c r="AW210">
        <v>1</v>
      </c>
      <c r="AZ210">
        <v>1</v>
      </c>
      <c r="BA210">
        <f>'1.Лок.смета.и.Акт'!J625</f>
        <v>33.39</v>
      </c>
      <c r="BB210">
        <f>'1.Лок.смета.и.Акт'!J626</f>
        <v>13.26</v>
      </c>
      <c r="BC210">
        <f>'1.Лок.смета.и.Акт'!J628</f>
        <v>9.11</v>
      </c>
      <c r="BD210" t="s">
        <v>6</v>
      </c>
      <c r="BE210" t="s">
        <v>6</v>
      </c>
      <c r="BF210" t="s">
        <v>6</v>
      </c>
      <c r="BG210" t="s">
        <v>6</v>
      </c>
      <c r="BH210">
        <v>0</v>
      </c>
      <c r="BI210">
        <v>1</v>
      </c>
      <c r="BJ210" t="s">
        <v>87</v>
      </c>
      <c r="BM210">
        <v>20001</v>
      </c>
      <c r="BN210">
        <v>0</v>
      </c>
      <c r="BO210" t="s">
        <v>6</v>
      </c>
      <c r="BP210">
        <v>0</v>
      </c>
      <c r="BQ210">
        <v>22</v>
      </c>
      <c r="BR210">
        <v>0</v>
      </c>
      <c r="BS210">
        <f>'1.Лок.смета.и.Акт'!J627</f>
        <v>33.39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6</v>
      </c>
      <c r="BZ210">
        <v>121</v>
      </c>
      <c r="CA210">
        <v>72</v>
      </c>
      <c r="CB210" t="s">
        <v>6</v>
      </c>
      <c r="CE210">
        <v>0</v>
      </c>
      <c r="CF210">
        <v>0</v>
      </c>
      <c r="CG210">
        <v>0</v>
      </c>
      <c r="CM210">
        <v>0</v>
      </c>
      <c r="CN210" t="s">
        <v>25</v>
      </c>
      <c r="CO210">
        <v>0</v>
      </c>
      <c r="CP210">
        <f t="shared" si="186"/>
        <v>4887.9799999999996</v>
      </c>
      <c r="CQ210">
        <f>AC210*BC210</f>
        <v>134.28139999999999</v>
      </c>
      <c r="CR210">
        <f>AD210*BB210</f>
        <v>20.950800000000001</v>
      </c>
      <c r="CS210">
        <f t="shared" si="187"/>
        <v>4.3407</v>
      </c>
      <c r="CT210">
        <f t="shared" si="188"/>
        <v>333.56610000000001</v>
      </c>
      <c r="CU210">
        <f t="shared" si="189"/>
        <v>0</v>
      </c>
      <c r="CV210">
        <f t="shared" si="190"/>
        <v>1.1130000000000002</v>
      </c>
      <c r="CW210">
        <f t="shared" si="191"/>
        <v>1.0500000000000001E-2</v>
      </c>
      <c r="CX210">
        <f t="shared" si="192"/>
        <v>0</v>
      </c>
      <c r="CY210">
        <f t="shared" si="193"/>
        <v>4088.6746999999996</v>
      </c>
      <c r="CZ210">
        <f t="shared" si="194"/>
        <v>2432.9303999999997</v>
      </c>
      <c r="DB210">
        <v>11</v>
      </c>
      <c r="DC210" t="s">
        <v>6</v>
      </c>
      <c r="DD210" t="s">
        <v>6</v>
      </c>
      <c r="DE210" t="s">
        <v>26</v>
      </c>
      <c r="DF210" t="s">
        <v>26</v>
      </c>
      <c r="DG210" t="s">
        <v>26</v>
      </c>
      <c r="DH210" t="s">
        <v>6</v>
      </c>
      <c r="DI210" t="s">
        <v>26</v>
      </c>
      <c r="DJ210" t="s">
        <v>26</v>
      </c>
      <c r="DK210" t="s">
        <v>6</v>
      </c>
      <c r="DL210" t="s">
        <v>6</v>
      </c>
      <c r="DM210" t="s">
        <v>6</v>
      </c>
      <c r="DN210">
        <v>0</v>
      </c>
      <c r="DO210">
        <v>0</v>
      </c>
      <c r="DP210">
        <v>1</v>
      </c>
      <c r="DQ210">
        <v>1</v>
      </c>
      <c r="DU210">
        <v>1013</v>
      </c>
      <c r="DV210" t="s">
        <v>23</v>
      </c>
      <c r="DW210" t="str">
        <f>'1.Лок.смета.и.Акт'!D624</f>
        <v>ШТ</v>
      </c>
      <c r="DX210">
        <v>1</v>
      </c>
      <c r="DZ210" t="s">
        <v>6</v>
      </c>
      <c r="EA210" t="s">
        <v>6</v>
      </c>
      <c r="EB210" t="s">
        <v>6</v>
      </c>
      <c r="EC210" t="s">
        <v>6</v>
      </c>
      <c r="EE210">
        <v>61529847</v>
      </c>
      <c r="EF210">
        <v>22</v>
      </c>
      <c r="EG210" t="s">
        <v>27</v>
      </c>
      <c r="EH210">
        <v>16</v>
      </c>
      <c r="EI210" t="s">
        <v>28</v>
      </c>
      <c r="EJ210">
        <v>1</v>
      </c>
      <c r="EK210">
        <v>20001</v>
      </c>
      <c r="EL210" t="s">
        <v>29</v>
      </c>
      <c r="EM210" t="s">
        <v>30</v>
      </c>
      <c r="EO210" t="s">
        <v>31</v>
      </c>
      <c r="EQ210">
        <v>0</v>
      </c>
      <c r="ER210">
        <f>ES210+ET210+EV210</f>
        <v>25.75</v>
      </c>
      <c r="ES210" s="68">
        <f>'1.Лок.смета.и.Акт'!F628</f>
        <v>14.74</v>
      </c>
      <c r="ET210" s="68">
        <f>'1.Лок.смета.и.Акт'!F626</f>
        <v>1.5</v>
      </c>
      <c r="EU210" s="68">
        <f>'1.Лок.смета.и.Акт'!F627</f>
        <v>0.12</v>
      </c>
      <c r="EV210" s="68">
        <f>'1.Лок.смета.и.Акт'!F625</f>
        <v>9.51</v>
      </c>
      <c r="EW210">
        <f>'1.Лок.смета.и.Акт'!E631</f>
        <v>1.06</v>
      </c>
      <c r="EX210">
        <v>0.01</v>
      </c>
      <c r="EY210">
        <v>0</v>
      </c>
      <c r="FQ210">
        <v>0</v>
      </c>
      <c r="FR210">
        <f t="shared" si="195"/>
        <v>0</v>
      </c>
      <c r="FS210">
        <v>0</v>
      </c>
      <c r="FX210">
        <v>121</v>
      </c>
      <c r="FY210">
        <v>72</v>
      </c>
      <c r="GA210" t="s">
        <v>6</v>
      </c>
      <c r="GD210">
        <v>1</v>
      </c>
      <c r="GF210">
        <v>-953910607</v>
      </c>
      <c r="GG210">
        <v>2</v>
      </c>
      <c r="GH210">
        <v>1</v>
      </c>
      <c r="GI210">
        <v>4</v>
      </c>
      <c r="GJ210">
        <v>0</v>
      </c>
      <c r="GK210">
        <v>0</v>
      </c>
      <c r="GL210">
        <f t="shared" si="196"/>
        <v>0</v>
      </c>
      <c r="GM210">
        <f t="shared" si="197"/>
        <v>11409.58</v>
      </c>
      <c r="GN210">
        <f t="shared" si="198"/>
        <v>11409.58</v>
      </c>
      <c r="GO210">
        <f t="shared" si="199"/>
        <v>0</v>
      </c>
      <c r="GP210">
        <f t="shared" si="200"/>
        <v>0</v>
      </c>
      <c r="GR210">
        <v>0</v>
      </c>
      <c r="GS210">
        <v>3</v>
      </c>
      <c r="GT210">
        <v>0</v>
      </c>
      <c r="GU210" t="s">
        <v>6</v>
      </c>
      <c r="GV210">
        <f t="shared" si="201"/>
        <v>0</v>
      </c>
      <c r="GW210">
        <v>1</v>
      </c>
      <c r="GX210">
        <f t="shared" si="202"/>
        <v>0</v>
      </c>
      <c r="HA210">
        <v>0</v>
      </c>
      <c r="HB210">
        <v>0</v>
      </c>
      <c r="HC210">
        <f t="shared" si="203"/>
        <v>0</v>
      </c>
      <c r="HE210" t="s">
        <v>6</v>
      </c>
      <c r="HF210" t="s">
        <v>6</v>
      </c>
      <c r="HM210" t="s">
        <v>6</v>
      </c>
      <c r="HN210" t="s">
        <v>32</v>
      </c>
      <c r="HO210" t="s">
        <v>33</v>
      </c>
      <c r="HP210" t="s">
        <v>28</v>
      </c>
      <c r="HQ210" t="s">
        <v>28</v>
      </c>
      <c r="IF210">
        <v>-1</v>
      </c>
      <c r="IK210">
        <v>0</v>
      </c>
    </row>
    <row r="211" spans="1:245" x14ac:dyDescent="0.2">
      <c r="A211">
        <v>18</v>
      </c>
      <c r="B211">
        <v>1</v>
      </c>
      <c r="C211">
        <v>252</v>
      </c>
      <c r="E211" t="s">
        <v>292</v>
      </c>
      <c r="F211" t="str">
        <f>'1.Лок.смета.и.Акт'!B632</f>
        <v>Прайс</v>
      </c>
      <c r="G211" t="s">
        <v>89</v>
      </c>
      <c r="H211" t="s">
        <v>23</v>
      </c>
      <c r="I211" t="e">
        <f>I210*J211</f>
        <v>#REF!</v>
      </c>
      <c r="J211" s="183" t="e">
        <f>#REF!</f>
        <v>#REF!</v>
      </c>
      <c r="K211">
        <v>0.3</v>
      </c>
      <c r="O211" t="e">
        <f t="shared" si="171"/>
        <v>#REF!</v>
      </c>
      <c r="P211" t="e">
        <f t="shared" si="172"/>
        <v>#REF!</v>
      </c>
      <c r="Q211" t="e">
        <f t="shared" si="173"/>
        <v>#REF!</v>
      </c>
      <c r="R211" t="e">
        <f t="shared" si="174"/>
        <v>#REF!</v>
      </c>
      <c r="S211" t="e">
        <f t="shared" si="175"/>
        <v>#REF!</v>
      </c>
      <c r="T211" t="e">
        <f t="shared" si="176"/>
        <v>#REF!</v>
      </c>
      <c r="U211" t="e">
        <f t="shared" si="177"/>
        <v>#REF!</v>
      </c>
      <c r="V211" t="e">
        <f t="shared" si="178"/>
        <v>#REF!</v>
      </c>
      <c r="W211" t="e">
        <f t="shared" si="179"/>
        <v>#REF!</v>
      </c>
      <c r="X211" t="e">
        <f t="shared" si="180"/>
        <v>#REF!</v>
      </c>
      <c r="Y211" t="e">
        <f t="shared" si="181"/>
        <v>#REF!</v>
      </c>
      <c r="AA211">
        <v>74715642</v>
      </c>
      <c r="AB211">
        <f t="shared" si="182"/>
        <v>7976.58</v>
      </c>
      <c r="AC211">
        <f t="shared" si="183"/>
        <v>7976.58</v>
      </c>
      <c r="AD211">
        <f>ROUND((((ET211)-(EU211))+AE211),2)</f>
        <v>0</v>
      </c>
      <c r="AE211">
        <f>ROUND((EU211),2)</f>
        <v>0</v>
      </c>
      <c r="AF211">
        <f>ROUND((EV211),2)</f>
        <v>0</v>
      </c>
      <c r="AG211">
        <f t="shared" si="184"/>
        <v>0</v>
      </c>
      <c r="AH211">
        <f>(EW211)</f>
        <v>0</v>
      </c>
      <c r="AI211">
        <f>(EX211)</f>
        <v>0</v>
      </c>
      <c r="AJ211">
        <f t="shared" si="185"/>
        <v>0</v>
      </c>
      <c r="AK211">
        <v>7976.58</v>
      </c>
      <c r="AL211" s="68">
        <f>'1.Лок.смета.и.Акт'!F632</f>
        <v>7976.58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</v>
      </c>
      <c r="AW211">
        <v>1</v>
      </c>
      <c r="AZ211">
        <v>1</v>
      </c>
      <c r="BA211">
        <v>1</v>
      </c>
      <c r="BB211">
        <v>1</v>
      </c>
      <c r="BC211">
        <f>'1.Лок.смета.и.Акт'!J632</f>
        <v>6.13</v>
      </c>
      <c r="BD211" t="s">
        <v>6</v>
      </c>
      <c r="BE211" t="s">
        <v>6</v>
      </c>
      <c r="BF211" t="s">
        <v>6</v>
      </c>
      <c r="BG211" t="s">
        <v>6</v>
      </c>
      <c r="BH211">
        <v>3</v>
      </c>
      <c r="BI211">
        <v>3</v>
      </c>
      <c r="BJ211" t="s">
        <v>78</v>
      </c>
      <c r="BM211">
        <v>600001</v>
      </c>
      <c r="BN211">
        <v>0</v>
      </c>
      <c r="BO211" t="s">
        <v>6</v>
      </c>
      <c r="BP211">
        <v>0</v>
      </c>
      <c r="BQ211">
        <v>5</v>
      </c>
      <c r="BR211">
        <v>0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 t="s">
        <v>6</v>
      </c>
      <c r="BZ211">
        <v>0</v>
      </c>
      <c r="CA211">
        <v>0</v>
      </c>
      <c r="CB211" t="s">
        <v>6</v>
      </c>
      <c r="CE211">
        <v>0</v>
      </c>
      <c r="CF211">
        <v>0</v>
      </c>
      <c r="CG211">
        <v>0</v>
      </c>
      <c r="CM211">
        <v>0</v>
      </c>
      <c r="CN211" t="s">
        <v>6</v>
      </c>
      <c r="CO211">
        <v>0</v>
      </c>
      <c r="CP211" t="e">
        <f t="shared" si="186"/>
        <v>#REF!</v>
      </c>
      <c r="CQ211">
        <f>AC211</f>
        <v>7976.58</v>
      </c>
      <c r="CR211">
        <f>AD211</f>
        <v>0</v>
      </c>
      <c r="CS211">
        <f t="shared" si="187"/>
        <v>0</v>
      </c>
      <c r="CT211">
        <f t="shared" si="188"/>
        <v>0</v>
      </c>
      <c r="CU211">
        <f t="shared" si="189"/>
        <v>0</v>
      </c>
      <c r="CV211">
        <f t="shared" si="190"/>
        <v>0</v>
      </c>
      <c r="CW211">
        <f t="shared" si="191"/>
        <v>0</v>
      </c>
      <c r="CX211">
        <f t="shared" si="192"/>
        <v>0</v>
      </c>
      <c r="CY211" t="e">
        <f t="shared" si="193"/>
        <v>#REF!</v>
      </c>
      <c r="CZ211" t="e">
        <f t="shared" si="194"/>
        <v>#REF!</v>
      </c>
      <c r="DC211" t="s">
        <v>6</v>
      </c>
      <c r="DD211" t="s">
        <v>6</v>
      </c>
      <c r="DE211" t="s">
        <v>6</v>
      </c>
      <c r="DF211" t="s">
        <v>6</v>
      </c>
      <c r="DG211" t="s">
        <v>6</v>
      </c>
      <c r="DH211" t="s">
        <v>6</v>
      </c>
      <c r="DI211" t="s">
        <v>6</v>
      </c>
      <c r="DJ211" t="s">
        <v>6</v>
      </c>
      <c r="DK211" t="s">
        <v>6</v>
      </c>
      <c r="DL211" t="s">
        <v>6</v>
      </c>
      <c r="DM211" t="s">
        <v>6</v>
      </c>
      <c r="DN211">
        <v>0</v>
      </c>
      <c r="DO211">
        <v>0</v>
      </c>
      <c r="DP211">
        <v>1</v>
      </c>
      <c r="DQ211">
        <v>1</v>
      </c>
      <c r="DU211">
        <v>1013</v>
      </c>
      <c r="DV211" t="s">
        <v>23</v>
      </c>
      <c r="DW211" t="str">
        <f>'1.Лок.смета.и.Акт'!D632</f>
        <v>ШТ</v>
      </c>
      <c r="DX211">
        <v>1</v>
      </c>
      <c r="DZ211" t="s">
        <v>6</v>
      </c>
      <c r="EA211" t="s">
        <v>6</v>
      </c>
      <c r="EB211" t="s">
        <v>6</v>
      </c>
      <c r="EC211" t="s">
        <v>6</v>
      </c>
      <c r="EE211">
        <v>61530071</v>
      </c>
      <c r="EF211">
        <v>5</v>
      </c>
      <c r="EG211" t="s">
        <v>39</v>
      </c>
      <c r="EH211">
        <v>0</v>
      </c>
      <c r="EI211" t="s">
        <v>6</v>
      </c>
      <c r="EJ211">
        <v>3</v>
      </c>
      <c r="EK211">
        <v>600001</v>
      </c>
      <c r="EL211" t="s">
        <v>40</v>
      </c>
      <c r="EM211" t="s">
        <v>41</v>
      </c>
      <c r="EO211" t="s">
        <v>6</v>
      </c>
      <c r="EQ211">
        <v>0</v>
      </c>
      <c r="ER211">
        <v>7976.58</v>
      </c>
      <c r="ES211" s="68">
        <f>'1.Лок.смета.и.Акт'!F632</f>
        <v>7976.58</v>
      </c>
      <c r="ET211">
        <v>0</v>
      </c>
      <c r="EU211">
        <v>0</v>
      </c>
      <c r="EV211">
        <v>0</v>
      </c>
      <c r="EW211">
        <v>0</v>
      </c>
      <c r="EX211">
        <v>0</v>
      </c>
      <c r="EZ211">
        <v>5</v>
      </c>
      <c r="FC211">
        <v>0</v>
      </c>
      <c r="FD211">
        <v>18</v>
      </c>
      <c r="FF211">
        <v>7645</v>
      </c>
      <c r="FQ211">
        <v>0</v>
      </c>
      <c r="FR211" t="e">
        <f t="shared" si="195"/>
        <v>#REF!</v>
      </c>
      <c r="FS211">
        <v>0</v>
      </c>
      <c r="FX211">
        <v>0</v>
      </c>
      <c r="FY211">
        <v>0</v>
      </c>
      <c r="GA211" t="s">
        <v>90</v>
      </c>
      <c r="GD211">
        <v>1</v>
      </c>
      <c r="GF211">
        <v>-764821956</v>
      </c>
      <c r="GG211">
        <v>2</v>
      </c>
      <c r="GH211">
        <v>3</v>
      </c>
      <c r="GI211">
        <v>4</v>
      </c>
      <c r="GJ211">
        <v>0</v>
      </c>
      <c r="GK211">
        <v>0</v>
      </c>
      <c r="GL211">
        <f t="shared" si="196"/>
        <v>0</v>
      </c>
      <c r="GM211" t="e">
        <f t="shared" si="197"/>
        <v>#REF!</v>
      </c>
      <c r="GN211">
        <f t="shared" si="198"/>
        <v>0</v>
      </c>
      <c r="GO211">
        <f t="shared" si="199"/>
        <v>0</v>
      </c>
      <c r="GP211">
        <f t="shared" si="200"/>
        <v>0</v>
      </c>
      <c r="GR211">
        <v>1</v>
      </c>
      <c r="GS211">
        <v>1</v>
      </c>
      <c r="GT211">
        <v>0</v>
      </c>
      <c r="GU211" t="s">
        <v>6</v>
      </c>
      <c r="GV211">
        <f t="shared" si="201"/>
        <v>0</v>
      </c>
      <c r="GW211">
        <v>1</v>
      </c>
      <c r="GX211" t="e">
        <f t="shared" si="202"/>
        <v>#REF!</v>
      </c>
      <c r="HA211">
        <v>0</v>
      </c>
      <c r="HB211">
        <v>0</v>
      </c>
      <c r="HC211">
        <f t="shared" si="203"/>
        <v>0</v>
      </c>
      <c r="HE211" t="s">
        <v>43</v>
      </c>
      <c r="HF211" t="s">
        <v>44</v>
      </c>
      <c r="HH211" t="e">
        <f>ROUND(AC211*I211,2)</f>
        <v>#REF!</v>
      </c>
      <c r="HM211" t="s">
        <v>6</v>
      </c>
      <c r="HN211" t="s">
        <v>6</v>
      </c>
      <c r="HO211" t="s">
        <v>6</v>
      </c>
      <c r="HP211" t="s">
        <v>6</v>
      </c>
      <c r="HQ211" t="s">
        <v>6</v>
      </c>
      <c r="IF211">
        <v>-1</v>
      </c>
      <c r="IK211">
        <v>0</v>
      </c>
    </row>
    <row r="212" spans="1:245" x14ac:dyDescent="0.2">
      <c r="A212">
        <v>18</v>
      </c>
      <c r="B212">
        <v>1</v>
      </c>
      <c r="C212">
        <v>253</v>
      </c>
      <c r="E212" t="s">
        <v>293</v>
      </c>
      <c r="F212" t="str">
        <f>'1.Лок.смета.и.Акт'!B634</f>
        <v>Прайс</v>
      </c>
      <c r="G212" t="s">
        <v>257</v>
      </c>
      <c r="H212" t="s">
        <v>23</v>
      </c>
      <c r="I212" t="e">
        <f>I210*J212</f>
        <v>#REF!</v>
      </c>
      <c r="J212" s="183" t="e">
        <f>#REF!</f>
        <v>#REF!</v>
      </c>
      <c r="K212">
        <v>0.7</v>
      </c>
      <c r="O212" t="e">
        <f t="shared" si="171"/>
        <v>#REF!</v>
      </c>
      <c r="P212" t="e">
        <f t="shared" si="172"/>
        <v>#REF!</v>
      </c>
      <c r="Q212" t="e">
        <f t="shared" si="173"/>
        <v>#REF!</v>
      </c>
      <c r="R212" t="e">
        <f t="shared" si="174"/>
        <v>#REF!</v>
      </c>
      <c r="S212" t="e">
        <f t="shared" si="175"/>
        <v>#REF!</v>
      </c>
      <c r="T212" t="e">
        <f t="shared" si="176"/>
        <v>#REF!</v>
      </c>
      <c r="U212" t="e">
        <f t="shared" si="177"/>
        <v>#REF!</v>
      </c>
      <c r="V212" t="e">
        <f t="shared" si="178"/>
        <v>#REF!</v>
      </c>
      <c r="W212" t="e">
        <f t="shared" si="179"/>
        <v>#REF!</v>
      </c>
      <c r="X212" t="e">
        <f t="shared" si="180"/>
        <v>#REF!</v>
      </c>
      <c r="Y212" t="e">
        <f t="shared" si="181"/>
        <v>#REF!</v>
      </c>
      <c r="AA212">
        <v>74715642</v>
      </c>
      <c r="AB212">
        <f t="shared" si="182"/>
        <v>1495.05</v>
      </c>
      <c r="AC212">
        <f t="shared" si="183"/>
        <v>1495.05</v>
      </c>
      <c r="AD212">
        <f>ROUND((((ET212)-(EU212))+AE212),2)</f>
        <v>0</v>
      </c>
      <c r="AE212">
        <f>ROUND((EU212),2)</f>
        <v>0</v>
      </c>
      <c r="AF212">
        <f>ROUND((EV212),2)</f>
        <v>0</v>
      </c>
      <c r="AG212">
        <f t="shared" si="184"/>
        <v>0</v>
      </c>
      <c r="AH212">
        <f>(EW212)</f>
        <v>0</v>
      </c>
      <c r="AI212">
        <f>(EX212)</f>
        <v>0</v>
      </c>
      <c r="AJ212">
        <f t="shared" si="185"/>
        <v>0</v>
      </c>
      <c r="AK212">
        <v>1495.05</v>
      </c>
      <c r="AL212" s="68">
        <f>'1.Лок.смета.и.Акт'!F634</f>
        <v>1495.05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1</v>
      </c>
      <c r="AW212">
        <v>1</v>
      </c>
      <c r="AZ212">
        <v>1</v>
      </c>
      <c r="BA212">
        <v>1</v>
      </c>
      <c r="BB212">
        <v>1</v>
      </c>
      <c r="BC212">
        <f>'1.Лок.смета.и.Акт'!J634</f>
        <v>9.11</v>
      </c>
      <c r="BD212" t="s">
        <v>6</v>
      </c>
      <c r="BE212" t="s">
        <v>6</v>
      </c>
      <c r="BF212" t="s">
        <v>6</v>
      </c>
      <c r="BG212" t="s">
        <v>6</v>
      </c>
      <c r="BH212">
        <v>3</v>
      </c>
      <c r="BI212">
        <v>1</v>
      </c>
      <c r="BJ212" t="s">
        <v>258</v>
      </c>
      <c r="BM212">
        <v>500001</v>
      </c>
      <c r="BN212">
        <v>0</v>
      </c>
      <c r="BO212" t="s">
        <v>6</v>
      </c>
      <c r="BP212">
        <v>0</v>
      </c>
      <c r="BQ212">
        <v>8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6</v>
      </c>
      <c r="BZ212">
        <v>0</v>
      </c>
      <c r="CA212">
        <v>0</v>
      </c>
      <c r="CB212" t="s">
        <v>6</v>
      </c>
      <c r="CE212">
        <v>0</v>
      </c>
      <c r="CF212">
        <v>0</v>
      </c>
      <c r="CG212">
        <v>0</v>
      </c>
      <c r="CM212">
        <v>0</v>
      </c>
      <c r="CN212" t="s">
        <v>6</v>
      </c>
      <c r="CO212">
        <v>0</v>
      </c>
      <c r="CP212" t="e">
        <f t="shared" si="186"/>
        <v>#REF!</v>
      </c>
      <c r="CQ212">
        <f>AC212</f>
        <v>1495.05</v>
      </c>
      <c r="CR212">
        <f>AD212</f>
        <v>0</v>
      </c>
      <c r="CS212">
        <f t="shared" si="187"/>
        <v>0</v>
      </c>
      <c r="CT212">
        <f t="shared" si="188"/>
        <v>0</v>
      </c>
      <c r="CU212">
        <f t="shared" si="189"/>
        <v>0</v>
      </c>
      <c r="CV212">
        <f t="shared" si="190"/>
        <v>0</v>
      </c>
      <c r="CW212">
        <f t="shared" si="191"/>
        <v>0</v>
      </c>
      <c r="CX212">
        <f t="shared" si="192"/>
        <v>0</v>
      </c>
      <c r="CY212" t="e">
        <f t="shared" si="193"/>
        <v>#REF!</v>
      </c>
      <c r="CZ212" t="e">
        <f t="shared" si="194"/>
        <v>#REF!</v>
      </c>
      <c r="DC212" t="s">
        <v>6</v>
      </c>
      <c r="DD212" t="s">
        <v>6</v>
      </c>
      <c r="DE212" t="s">
        <v>6</v>
      </c>
      <c r="DF212" t="s">
        <v>6</v>
      </c>
      <c r="DG212" t="s">
        <v>6</v>
      </c>
      <c r="DH212" t="s">
        <v>6</v>
      </c>
      <c r="DI212" t="s">
        <v>6</v>
      </c>
      <c r="DJ212" t="s">
        <v>6</v>
      </c>
      <c r="DK212" t="s">
        <v>6</v>
      </c>
      <c r="DL212" t="s">
        <v>6</v>
      </c>
      <c r="DM212" t="s">
        <v>6</v>
      </c>
      <c r="DN212">
        <v>0</v>
      </c>
      <c r="DO212">
        <v>0</v>
      </c>
      <c r="DP212">
        <v>1</v>
      </c>
      <c r="DQ212">
        <v>1</v>
      </c>
      <c r="DU212">
        <v>1013</v>
      </c>
      <c r="DV212" t="s">
        <v>23</v>
      </c>
      <c r="DW212" t="str">
        <f>'1.Лок.смета.и.Акт'!D634</f>
        <v>ШТ</v>
      </c>
      <c r="DX212">
        <v>1</v>
      </c>
      <c r="DZ212" t="s">
        <v>6</v>
      </c>
      <c r="EA212" t="s">
        <v>6</v>
      </c>
      <c r="EB212" t="s">
        <v>6</v>
      </c>
      <c r="EC212" t="s">
        <v>6</v>
      </c>
      <c r="EE212">
        <v>61530067</v>
      </c>
      <c r="EF212">
        <v>8</v>
      </c>
      <c r="EG212" t="s">
        <v>51</v>
      </c>
      <c r="EH212">
        <v>0</v>
      </c>
      <c r="EI212" t="s">
        <v>6</v>
      </c>
      <c r="EJ212">
        <v>1</v>
      </c>
      <c r="EK212">
        <v>500001</v>
      </c>
      <c r="EL212" t="s">
        <v>52</v>
      </c>
      <c r="EM212" t="s">
        <v>53</v>
      </c>
      <c r="EO212" t="s">
        <v>6</v>
      </c>
      <c r="EQ212">
        <v>0</v>
      </c>
      <c r="ER212">
        <v>1495.05</v>
      </c>
      <c r="ES212" s="68">
        <f>'1.Лок.смета.и.Акт'!F634</f>
        <v>1495.05</v>
      </c>
      <c r="ET212">
        <v>0</v>
      </c>
      <c r="EU212">
        <v>0</v>
      </c>
      <c r="EV212">
        <v>0</v>
      </c>
      <c r="EW212">
        <v>0</v>
      </c>
      <c r="EX212">
        <v>0</v>
      </c>
      <c r="EZ212">
        <v>5</v>
      </c>
      <c r="FC212">
        <v>0</v>
      </c>
      <c r="FD212">
        <v>18</v>
      </c>
      <c r="FF212">
        <v>1421.67</v>
      </c>
      <c r="FQ212">
        <v>0</v>
      </c>
      <c r="FR212">
        <f t="shared" si="195"/>
        <v>0</v>
      </c>
      <c r="FS212">
        <v>0</v>
      </c>
      <c r="FX212">
        <v>0</v>
      </c>
      <c r="FY212">
        <v>0</v>
      </c>
      <c r="GA212" t="s">
        <v>259</v>
      </c>
      <c r="GD212">
        <v>1</v>
      </c>
      <c r="GF212">
        <v>-583869472</v>
      </c>
      <c r="GG212">
        <v>2</v>
      </c>
      <c r="GH212">
        <v>3</v>
      </c>
      <c r="GI212">
        <v>4</v>
      </c>
      <c r="GJ212">
        <v>0</v>
      </c>
      <c r="GK212">
        <v>0</v>
      </c>
      <c r="GL212">
        <f t="shared" si="196"/>
        <v>0</v>
      </c>
      <c r="GM212" t="e">
        <f t="shared" si="197"/>
        <v>#REF!</v>
      </c>
      <c r="GN212" t="e">
        <f t="shared" si="198"/>
        <v>#REF!</v>
      </c>
      <c r="GO212">
        <f t="shared" si="199"/>
        <v>0</v>
      </c>
      <c r="GP212">
        <f t="shared" si="200"/>
        <v>0</v>
      </c>
      <c r="GR212">
        <v>1</v>
      </c>
      <c r="GS212">
        <v>1</v>
      </c>
      <c r="GT212">
        <v>0</v>
      </c>
      <c r="GU212" t="s">
        <v>6</v>
      </c>
      <c r="GV212">
        <f t="shared" si="201"/>
        <v>0</v>
      </c>
      <c r="GW212">
        <v>1</v>
      </c>
      <c r="GX212" t="e">
        <f t="shared" si="202"/>
        <v>#REF!</v>
      </c>
      <c r="HA212">
        <v>0</v>
      </c>
      <c r="HB212">
        <v>0</v>
      </c>
      <c r="HC212">
        <f t="shared" si="203"/>
        <v>0</v>
      </c>
      <c r="HE212" t="s">
        <v>43</v>
      </c>
      <c r="HF212" t="s">
        <v>55</v>
      </c>
      <c r="HG212" t="e">
        <f>ROUND(AC212*I212,2)</f>
        <v>#REF!</v>
      </c>
      <c r="HM212" t="s">
        <v>6</v>
      </c>
      <c r="HN212" t="s">
        <v>6</v>
      </c>
      <c r="HO212" t="s">
        <v>6</v>
      </c>
      <c r="HP212" t="s">
        <v>6</v>
      </c>
      <c r="HQ212" t="s">
        <v>6</v>
      </c>
      <c r="IF212">
        <v>-1</v>
      </c>
      <c r="IK212">
        <v>0</v>
      </c>
    </row>
    <row r="213" spans="1:245" x14ac:dyDescent="0.2">
      <c r="A213">
        <v>17</v>
      </c>
      <c r="B213">
        <v>1</v>
      </c>
      <c r="C213">
        <f>ROW(SmtRes!A260)</f>
        <v>260</v>
      </c>
      <c r="D213">
        <f>ROW(EtalonRes!A272)</f>
        <v>272</v>
      </c>
      <c r="E213" t="s">
        <v>294</v>
      </c>
      <c r="F213" t="s">
        <v>261</v>
      </c>
      <c r="G213" t="s">
        <v>262</v>
      </c>
      <c r="H213" t="s">
        <v>263</v>
      </c>
      <c r="I213">
        <f>'1.Лок.смета.и.Акт'!E640</f>
        <v>7.0000000000000007E-2</v>
      </c>
      <c r="J213">
        <v>0</v>
      </c>
      <c r="K213">
        <v>7.0000000000000007E-2</v>
      </c>
      <c r="O213">
        <f t="shared" si="171"/>
        <v>719.27</v>
      </c>
      <c r="P213">
        <f t="shared" si="172"/>
        <v>198.75</v>
      </c>
      <c r="Q213">
        <f t="shared" si="173"/>
        <v>1.36</v>
      </c>
      <c r="R213">
        <f t="shared" si="174"/>
        <v>0.65</v>
      </c>
      <c r="S213">
        <f t="shared" si="175"/>
        <v>519.16</v>
      </c>
      <c r="T213">
        <f t="shared" si="176"/>
        <v>0</v>
      </c>
      <c r="U213">
        <f t="shared" si="177"/>
        <v>1.8228</v>
      </c>
      <c r="V213">
        <f t="shared" si="178"/>
        <v>1.47E-3</v>
      </c>
      <c r="W213">
        <f t="shared" si="179"/>
        <v>0</v>
      </c>
      <c r="X213">
        <f t="shared" si="180"/>
        <v>628.97</v>
      </c>
      <c r="Y213">
        <f t="shared" si="181"/>
        <v>374.26</v>
      </c>
      <c r="AA213">
        <v>74715642</v>
      </c>
      <c r="AB213">
        <f t="shared" si="182"/>
        <v>535.25</v>
      </c>
      <c r="AC213">
        <f t="shared" si="183"/>
        <v>311.66000000000003</v>
      </c>
      <c r="AD213">
        <f>ROUND(((((ET213*ROUND(1.05,7)))-((EU213*ROUND(1.05,7))))+AE213),2)</f>
        <v>1.47</v>
      </c>
      <c r="AE213">
        <f>ROUND(((EU213*ROUND(1.05,7))),2)</f>
        <v>0.28000000000000003</v>
      </c>
      <c r="AF213">
        <f>ROUND(((EV213*ROUND(1.05,7))),2)</f>
        <v>222.12</v>
      </c>
      <c r="AG213">
        <f t="shared" si="184"/>
        <v>0</v>
      </c>
      <c r="AH213">
        <f>((EW213*ROUND(1.05,7)))</f>
        <v>26.040000000000003</v>
      </c>
      <c r="AI213">
        <f>((EX213*ROUND(1.05,7)))</f>
        <v>2.1000000000000001E-2</v>
      </c>
      <c r="AJ213">
        <f t="shared" si="185"/>
        <v>0</v>
      </c>
      <c r="AK213">
        <f>AL213+AM213+AO213</f>
        <v>524.6</v>
      </c>
      <c r="AL213" s="68">
        <f>'1.Лок.смета.и.Акт'!F644</f>
        <v>311.66000000000003</v>
      </c>
      <c r="AM213" s="68">
        <f>'1.Лок.смета.и.Акт'!F642</f>
        <v>1.4</v>
      </c>
      <c r="AN213" s="68">
        <f>'1.Лок.смета.и.Акт'!F643</f>
        <v>0.27</v>
      </c>
      <c r="AO213" s="68">
        <f>'1.Лок.смета.и.Акт'!F641</f>
        <v>211.54</v>
      </c>
      <c r="AP213">
        <v>0</v>
      </c>
      <c r="AQ213">
        <f>'1.Лок.смета.и.Акт'!E647</f>
        <v>24.8</v>
      </c>
      <c r="AR213">
        <v>0.02</v>
      </c>
      <c r="AS213">
        <v>0</v>
      </c>
      <c r="AT213">
        <v>121</v>
      </c>
      <c r="AU213">
        <v>72</v>
      </c>
      <c r="AV213">
        <v>1</v>
      </c>
      <c r="AW213">
        <v>1</v>
      </c>
      <c r="AZ213">
        <v>1</v>
      </c>
      <c r="BA213">
        <f>'1.Лок.смета.и.Акт'!J641</f>
        <v>33.39</v>
      </c>
      <c r="BB213">
        <f>'1.Лок.смета.и.Акт'!J642</f>
        <v>13.26</v>
      </c>
      <c r="BC213">
        <f>'1.Лок.смета.и.Акт'!J644</f>
        <v>9.11</v>
      </c>
      <c r="BD213" t="s">
        <v>6</v>
      </c>
      <c r="BE213" t="s">
        <v>6</v>
      </c>
      <c r="BF213" t="s">
        <v>6</v>
      </c>
      <c r="BG213" t="s">
        <v>6</v>
      </c>
      <c r="BH213">
        <v>0</v>
      </c>
      <c r="BI213">
        <v>1</v>
      </c>
      <c r="BJ213" t="s">
        <v>264</v>
      </c>
      <c r="BM213">
        <v>20001</v>
      </c>
      <c r="BN213">
        <v>0</v>
      </c>
      <c r="BO213" t="s">
        <v>6</v>
      </c>
      <c r="BP213">
        <v>0</v>
      </c>
      <c r="BQ213">
        <v>22</v>
      </c>
      <c r="BR213">
        <v>0</v>
      </c>
      <c r="BS213">
        <f>'1.Лок.смета.и.Акт'!J643</f>
        <v>33.39</v>
      </c>
      <c r="BT213">
        <v>1</v>
      </c>
      <c r="BU213">
        <v>1</v>
      </c>
      <c r="BV213">
        <v>1</v>
      </c>
      <c r="BW213">
        <v>1</v>
      </c>
      <c r="BX213">
        <v>1</v>
      </c>
      <c r="BY213" t="s">
        <v>6</v>
      </c>
      <c r="BZ213">
        <v>121</v>
      </c>
      <c r="CA213">
        <v>72</v>
      </c>
      <c r="CB213" t="s">
        <v>6</v>
      </c>
      <c r="CE213">
        <v>0</v>
      </c>
      <c r="CF213">
        <v>0</v>
      </c>
      <c r="CG213">
        <v>0</v>
      </c>
      <c r="CM213">
        <v>0</v>
      </c>
      <c r="CN213" t="s">
        <v>25</v>
      </c>
      <c r="CO213">
        <v>0</v>
      </c>
      <c r="CP213">
        <f t="shared" si="186"/>
        <v>719.27</v>
      </c>
      <c r="CQ213">
        <f>AC213*BC213</f>
        <v>2839.2226000000001</v>
      </c>
      <c r="CR213">
        <f>AD213*BB213</f>
        <v>19.4922</v>
      </c>
      <c r="CS213">
        <f t="shared" si="187"/>
        <v>9.3492000000000015</v>
      </c>
      <c r="CT213">
        <f t="shared" si="188"/>
        <v>7416.5868</v>
      </c>
      <c r="CU213">
        <f t="shared" si="189"/>
        <v>0</v>
      </c>
      <c r="CV213">
        <f t="shared" si="190"/>
        <v>26.040000000000003</v>
      </c>
      <c r="CW213">
        <f t="shared" si="191"/>
        <v>2.1000000000000001E-2</v>
      </c>
      <c r="CX213">
        <f t="shared" si="192"/>
        <v>0</v>
      </c>
      <c r="CY213">
        <f t="shared" si="193"/>
        <v>628.9701</v>
      </c>
      <c r="CZ213">
        <f t="shared" si="194"/>
        <v>374.26319999999993</v>
      </c>
      <c r="DB213">
        <v>12</v>
      </c>
      <c r="DC213" t="s">
        <v>6</v>
      </c>
      <c r="DD213" t="s">
        <v>6</v>
      </c>
      <c r="DE213" t="s">
        <v>26</v>
      </c>
      <c r="DF213" t="s">
        <v>26</v>
      </c>
      <c r="DG213" t="s">
        <v>26</v>
      </c>
      <c r="DH213" t="s">
        <v>6</v>
      </c>
      <c r="DI213" t="s">
        <v>26</v>
      </c>
      <c r="DJ213" t="s">
        <v>26</v>
      </c>
      <c r="DK213" t="s">
        <v>6</v>
      </c>
      <c r="DL213" t="s">
        <v>6</v>
      </c>
      <c r="DM213" t="s">
        <v>6</v>
      </c>
      <c r="DN213">
        <v>0</v>
      </c>
      <c r="DO213">
        <v>0</v>
      </c>
      <c r="DP213">
        <v>1</v>
      </c>
      <c r="DQ213">
        <v>1</v>
      </c>
      <c r="DU213">
        <v>1013</v>
      </c>
      <c r="DV213" t="s">
        <v>263</v>
      </c>
      <c r="DW213" t="str">
        <f>'1.Лок.смета.и.Акт'!D640</f>
        <v>100 ШТ</v>
      </c>
      <c r="DX213">
        <v>1</v>
      </c>
      <c r="DZ213" t="s">
        <v>6</v>
      </c>
      <c r="EA213" t="s">
        <v>6</v>
      </c>
      <c r="EB213" t="s">
        <v>6</v>
      </c>
      <c r="EC213" t="s">
        <v>6</v>
      </c>
      <c r="EE213">
        <v>61529847</v>
      </c>
      <c r="EF213">
        <v>22</v>
      </c>
      <c r="EG213" t="s">
        <v>27</v>
      </c>
      <c r="EH213">
        <v>16</v>
      </c>
      <c r="EI213" t="s">
        <v>28</v>
      </c>
      <c r="EJ213">
        <v>1</v>
      </c>
      <c r="EK213">
        <v>20001</v>
      </c>
      <c r="EL213" t="s">
        <v>29</v>
      </c>
      <c r="EM213" t="s">
        <v>30</v>
      </c>
      <c r="EO213" t="s">
        <v>31</v>
      </c>
      <c r="EQ213">
        <v>0</v>
      </c>
      <c r="ER213">
        <f>ES213+ET213+EV213</f>
        <v>524.6</v>
      </c>
      <c r="ES213" s="68">
        <f>'1.Лок.смета.и.Акт'!F644</f>
        <v>311.66000000000003</v>
      </c>
      <c r="ET213" s="68">
        <f>'1.Лок.смета.и.Акт'!F642</f>
        <v>1.4</v>
      </c>
      <c r="EU213" s="68">
        <f>'1.Лок.смета.и.Акт'!F643</f>
        <v>0.27</v>
      </c>
      <c r="EV213" s="68">
        <f>'1.Лок.смета.и.Акт'!F641</f>
        <v>211.54</v>
      </c>
      <c r="EW213">
        <f>'1.Лок.смета.и.Акт'!E647</f>
        <v>24.8</v>
      </c>
      <c r="EX213">
        <v>0.02</v>
      </c>
      <c r="EY213">
        <v>0</v>
      </c>
      <c r="FQ213">
        <v>0</v>
      </c>
      <c r="FR213">
        <f t="shared" si="195"/>
        <v>0</v>
      </c>
      <c r="FS213">
        <v>0</v>
      </c>
      <c r="FX213">
        <v>121</v>
      </c>
      <c r="FY213">
        <v>72</v>
      </c>
      <c r="GA213" t="s">
        <v>6</v>
      </c>
      <c r="GD213">
        <v>1</v>
      </c>
      <c r="GF213">
        <v>-890494239</v>
      </c>
      <c r="GG213">
        <v>2</v>
      </c>
      <c r="GH213">
        <v>1</v>
      </c>
      <c r="GI213">
        <v>4</v>
      </c>
      <c r="GJ213">
        <v>0</v>
      </c>
      <c r="GK213">
        <v>0</v>
      </c>
      <c r="GL213">
        <f t="shared" si="196"/>
        <v>0</v>
      </c>
      <c r="GM213">
        <f t="shared" si="197"/>
        <v>1722.5</v>
      </c>
      <c r="GN213">
        <f t="shared" si="198"/>
        <v>1722.5</v>
      </c>
      <c r="GO213">
        <f t="shared" si="199"/>
        <v>0</v>
      </c>
      <c r="GP213">
        <f t="shared" si="200"/>
        <v>0</v>
      </c>
      <c r="GR213">
        <v>0</v>
      </c>
      <c r="GS213">
        <v>3</v>
      </c>
      <c r="GT213">
        <v>0</v>
      </c>
      <c r="GU213" t="s">
        <v>6</v>
      </c>
      <c r="GV213">
        <f t="shared" si="201"/>
        <v>0</v>
      </c>
      <c r="GW213">
        <v>1</v>
      </c>
      <c r="GX213">
        <f t="shared" si="202"/>
        <v>0</v>
      </c>
      <c r="HA213">
        <v>0</v>
      </c>
      <c r="HB213">
        <v>0</v>
      </c>
      <c r="HC213">
        <f t="shared" si="203"/>
        <v>0</v>
      </c>
      <c r="HE213" t="s">
        <v>6</v>
      </c>
      <c r="HF213" t="s">
        <v>6</v>
      </c>
      <c r="HM213" t="s">
        <v>6</v>
      </c>
      <c r="HN213" t="s">
        <v>32</v>
      </c>
      <c r="HO213" t="s">
        <v>33</v>
      </c>
      <c r="HP213" t="s">
        <v>28</v>
      </c>
      <c r="HQ213" t="s">
        <v>28</v>
      </c>
      <c r="IF213">
        <v>-1</v>
      </c>
      <c r="IK213">
        <v>0</v>
      </c>
    </row>
    <row r="214" spans="1:245" x14ac:dyDescent="0.2">
      <c r="A214">
        <v>18</v>
      </c>
      <c r="B214">
        <v>1</v>
      </c>
      <c r="C214">
        <v>260</v>
      </c>
      <c r="E214" t="s">
        <v>295</v>
      </c>
      <c r="F214" t="str">
        <f>'1.Лок.смета.и.Акт'!B648</f>
        <v>Прайс</v>
      </c>
      <c r="G214" t="s">
        <v>266</v>
      </c>
      <c r="H214" t="s">
        <v>23</v>
      </c>
      <c r="I214" t="e">
        <f>I213*J214</f>
        <v>#REF!</v>
      </c>
      <c r="J214" s="183" t="e">
        <f>#REF!</f>
        <v>#REF!</v>
      </c>
      <c r="K214">
        <v>100</v>
      </c>
      <c r="O214" t="e">
        <f t="shared" si="171"/>
        <v>#REF!</v>
      </c>
      <c r="P214" t="e">
        <f t="shared" si="172"/>
        <v>#REF!</v>
      </c>
      <c r="Q214" t="e">
        <f t="shared" si="173"/>
        <v>#REF!</v>
      </c>
      <c r="R214" t="e">
        <f t="shared" si="174"/>
        <v>#REF!</v>
      </c>
      <c r="S214" t="e">
        <f t="shared" si="175"/>
        <v>#REF!</v>
      </c>
      <c r="T214" t="e">
        <f t="shared" si="176"/>
        <v>#REF!</v>
      </c>
      <c r="U214" t="e">
        <f t="shared" si="177"/>
        <v>#REF!</v>
      </c>
      <c r="V214" t="e">
        <f t="shared" si="178"/>
        <v>#REF!</v>
      </c>
      <c r="W214" t="e">
        <f t="shared" si="179"/>
        <v>#REF!</v>
      </c>
      <c r="X214" t="e">
        <f t="shared" si="180"/>
        <v>#REF!</v>
      </c>
      <c r="Y214" t="e">
        <f t="shared" si="181"/>
        <v>#REF!</v>
      </c>
      <c r="AA214">
        <v>74715642</v>
      </c>
      <c r="AB214">
        <f t="shared" si="182"/>
        <v>457.46</v>
      </c>
      <c r="AC214">
        <f t="shared" si="183"/>
        <v>457.46</v>
      </c>
      <c r="AD214">
        <f>ROUND((((ET214)-(EU214))+AE214),2)</f>
        <v>0</v>
      </c>
      <c r="AE214">
        <f>ROUND((EU214),2)</f>
        <v>0</v>
      </c>
      <c r="AF214">
        <f>ROUND((EV214),2)</f>
        <v>0</v>
      </c>
      <c r="AG214">
        <f t="shared" si="184"/>
        <v>0</v>
      </c>
      <c r="AH214">
        <f>(EW214)</f>
        <v>0</v>
      </c>
      <c r="AI214">
        <f>(EX214)</f>
        <v>0</v>
      </c>
      <c r="AJ214">
        <f t="shared" si="185"/>
        <v>0</v>
      </c>
      <c r="AK214">
        <v>457.46000000000004</v>
      </c>
      <c r="AL214" s="68">
        <f>'1.Лок.смета.и.Акт'!F648</f>
        <v>457.46000000000004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</v>
      </c>
      <c r="AW214">
        <v>1</v>
      </c>
      <c r="AZ214">
        <v>1</v>
      </c>
      <c r="BA214">
        <v>1</v>
      </c>
      <c r="BB214">
        <v>1</v>
      </c>
      <c r="BC214">
        <f>'1.Лок.смета.и.Акт'!J648</f>
        <v>9.11</v>
      </c>
      <c r="BD214" t="s">
        <v>6</v>
      </c>
      <c r="BE214" t="s">
        <v>6</v>
      </c>
      <c r="BF214" t="s">
        <v>6</v>
      </c>
      <c r="BG214" t="s">
        <v>6</v>
      </c>
      <c r="BH214">
        <v>3</v>
      </c>
      <c r="BI214">
        <v>1</v>
      </c>
      <c r="BJ214" t="s">
        <v>267</v>
      </c>
      <c r="BM214">
        <v>500001</v>
      </c>
      <c r="BN214">
        <v>0</v>
      </c>
      <c r="BO214" t="s">
        <v>6</v>
      </c>
      <c r="BP214">
        <v>0</v>
      </c>
      <c r="BQ214">
        <v>8</v>
      </c>
      <c r="BR214">
        <v>0</v>
      </c>
      <c r="BS214">
        <v>1</v>
      </c>
      <c r="BT214">
        <v>1</v>
      </c>
      <c r="BU214">
        <v>1</v>
      </c>
      <c r="BV214">
        <v>1</v>
      </c>
      <c r="BW214">
        <v>1</v>
      </c>
      <c r="BX214">
        <v>1</v>
      </c>
      <c r="BY214" t="s">
        <v>6</v>
      </c>
      <c r="BZ214">
        <v>0</v>
      </c>
      <c r="CA214">
        <v>0</v>
      </c>
      <c r="CB214" t="s">
        <v>6</v>
      </c>
      <c r="CE214">
        <v>0</v>
      </c>
      <c r="CF214">
        <v>0</v>
      </c>
      <c r="CG214">
        <v>0</v>
      </c>
      <c r="CM214">
        <v>0</v>
      </c>
      <c r="CN214" t="s">
        <v>6</v>
      </c>
      <c r="CO214">
        <v>0</v>
      </c>
      <c r="CP214" t="e">
        <f t="shared" si="186"/>
        <v>#REF!</v>
      </c>
      <c r="CQ214">
        <f>AC214</f>
        <v>457.46</v>
      </c>
      <c r="CR214">
        <f>AD214</f>
        <v>0</v>
      </c>
      <c r="CS214">
        <f t="shared" si="187"/>
        <v>0</v>
      </c>
      <c r="CT214">
        <f t="shared" si="188"/>
        <v>0</v>
      </c>
      <c r="CU214">
        <f t="shared" si="189"/>
        <v>0</v>
      </c>
      <c r="CV214">
        <f t="shared" si="190"/>
        <v>0</v>
      </c>
      <c r="CW214">
        <f t="shared" si="191"/>
        <v>0</v>
      </c>
      <c r="CX214">
        <f t="shared" si="192"/>
        <v>0</v>
      </c>
      <c r="CY214" t="e">
        <f t="shared" si="193"/>
        <v>#REF!</v>
      </c>
      <c r="CZ214" t="e">
        <f t="shared" si="194"/>
        <v>#REF!</v>
      </c>
      <c r="DC214" t="s">
        <v>6</v>
      </c>
      <c r="DD214" t="s">
        <v>6</v>
      </c>
      <c r="DE214" t="s">
        <v>6</v>
      </c>
      <c r="DF214" t="s">
        <v>6</v>
      </c>
      <c r="DG214" t="s">
        <v>6</v>
      </c>
      <c r="DH214" t="s">
        <v>6</v>
      </c>
      <c r="DI214" t="s">
        <v>6</v>
      </c>
      <c r="DJ214" t="s">
        <v>6</v>
      </c>
      <c r="DK214" t="s">
        <v>6</v>
      </c>
      <c r="DL214" t="s">
        <v>6</v>
      </c>
      <c r="DM214" t="s">
        <v>6</v>
      </c>
      <c r="DN214">
        <v>0</v>
      </c>
      <c r="DO214">
        <v>0</v>
      </c>
      <c r="DP214">
        <v>1</v>
      </c>
      <c r="DQ214">
        <v>1</v>
      </c>
      <c r="DU214">
        <v>1013</v>
      </c>
      <c r="DV214" t="s">
        <v>23</v>
      </c>
      <c r="DW214" t="str">
        <f>'1.Лок.смета.и.Акт'!D648</f>
        <v>ШТ</v>
      </c>
      <c r="DX214">
        <v>1</v>
      </c>
      <c r="DZ214" t="s">
        <v>6</v>
      </c>
      <c r="EA214" t="s">
        <v>6</v>
      </c>
      <c r="EB214" t="s">
        <v>6</v>
      </c>
      <c r="EC214" t="s">
        <v>6</v>
      </c>
      <c r="EE214">
        <v>61530067</v>
      </c>
      <c r="EF214">
        <v>8</v>
      </c>
      <c r="EG214" t="s">
        <v>51</v>
      </c>
      <c r="EH214">
        <v>0</v>
      </c>
      <c r="EI214" t="s">
        <v>6</v>
      </c>
      <c r="EJ214">
        <v>1</v>
      </c>
      <c r="EK214">
        <v>500001</v>
      </c>
      <c r="EL214" t="s">
        <v>52</v>
      </c>
      <c r="EM214" t="s">
        <v>53</v>
      </c>
      <c r="EO214" t="s">
        <v>6</v>
      </c>
      <c r="EQ214">
        <v>0</v>
      </c>
      <c r="ER214">
        <v>457.46000000000004</v>
      </c>
      <c r="ES214" s="68">
        <f>'1.Лок.смета.и.Акт'!F648</f>
        <v>457.46000000000004</v>
      </c>
      <c r="ET214">
        <v>0</v>
      </c>
      <c r="EU214">
        <v>0</v>
      </c>
      <c r="EV214">
        <v>0</v>
      </c>
      <c r="EW214">
        <v>0</v>
      </c>
      <c r="EX214">
        <v>0</v>
      </c>
      <c r="EZ214">
        <v>5</v>
      </c>
      <c r="FC214">
        <v>0</v>
      </c>
      <c r="FD214">
        <v>18</v>
      </c>
      <c r="FF214">
        <v>435</v>
      </c>
      <c r="FQ214">
        <v>0</v>
      </c>
      <c r="FR214">
        <f t="shared" si="195"/>
        <v>0</v>
      </c>
      <c r="FS214">
        <v>0</v>
      </c>
      <c r="FX214">
        <v>0</v>
      </c>
      <c r="FY214">
        <v>0</v>
      </c>
      <c r="GA214" t="s">
        <v>268</v>
      </c>
      <c r="GD214">
        <v>1</v>
      </c>
      <c r="GF214">
        <v>1624094406</v>
      </c>
      <c r="GG214">
        <v>2</v>
      </c>
      <c r="GH214">
        <v>3</v>
      </c>
      <c r="GI214">
        <v>4</v>
      </c>
      <c r="GJ214">
        <v>0</v>
      </c>
      <c r="GK214">
        <v>0</v>
      </c>
      <c r="GL214">
        <f t="shared" si="196"/>
        <v>0</v>
      </c>
      <c r="GM214" t="e">
        <f t="shared" si="197"/>
        <v>#REF!</v>
      </c>
      <c r="GN214" t="e">
        <f t="shared" si="198"/>
        <v>#REF!</v>
      </c>
      <c r="GO214">
        <f t="shared" si="199"/>
        <v>0</v>
      </c>
      <c r="GP214">
        <f t="shared" si="200"/>
        <v>0</v>
      </c>
      <c r="GR214">
        <v>1</v>
      </c>
      <c r="GS214">
        <v>1</v>
      </c>
      <c r="GT214">
        <v>0</v>
      </c>
      <c r="GU214" t="s">
        <v>6</v>
      </c>
      <c r="GV214">
        <f t="shared" si="201"/>
        <v>0</v>
      </c>
      <c r="GW214">
        <v>1</v>
      </c>
      <c r="GX214" t="e">
        <f t="shared" si="202"/>
        <v>#REF!</v>
      </c>
      <c r="HA214">
        <v>0</v>
      </c>
      <c r="HB214">
        <v>0</v>
      </c>
      <c r="HC214">
        <f t="shared" si="203"/>
        <v>0</v>
      </c>
      <c r="HE214" t="s">
        <v>43</v>
      </c>
      <c r="HF214" t="s">
        <v>55</v>
      </c>
      <c r="HG214" t="e">
        <f>ROUND(AC214*I214,2)</f>
        <v>#REF!</v>
      </c>
      <c r="HM214" t="s">
        <v>6</v>
      </c>
      <c r="HN214" t="s">
        <v>6</v>
      </c>
      <c r="HO214" t="s">
        <v>6</v>
      </c>
      <c r="HP214" t="s">
        <v>6</v>
      </c>
      <c r="HQ214" t="s">
        <v>6</v>
      </c>
      <c r="IF214">
        <v>-1</v>
      </c>
      <c r="IK214">
        <v>0</v>
      </c>
    </row>
    <row r="215" spans="1:245" x14ac:dyDescent="0.2">
      <c r="A215">
        <v>17</v>
      </c>
      <c r="B215">
        <v>1</v>
      </c>
      <c r="C215">
        <f>ROW(SmtRes!A273)</f>
        <v>273</v>
      </c>
      <c r="D215">
        <f>ROW(EtalonRes!A290)</f>
        <v>290</v>
      </c>
      <c r="E215" t="s">
        <v>296</v>
      </c>
      <c r="F215" t="s">
        <v>112</v>
      </c>
      <c r="G215" t="s">
        <v>113</v>
      </c>
      <c r="H215" t="s">
        <v>101</v>
      </c>
      <c r="I215">
        <f>'1.Лок.смета.и.Акт'!E653</f>
        <v>0.84430000000000005</v>
      </c>
      <c r="J215">
        <v>0</v>
      </c>
      <c r="K215">
        <v>0.84430000000000005</v>
      </c>
      <c r="O215">
        <f t="shared" si="171"/>
        <v>35986.339999999997</v>
      </c>
      <c r="P215">
        <f t="shared" si="172"/>
        <v>2991.33</v>
      </c>
      <c r="Q215">
        <f t="shared" si="173"/>
        <v>1432.45</v>
      </c>
      <c r="R215">
        <f t="shared" si="174"/>
        <v>233.99</v>
      </c>
      <c r="S215">
        <f t="shared" si="175"/>
        <v>31562.560000000001</v>
      </c>
      <c r="T215">
        <f t="shared" si="176"/>
        <v>0</v>
      </c>
      <c r="U215">
        <f t="shared" si="177"/>
        <v>108.15483</v>
      </c>
      <c r="V215">
        <f t="shared" si="178"/>
        <v>0.56736960000000003</v>
      </c>
      <c r="W215">
        <f t="shared" si="179"/>
        <v>0</v>
      </c>
      <c r="X215">
        <f t="shared" si="180"/>
        <v>38473.83</v>
      </c>
      <c r="Y215">
        <f t="shared" si="181"/>
        <v>22893.52</v>
      </c>
      <c r="AA215">
        <v>74715642</v>
      </c>
      <c r="AB215">
        <f t="shared" si="182"/>
        <v>1636.45</v>
      </c>
      <c r="AC215">
        <f t="shared" si="183"/>
        <v>388.91</v>
      </c>
      <c r="AD215">
        <f>ROUND(((((ET215*ROUND(1.05,7)))-((EU215*ROUND(1.05,7))))+AE215),2)</f>
        <v>127.95</v>
      </c>
      <c r="AE215">
        <f>ROUND(((EU215*ROUND(1.05,7))),2)</f>
        <v>8.3000000000000007</v>
      </c>
      <c r="AF215">
        <f>ROUND(((EV215*ROUND(1.05,7))),2)</f>
        <v>1119.5899999999999</v>
      </c>
      <c r="AG215">
        <f t="shared" si="184"/>
        <v>0</v>
      </c>
      <c r="AH215">
        <f>((EW215*ROUND(1.05,7)))</f>
        <v>128.1</v>
      </c>
      <c r="AI215">
        <f>((EX215*ROUND(1.05,7)))</f>
        <v>0.67200000000000004</v>
      </c>
      <c r="AJ215">
        <f t="shared" si="185"/>
        <v>0</v>
      </c>
      <c r="AK215">
        <f>AL215+AM215+AO215</f>
        <v>1577.04</v>
      </c>
      <c r="AL215" s="68">
        <f>'1.Лок.смета.и.Акт'!F657</f>
        <v>388.91</v>
      </c>
      <c r="AM215" s="68">
        <f>'1.Лок.смета.и.Акт'!F655</f>
        <v>121.85</v>
      </c>
      <c r="AN215" s="68">
        <f>'1.Лок.смета.и.Акт'!F656</f>
        <v>7.9</v>
      </c>
      <c r="AO215" s="68">
        <f>'1.Лок.смета.и.Акт'!F654</f>
        <v>1066.28</v>
      </c>
      <c r="AP215">
        <v>0</v>
      </c>
      <c r="AQ215">
        <f>'1.Лок.смета.и.Акт'!E660</f>
        <v>122</v>
      </c>
      <c r="AR215">
        <v>0.64</v>
      </c>
      <c r="AS215">
        <v>0</v>
      </c>
      <c r="AT215">
        <v>121</v>
      </c>
      <c r="AU215">
        <v>72</v>
      </c>
      <c r="AV215">
        <v>1</v>
      </c>
      <c r="AW215">
        <v>1</v>
      </c>
      <c r="AZ215">
        <v>1</v>
      </c>
      <c r="BA215">
        <f>'1.Лок.смета.и.Акт'!J654</f>
        <v>33.39</v>
      </c>
      <c r="BB215">
        <f>'1.Лок.смета.и.Акт'!J655</f>
        <v>13.26</v>
      </c>
      <c r="BC215">
        <f>'1.Лок.смета.и.Акт'!J657</f>
        <v>9.11</v>
      </c>
      <c r="BD215" t="s">
        <v>6</v>
      </c>
      <c r="BE215" t="s">
        <v>6</v>
      </c>
      <c r="BF215" t="s">
        <v>6</v>
      </c>
      <c r="BG215" t="s">
        <v>6</v>
      </c>
      <c r="BH215">
        <v>0</v>
      </c>
      <c r="BI215">
        <v>1</v>
      </c>
      <c r="BJ215" t="s">
        <v>114</v>
      </c>
      <c r="BM215">
        <v>20001</v>
      </c>
      <c r="BN215">
        <v>0</v>
      </c>
      <c r="BO215" t="s">
        <v>6</v>
      </c>
      <c r="BP215">
        <v>0</v>
      </c>
      <c r="BQ215">
        <v>22</v>
      </c>
      <c r="BR215">
        <v>0</v>
      </c>
      <c r="BS215">
        <f>'1.Лок.смета.и.Акт'!J656</f>
        <v>33.39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6</v>
      </c>
      <c r="BZ215">
        <v>121</v>
      </c>
      <c r="CA215">
        <v>72</v>
      </c>
      <c r="CB215" t="s">
        <v>6</v>
      </c>
      <c r="CE215">
        <v>0</v>
      </c>
      <c r="CF215">
        <v>0</v>
      </c>
      <c r="CG215">
        <v>0</v>
      </c>
      <c r="CM215">
        <v>0</v>
      </c>
      <c r="CN215" t="s">
        <v>63</v>
      </c>
      <c r="CO215">
        <v>0</v>
      </c>
      <c r="CP215">
        <f t="shared" si="186"/>
        <v>35986.340000000004</v>
      </c>
      <c r="CQ215">
        <f>AC215*BC215</f>
        <v>3542.9701</v>
      </c>
      <c r="CR215">
        <f>AD215*BB215</f>
        <v>1696.617</v>
      </c>
      <c r="CS215">
        <f t="shared" si="187"/>
        <v>277.137</v>
      </c>
      <c r="CT215">
        <f t="shared" si="188"/>
        <v>37383.110099999998</v>
      </c>
      <c r="CU215">
        <f t="shared" si="189"/>
        <v>0</v>
      </c>
      <c r="CV215">
        <f t="shared" si="190"/>
        <v>128.1</v>
      </c>
      <c r="CW215">
        <f t="shared" si="191"/>
        <v>0.67200000000000004</v>
      </c>
      <c r="CX215">
        <f t="shared" si="192"/>
        <v>0</v>
      </c>
      <c r="CY215">
        <f t="shared" si="193"/>
        <v>38473.825500000006</v>
      </c>
      <c r="CZ215">
        <f t="shared" si="194"/>
        <v>22893.516</v>
      </c>
      <c r="DC215" t="s">
        <v>6</v>
      </c>
      <c r="DD215" t="s">
        <v>6</v>
      </c>
      <c r="DE215" t="s">
        <v>64</v>
      </c>
      <c r="DF215" t="s">
        <v>64</v>
      </c>
      <c r="DG215" t="s">
        <v>64</v>
      </c>
      <c r="DH215" t="s">
        <v>6</v>
      </c>
      <c r="DI215" t="s">
        <v>64</v>
      </c>
      <c r="DJ215" t="s">
        <v>64</v>
      </c>
      <c r="DK215" t="s">
        <v>6</v>
      </c>
      <c r="DL215" t="s">
        <v>6</v>
      </c>
      <c r="DM215" t="s">
        <v>6</v>
      </c>
      <c r="DN215">
        <v>0</v>
      </c>
      <c r="DO215">
        <v>0</v>
      </c>
      <c r="DP215">
        <v>1</v>
      </c>
      <c r="DQ215">
        <v>1</v>
      </c>
      <c r="DU215">
        <v>1005</v>
      </c>
      <c r="DV215" t="s">
        <v>101</v>
      </c>
      <c r="DW215" t="str">
        <f>'1.Лок.смета.и.Акт'!D653</f>
        <v>100 м2</v>
      </c>
      <c r="DX215">
        <v>100</v>
      </c>
      <c r="DZ215" t="s">
        <v>6</v>
      </c>
      <c r="EA215" t="s">
        <v>6</v>
      </c>
      <c r="EB215" t="s">
        <v>6</v>
      </c>
      <c r="EC215" t="s">
        <v>6</v>
      </c>
      <c r="EE215">
        <v>61529847</v>
      </c>
      <c r="EF215">
        <v>22</v>
      </c>
      <c r="EG215" t="s">
        <v>27</v>
      </c>
      <c r="EH215">
        <v>16</v>
      </c>
      <c r="EI215" t="s">
        <v>28</v>
      </c>
      <c r="EJ215">
        <v>1</v>
      </c>
      <c r="EK215">
        <v>20001</v>
      </c>
      <c r="EL215" t="s">
        <v>29</v>
      </c>
      <c r="EM215" t="s">
        <v>30</v>
      </c>
      <c r="EO215" t="s">
        <v>31</v>
      </c>
      <c r="EQ215">
        <v>0</v>
      </c>
      <c r="ER215">
        <f>ES215+ET215+EV215</f>
        <v>1577.04</v>
      </c>
      <c r="ES215" s="68">
        <f>'1.Лок.смета.и.Акт'!F657</f>
        <v>388.91</v>
      </c>
      <c r="ET215" s="68">
        <f>'1.Лок.смета.и.Акт'!F655</f>
        <v>121.85</v>
      </c>
      <c r="EU215" s="68">
        <f>'1.Лок.смета.и.Акт'!F656</f>
        <v>7.9</v>
      </c>
      <c r="EV215" s="68">
        <f>'1.Лок.смета.и.Акт'!F654</f>
        <v>1066.28</v>
      </c>
      <c r="EW215">
        <f>'1.Лок.смета.и.Акт'!E660</f>
        <v>122</v>
      </c>
      <c r="EX215">
        <v>0.64</v>
      </c>
      <c r="EY215">
        <v>0</v>
      </c>
      <c r="FQ215">
        <v>0</v>
      </c>
      <c r="FR215">
        <f t="shared" si="195"/>
        <v>0</v>
      </c>
      <c r="FS215">
        <v>0</v>
      </c>
      <c r="FX215">
        <v>121</v>
      </c>
      <c r="FY215">
        <v>72</v>
      </c>
      <c r="GA215" t="s">
        <v>6</v>
      </c>
      <c r="GD215">
        <v>1</v>
      </c>
      <c r="GF215">
        <v>178217713</v>
      </c>
      <c r="GG215">
        <v>2</v>
      </c>
      <c r="GH215">
        <v>1</v>
      </c>
      <c r="GI215">
        <v>4</v>
      </c>
      <c r="GJ215">
        <v>0</v>
      </c>
      <c r="GK215">
        <v>0</v>
      </c>
      <c r="GL215">
        <f t="shared" si="196"/>
        <v>0</v>
      </c>
      <c r="GM215">
        <f t="shared" si="197"/>
        <v>97353.69</v>
      </c>
      <c r="GN215">
        <f t="shared" si="198"/>
        <v>97353.69</v>
      </c>
      <c r="GO215">
        <f t="shared" si="199"/>
        <v>0</v>
      </c>
      <c r="GP215">
        <f t="shared" si="200"/>
        <v>0</v>
      </c>
      <c r="GR215">
        <v>0</v>
      </c>
      <c r="GS215">
        <v>3</v>
      </c>
      <c r="GT215">
        <v>0</v>
      </c>
      <c r="GU215" t="s">
        <v>6</v>
      </c>
      <c r="GV215">
        <f t="shared" si="201"/>
        <v>0</v>
      </c>
      <c r="GW215">
        <v>1</v>
      </c>
      <c r="GX215">
        <f t="shared" si="202"/>
        <v>0</v>
      </c>
      <c r="HA215">
        <v>0</v>
      </c>
      <c r="HB215">
        <v>0</v>
      </c>
      <c r="HC215">
        <f t="shared" si="203"/>
        <v>0</v>
      </c>
      <c r="HE215" t="s">
        <v>6</v>
      </c>
      <c r="HF215" t="s">
        <v>6</v>
      </c>
      <c r="HM215" t="s">
        <v>6</v>
      </c>
      <c r="HN215" t="s">
        <v>32</v>
      </c>
      <c r="HO215" t="s">
        <v>33</v>
      </c>
      <c r="HP215" t="s">
        <v>28</v>
      </c>
      <c r="HQ215" t="s">
        <v>28</v>
      </c>
      <c r="IF215">
        <v>-1</v>
      </c>
      <c r="IK215">
        <v>0</v>
      </c>
    </row>
    <row r="216" spans="1:245" x14ac:dyDescent="0.2">
      <c r="A216">
        <v>18</v>
      </c>
      <c r="B216">
        <v>1</v>
      </c>
      <c r="C216">
        <v>273</v>
      </c>
      <c r="E216" t="s">
        <v>297</v>
      </c>
      <c r="F216" t="str">
        <f>'1.Лок.смета.и.Акт'!B661</f>
        <v>Прайс</v>
      </c>
      <c r="G216" t="s">
        <v>120</v>
      </c>
      <c r="H216" t="s">
        <v>105</v>
      </c>
      <c r="I216" t="e">
        <f>I215*J216</f>
        <v>#REF!</v>
      </c>
      <c r="J216" s="183" t="e">
        <f>#REF!</f>
        <v>#REF!</v>
      </c>
      <c r="K216">
        <v>100</v>
      </c>
      <c r="O216" t="e">
        <f t="shared" si="171"/>
        <v>#REF!</v>
      </c>
      <c r="P216" t="e">
        <f t="shared" si="172"/>
        <v>#REF!</v>
      </c>
      <c r="Q216" t="e">
        <f t="shared" si="173"/>
        <v>#REF!</v>
      </c>
      <c r="R216" t="e">
        <f t="shared" si="174"/>
        <v>#REF!</v>
      </c>
      <c r="S216" t="e">
        <f t="shared" si="175"/>
        <v>#REF!</v>
      </c>
      <c r="T216" t="e">
        <f t="shared" si="176"/>
        <v>#REF!</v>
      </c>
      <c r="U216" t="e">
        <f t="shared" si="177"/>
        <v>#REF!</v>
      </c>
      <c r="V216" t="e">
        <f t="shared" si="178"/>
        <v>#REF!</v>
      </c>
      <c r="W216" t="e">
        <f t="shared" si="179"/>
        <v>#REF!</v>
      </c>
      <c r="X216" t="e">
        <f t="shared" si="180"/>
        <v>#REF!</v>
      </c>
      <c r="Y216" t="e">
        <f t="shared" si="181"/>
        <v>#REF!</v>
      </c>
      <c r="AA216">
        <v>74715642</v>
      </c>
      <c r="AB216">
        <f t="shared" si="182"/>
        <v>1027.3</v>
      </c>
      <c r="AC216">
        <f t="shared" si="183"/>
        <v>1027.3</v>
      </c>
      <c r="AD216">
        <f>ROUND((((ET216)-(EU216))+AE216),2)</f>
        <v>0</v>
      </c>
      <c r="AE216">
        <f>ROUND((EU216),2)</f>
        <v>0</v>
      </c>
      <c r="AF216">
        <f>ROUND((EV216),2)</f>
        <v>0</v>
      </c>
      <c r="AG216">
        <f t="shared" si="184"/>
        <v>0</v>
      </c>
      <c r="AH216">
        <f>(EW216)</f>
        <v>0</v>
      </c>
      <c r="AI216">
        <f>(EX216)</f>
        <v>0</v>
      </c>
      <c r="AJ216">
        <f t="shared" si="185"/>
        <v>0</v>
      </c>
      <c r="AK216">
        <v>1027.3</v>
      </c>
      <c r="AL216" s="68">
        <f>'1.Лок.смета.и.Акт'!F661</f>
        <v>1027.3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1</v>
      </c>
      <c r="AW216">
        <v>1</v>
      </c>
      <c r="AZ216">
        <v>1</v>
      </c>
      <c r="BA216">
        <v>1</v>
      </c>
      <c r="BB216">
        <v>1</v>
      </c>
      <c r="BC216">
        <f>'1.Лок.смета.и.Акт'!J661</f>
        <v>9.11</v>
      </c>
      <c r="BD216" t="s">
        <v>6</v>
      </c>
      <c r="BE216" t="s">
        <v>6</v>
      </c>
      <c r="BF216" t="s">
        <v>6</v>
      </c>
      <c r="BG216" t="s">
        <v>6</v>
      </c>
      <c r="BH216">
        <v>3</v>
      </c>
      <c r="BI216">
        <v>1</v>
      </c>
      <c r="BJ216" t="s">
        <v>117</v>
      </c>
      <c r="BM216">
        <v>500001</v>
      </c>
      <c r="BN216">
        <v>0</v>
      </c>
      <c r="BO216" t="s">
        <v>6</v>
      </c>
      <c r="BP216">
        <v>0</v>
      </c>
      <c r="BQ216">
        <v>8</v>
      </c>
      <c r="BR216">
        <v>0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6</v>
      </c>
      <c r="BZ216">
        <v>0</v>
      </c>
      <c r="CA216">
        <v>0</v>
      </c>
      <c r="CB216" t="s">
        <v>6</v>
      </c>
      <c r="CE216">
        <v>0</v>
      </c>
      <c r="CF216">
        <v>0</v>
      </c>
      <c r="CG216">
        <v>0</v>
      </c>
      <c r="CM216">
        <v>0</v>
      </c>
      <c r="CN216" t="s">
        <v>6</v>
      </c>
      <c r="CO216">
        <v>0</v>
      </c>
      <c r="CP216" t="e">
        <f t="shared" si="186"/>
        <v>#REF!</v>
      </c>
      <c r="CQ216">
        <f>AC216</f>
        <v>1027.3</v>
      </c>
      <c r="CR216">
        <f>AD216</f>
        <v>0</v>
      </c>
      <c r="CS216">
        <f t="shared" si="187"/>
        <v>0</v>
      </c>
      <c r="CT216">
        <f t="shared" si="188"/>
        <v>0</v>
      </c>
      <c r="CU216">
        <f t="shared" si="189"/>
        <v>0</v>
      </c>
      <c r="CV216">
        <f t="shared" si="190"/>
        <v>0</v>
      </c>
      <c r="CW216">
        <f t="shared" si="191"/>
        <v>0</v>
      </c>
      <c r="CX216">
        <f t="shared" si="192"/>
        <v>0</v>
      </c>
      <c r="CY216" t="e">
        <f t="shared" si="193"/>
        <v>#REF!</v>
      </c>
      <c r="CZ216" t="e">
        <f t="shared" si="194"/>
        <v>#REF!</v>
      </c>
      <c r="DC216" t="s">
        <v>6</v>
      </c>
      <c r="DD216" t="s">
        <v>6</v>
      </c>
      <c r="DE216" t="s">
        <v>6</v>
      </c>
      <c r="DF216" t="s">
        <v>6</v>
      </c>
      <c r="DG216" t="s">
        <v>6</v>
      </c>
      <c r="DH216" t="s">
        <v>6</v>
      </c>
      <c r="DI216" t="s">
        <v>6</v>
      </c>
      <c r="DJ216" t="s">
        <v>6</v>
      </c>
      <c r="DK216" t="s">
        <v>6</v>
      </c>
      <c r="DL216" t="s">
        <v>6</v>
      </c>
      <c r="DM216" t="s">
        <v>6</v>
      </c>
      <c r="DN216">
        <v>0</v>
      </c>
      <c r="DO216">
        <v>0</v>
      </c>
      <c r="DP216">
        <v>1</v>
      </c>
      <c r="DQ216">
        <v>1</v>
      </c>
      <c r="DU216">
        <v>1005</v>
      </c>
      <c r="DV216" t="s">
        <v>105</v>
      </c>
      <c r="DW216" t="str">
        <f>'1.Лок.смета.и.Акт'!D661</f>
        <v>м2</v>
      </c>
      <c r="DX216">
        <v>1</v>
      </c>
      <c r="DZ216" t="s">
        <v>6</v>
      </c>
      <c r="EA216" t="s">
        <v>6</v>
      </c>
      <c r="EB216" t="s">
        <v>6</v>
      </c>
      <c r="EC216" t="s">
        <v>6</v>
      </c>
      <c r="EE216">
        <v>61530067</v>
      </c>
      <c r="EF216">
        <v>8</v>
      </c>
      <c r="EG216" t="s">
        <v>51</v>
      </c>
      <c r="EH216">
        <v>0</v>
      </c>
      <c r="EI216" t="s">
        <v>6</v>
      </c>
      <c r="EJ216">
        <v>1</v>
      </c>
      <c r="EK216">
        <v>500001</v>
      </c>
      <c r="EL216" t="s">
        <v>52</v>
      </c>
      <c r="EM216" t="s">
        <v>53</v>
      </c>
      <c r="EO216" t="s">
        <v>6</v>
      </c>
      <c r="EQ216">
        <v>0</v>
      </c>
      <c r="ER216">
        <v>976.88</v>
      </c>
      <c r="ES216" s="68">
        <f>'1.Лок.смета.и.Акт'!F661</f>
        <v>1027.3</v>
      </c>
      <c r="ET216">
        <v>0</v>
      </c>
      <c r="EU216">
        <v>0</v>
      </c>
      <c r="EV216">
        <v>0</v>
      </c>
      <c r="EW216">
        <v>0</v>
      </c>
      <c r="EX216">
        <v>0</v>
      </c>
      <c r="EZ216">
        <v>5</v>
      </c>
      <c r="FC216">
        <v>0</v>
      </c>
      <c r="FD216">
        <v>18</v>
      </c>
      <c r="FF216">
        <v>976.88</v>
      </c>
      <c r="FQ216">
        <v>0</v>
      </c>
      <c r="FR216">
        <f t="shared" si="195"/>
        <v>0</v>
      </c>
      <c r="FS216">
        <v>0</v>
      </c>
      <c r="FX216">
        <v>0</v>
      </c>
      <c r="FY216">
        <v>0</v>
      </c>
      <c r="GA216" t="s">
        <v>121</v>
      </c>
      <c r="GD216">
        <v>1</v>
      </c>
      <c r="GF216">
        <v>-1087478745</v>
      </c>
      <c r="GG216">
        <v>2</v>
      </c>
      <c r="GH216">
        <v>3</v>
      </c>
      <c r="GI216">
        <v>4</v>
      </c>
      <c r="GJ216">
        <v>0</v>
      </c>
      <c r="GK216">
        <v>0</v>
      </c>
      <c r="GL216">
        <f t="shared" si="196"/>
        <v>0</v>
      </c>
      <c r="GM216" t="e">
        <f t="shared" si="197"/>
        <v>#REF!</v>
      </c>
      <c r="GN216" t="e">
        <f t="shared" si="198"/>
        <v>#REF!</v>
      </c>
      <c r="GO216">
        <f t="shared" si="199"/>
        <v>0</v>
      </c>
      <c r="GP216">
        <f t="shared" si="200"/>
        <v>0</v>
      </c>
      <c r="GR216">
        <v>1</v>
      </c>
      <c r="GS216">
        <v>1</v>
      </c>
      <c r="GT216">
        <v>0</v>
      </c>
      <c r="GU216" t="s">
        <v>6</v>
      </c>
      <c r="GV216">
        <f t="shared" si="201"/>
        <v>0</v>
      </c>
      <c r="GW216">
        <v>1</v>
      </c>
      <c r="GX216" t="e">
        <f t="shared" si="202"/>
        <v>#REF!</v>
      </c>
      <c r="HA216">
        <v>0</v>
      </c>
      <c r="HB216">
        <v>0</v>
      </c>
      <c r="HC216">
        <f t="shared" si="203"/>
        <v>0</v>
      </c>
      <c r="HE216" t="s">
        <v>43</v>
      </c>
      <c r="HF216" t="s">
        <v>55</v>
      </c>
      <c r="HG216" t="e">
        <f>ROUND(AC216*I216,2)</f>
        <v>#REF!</v>
      </c>
      <c r="HM216" t="s">
        <v>6</v>
      </c>
      <c r="HN216" t="s">
        <v>6</v>
      </c>
      <c r="HO216" t="s">
        <v>6</v>
      </c>
      <c r="HP216" t="s">
        <v>6</v>
      </c>
      <c r="HQ216" t="s">
        <v>6</v>
      </c>
      <c r="IF216">
        <v>-1</v>
      </c>
      <c r="IK216">
        <v>0</v>
      </c>
    </row>
    <row r="217" spans="1:245" x14ac:dyDescent="0.2">
      <c r="A217">
        <v>17</v>
      </c>
      <c r="B217">
        <v>1</v>
      </c>
      <c r="C217">
        <f>ROW(SmtRes!A287)</f>
        <v>287</v>
      </c>
      <c r="D217">
        <f>ROW(EtalonRes!A307)</f>
        <v>307</v>
      </c>
      <c r="E217" t="s">
        <v>298</v>
      </c>
      <c r="F217" t="s">
        <v>99</v>
      </c>
      <c r="G217" t="s">
        <v>100</v>
      </c>
      <c r="H217" t="s">
        <v>101</v>
      </c>
      <c r="I217">
        <f>'1.Лок.смета.и.Акт'!E666</f>
        <v>0.16930000000000001</v>
      </c>
      <c r="J217">
        <v>0</v>
      </c>
      <c r="K217">
        <v>0.16930000000000001</v>
      </c>
      <c r="O217">
        <f t="shared" si="171"/>
        <v>8936.23</v>
      </c>
      <c r="P217">
        <f t="shared" si="172"/>
        <v>670.37</v>
      </c>
      <c r="Q217">
        <f t="shared" si="173"/>
        <v>276.8</v>
      </c>
      <c r="R217">
        <f t="shared" si="174"/>
        <v>88.02</v>
      </c>
      <c r="S217">
        <f t="shared" si="175"/>
        <v>7989.06</v>
      </c>
      <c r="T217">
        <f t="shared" si="176"/>
        <v>0</v>
      </c>
      <c r="U217">
        <f t="shared" si="177"/>
        <v>27.375810000000001</v>
      </c>
      <c r="V217">
        <f t="shared" si="178"/>
        <v>0.21331800000000001</v>
      </c>
      <c r="W217">
        <f t="shared" si="179"/>
        <v>0</v>
      </c>
      <c r="X217">
        <f t="shared" si="180"/>
        <v>9773.27</v>
      </c>
      <c r="Y217">
        <f t="shared" si="181"/>
        <v>5815.5</v>
      </c>
      <c r="AA217">
        <v>74715642</v>
      </c>
      <c r="AB217">
        <f t="shared" si="182"/>
        <v>1971.21</v>
      </c>
      <c r="AC217">
        <f t="shared" si="183"/>
        <v>434.65</v>
      </c>
      <c r="AD217">
        <f>ROUND(((((ET217*ROUND(1.05,7)))-((EU217*ROUND(1.05,7))))+AE217),2)</f>
        <v>123.3</v>
      </c>
      <c r="AE217">
        <f>ROUND(((EU217*ROUND(1.05,7))),2)</f>
        <v>15.57</v>
      </c>
      <c r="AF217">
        <f>ROUND(((EV217*ROUND(1.05,7))),2)</f>
        <v>1413.26</v>
      </c>
      <c r="AG217">
        <f t="shared" si="184"/>
        <v>0</v>
      </c>
      <c r="AH217">
        <f>((EW217*ROUND(1.05,7)))</f>
        <v>161.70000000000002</v>
      </c>
      <c r="AI217">
        <f>((EX217*ROUND(1.05,7)))</f>
        <v>1.26</v>
      </c>
      <c r="AJ217">
        <f t="shared" si="185"/>
        <v>0</v>
      </c>
      <c r="AK217">
        <f>AL217+AM217+AO217</f>
        <v>1898.04</v>
      </c>
      <c r="AL217" s="68">
        <f>'1.Лок.смета.и.Акт'!F670</f>
        <v>434.65</v>
      </c>
      <c r="AM217" s="68">
        <f>'1.Лок.смета.и.Акт'!F668</f>
        <v>117.43</v>
      </c>
      <c r="AN217" s="68">
        <f>'1.Лок.смета.и.Акт'!F669</f>
        <v>14.83</v>
      </c>
      <c r="AO217" s="68">
        <f>'1.Лок.смета.и.Акт'!F667</f>
        <v>1345.96</v>
      </c>
      <c r="AP217">
        <v>0</v>
      </c>
      <c r="AQ217">
        <f>'1.Лок.смета.и.Акт'!E673</f>
        <v>154</v>
      </c>
      <c r="AR217">
        <v>1.2</v>
      </c>
      <c r="AS217">
        <v>0</v>
      </c>
      <c r="AT217">
        <v>121</v>
      </c>
      <c r="AU217">
        <v>72</v>
      </c>
      <c r="AV217">
        <v>1</v>
      </c>
      <c r="AW217">
        <v>1</v>
      </c>
      <c r="AZ217">
        <v>1</v>
      </c>
      <c r="BA217">
        <f>'1.Лок.смета.и.Акт'!J667</f>
        <v>33.39</v>
      </c>
      <c r="BB217">
        <f>'1.Лок.смета.и.Акт'!J668</f>
        <v>13.26</v>
      </c>
      <c r="BC217">
        <f>'1.Лок.смета.и.Акт'!J670</f>
        <v>9.11</v>
      </c>
      <c r="BD217" t="s">
        <v>6</v>
      </c>
      <c r="BE217" t="s">
        <v>6</v>
      </c>
      <c r="BF217" t="s">
        <v>6</v>
      </c>
      <c r="BG217" t="s">
        <v>6</v>
      </c>
      <c r="BH217">
        <v>0</v>
      </c>
      <c r="BI217">
        <v>1</v>
      </c>
      <c r="BJ217" t="s">
        <v>102</v>
      </c>
      <c r="BM217">
        <v>20001</v>
      </c>
      <c r="BN217">
        <v>0</v>
      </c>
      <c r="BO217" t="s">
        <v>6</v>
      </c>
      <c r="BP217">
        <v>0</v>
      </c>
      <c r="BQ217">
        <v>22</v>
      </c>
      <c r="BR217">
        <v>0</v>
      </c>
      <c r="BS217">
        <f>'1.Лок.смета.и.Акт'!J669</f>
        <v>33.39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6</v>
      </c>
      <c r="BZ217">
        <v>121</v>
      </c>
      <c r="CA217">
        <v>72</v>
      </c>
      <c r="CB217" t="s">
        <v>6</v>
      </c>
      <c r="CE217">
        <v>0</v>
      </c>
      <c r="CF217">
        <v>0</v>
      </c>
      <c r="CG217">
        <v>0</v>
      </c>
      <c r="CM217">
        <v>0</v>
      </c>
      <c r="CN217" t="s">
        <v>63</v>
      </c>
      <c r="CO217">
        <v>0</v>
      </c>
      <c r="CP217">
        <f t="shared" si="186"/>
        <v>8936.23</v>
      </c>
      <c r="CQ217">
        <f>AC217*BC217</f>
        <v>3959.6614999999997</v>
      </c>
      <c r="CR217">
        <f>AD217*BB217</f>
        <v>1634.9579999999999</v>
      </c>
      <c r="CS217">
        <f t="shared" si="187"/>
        <v>519.88229999999999</v>
      </c>
      <c r="CT217">
        <f t="shared" si="188"/>
        <v>47188.751400000001</v>
      </c>
      <c r="CU217">
        <f t="shared" si="189"/>
        <v>0</v>
      </c>
      <c r="CV217">
        <f t="shared" si="190"/>
        <v>161.70000000000002</v>
      </c>
      <c r="CW217">
        <f t="shared" si="191"/>
        <v>1.26</v>
      </c>
      <c r="CX217">
        <f t="shared" si="192"/>
        <v>0</v>
      </c>
      <c r="CY217">
        <f t="shared" si="193"/>
        <v>9773.2668000000012</v>
      </c>
      <c r="CZ217">
        <f t="shared" si="194"/>
        <v>5815.4975999999997</v>
      </c>
      <c r="DC217" t="s">
        <v>6</v>
      </c>
      <c r="DD217" t="s">
        <v>6</v>
      </c>
      <c r="DE217" t="s">
        <v>64</v>
      </c>
      <c r="DF217" t="s">
        <v>64</v>
      </c>
      <c r="DG217" t="s">
        <v>64</v>
      </c>
      <c r="DH217" t="s">
        <v>6</v>
      </c>
      <c r="DI217" t="s">
        <v>64</v>
      </c>
      <c r="DJ217" t="s">
        <v>64</v>
      </c>
      <c r="DK217" t="s">
        <v>6</v>
      </c>
      <c r="DL217" t="s">
        <v>6</v>
      </c>
      <c r="DM217" t="s">
        <v>6</v>
      </c>
      <c r="DN217">
        <v>0</v>
      </c>
      <c r="DO217">
        <v>0</v>
      </c>
      <c r="DP217">
        <v>1</v>
      </c>
      <c r="DQ217">
        <v>1</v>
      </c>
      <c r="DU217">
        <v>1005</v>
      </c>
      <c r="DV217" t="s">
        <v>101</v>
      </c>
      <c r="DW217" t="str">
        <f>'1.Лок.смета.и.Акт'!D666</f>
        <v>100 м2</v>
      </c>
      <c r="DX217">
        <v>100</v>
      </c>
      <c r="DZ217" t="s">
        <v>6</v>
      </c>
      <c r="EA217" t="s">
        <v>6</v>
      </c>
      <c r="EB217" t="s">
        <v>6</v>
      </c>
      <c r="EC217" t="s">
        <v>6</v>
      </c>
      <c r="EE217">
        <v>61529847</v>
      </c>
      <c r="EF217">
        <v>22</v>
      </c>
      <c r="EG217" t="s">
        <v>27</v>
      </c>
      <c r="EH217">
        <v>16</v>
      </c>
      <c r="EI217" t="s">
        <v>28</v>
      </c>
      <c r="EJ217">
        <v>1</v>
      </c>
      <c r="EK217">
        <v>20001</v>
      </c>
      <c r="EL217" t="s">
        <v>29</v>
      </c>
      <c r="EM217" t="s">
        <v>30</v>
      </c>
      <c r="EO217" t="s">
        <v>31</v>
      </c>
      <c r="EQ217">
        <v>0</v>
      </c>
      <c r="ER217">
        <f>ES217+ET217+EV217</f>
        <v>1898.04</v>
      </c>
      <c r="ES217" s="68">
        <f>'1.Лок.смета.и.Акт'!F670</f>
        <v>434.65</v>
      </c>
      <c r="ET217" s="68">
        <f>'1.Лок.смета.и.Акт'!F668</f>
        <v>117.43</v>
      </c>
      <c r="EU217" s="68">
        <f>'1.Лок.смета.и.Акт'!F669</f>
        <v>14.83</v>
      </c>
      <c r="EV217" s="68">
        <f>'1.Лок.смета.и.Акт'!F667</f>
        <v>1345.96</v>
      </c>
      <c r="EW217">
        <f>'1.Лок.смета.и.Акт'!E673</f>
        <v>154</v>
      </c>
      <c r="EX217">
        <v>1.2</v>
      </c>
      <c r="EY217">
        <v>0</v>
      </c>
      <c r="FQ217">
        <v>0</v>
      </c>
      <c r="FR217">
        <f t="shared" si="195"/>
        <v>0</v>
      </c>
      <c r="FS217">
        <v>0</v>
      </c>
      <c r="FX217">
        <v>121</v>
      </c>
      <c r="FY217">
        <v>72</v>
      </c>
      <c r="GA217" t="s">
        <v>6</v>
      </c>
      <c r="GD217">
        <v>1</v>
      </c>
      <c r="GF217">
        <v>1651361282</v>
      </c>
      <c r="GG217">
        <v>2</v>
      </c>
      <c r="GH217">
        <v>1</v>
      </c>
      <c r="GI217">
        <v>4</v>
      </c>
      <c r="GJ217">
        <v>0</v>
      </c>
      <c r="GK217">
        <v>0</v>
      </c>
      <c r="GL217">
        <f t="shared" si="196"/>
        <v>0</v>
      </c>
      <c r="GM217">
        <f t="shared" si="197"/>
        <v>24525</v>
      </c>
      <c r="GN217">
        <f t="shared" si="198"/>
        <v>24525</v>
      </c>
      <c r="GO217">
        <f t="shared" si="199"/>
        <v>0</v>
      </c>
      <c r="GP217">
        <f t="shared" si="200"/>
        <v>0</v>
      </c>
      <c r="GR217">
        <v>0</v>
      </c>
      <c r="GS217">
        <v>3</v>
      </c>
      <c r="GT217">
        <v>0</v>
      </c>
      <c r="GU217" t="s">
        <v>6</v>
      </c>
      <c r="GV217">
        <f t="shared" si="201"/>
        <v>0</v>
      </c>
      <c r="GW217">
        <v>1</v>
      </c>
      <c r="GX217">
        <f t="shared" si="202"/>
        <v>0</v>
      </c>
      <c r="HA217">
        <v>0</v>
      </c>
      <c r="HB217">
        <v>0</v>
      </c>
      <c r="HC217">
        <f t="shared" si="203"/>
        <v>0</v>
      </c>
      <c r="HE217" t="s">
        <v>6</v>
      </c>
      <c r="HF217" t="s">
        <v>6</v>
      </c>
      <c r="HM217" t="s">
        <v>6</v>
      </c>
      <c r="HN217" t="s">
        <v>32</v>
      </c>
      <c r="HO217" t="s">
        <v>33</v>
      </c>
      <c r="HP217" t="s">
        <v>28</v>
      </c>
      <c r="HQ217" t="s">
        <v>28</v>
      </c>
      <c r="IF217">
        <v>-1</v>
      </c>
      <c r="IK217">
        <v>0</v>
      </c>
    </row>
    <row r="218" spans="1:245" x14ac:dyDescent="0.2">
      <c r="A218">
        <v>18</v>
      </c>
      <c r="B218">
        <v>1</v>
      </c>
      <c r="C218">
        <v>285</v>
      </c>
      <c r="E218" t="s">
        <v>299</v>
      </c>
      <c r="F218" t="str">
        <f>'1.Лок.смета.и.Акт'!B674</f>
        <v>Прайс</v>
      </c>
      <c r="G218" t="s">
        <v>104</v>
      </c>
      <c r="H218" t="s">
        <v>105</v>
      </c>
      <c r="I218" t="e">
        <f>I217*J218</f>
        <v>#REF!</v>
      </c>
      <c r="J218" s="183" t="e">
        <f>#REF!</f>
        <v>#REF!</v>
      </c>
      <c r="K218">
        <v>60.307147100000002</v>
      </c>
      <c r="O218" t="e">
        <f t="shared" si="171"/>
        <v>#REF!</v>
      </c>
      <c r="P218" t="e">
        <f t="shared" si="172"/>
        <v>#REF!</v>
      </c>
      <c r="Q218" t="e">
        <f t="shared" si="173"/>
        <v>#REF!</v>
      </c>
      <c r="R218" t="e">
        <f t="shared" si="174"/>
        <v>#REF!</v>
      </c>
      <c r="S218" t="e">
        <f t="shared" si="175"/>
        <v>#REF!</v>
      </c>
      <c r="T218" t="e">
        <f t="shared" si="176"/>
        <v>#REF!</v>
      </c>
      <c r="U218" t="e">
        <f t="shared" si="177"/>
        <v>#REF!</v>
      </c>
      <c r="V218" t="e">
        <f t="shared" si="178"/>
        <v>#REF!</v>
      </c>
      <c r="W218" t="e">
        <f t="shared" si="179"/>
        <v>#REF!</v>
      </c>
      <c r="X218" t="e">
        <f t="shared" si="180"/>
        <v>#REF!</v>
      </c>
      <c r="Y218" t="e">
        <f t="shared" si="181"/>
        <v>#REF!</v>
      </c>
      <c r="AA218">
        <v>74715642</v>
      </c>
      <c r="AB218">
        <f t="shared" si="182"/>
        <v>703.43</v>
      </c>
      <c r="AC218">
        <f t="shared" si="183"/>
        <v>703.43</v>
      </c>
      <c r="AD218">
        <f>ROUND((((ET218)-(EU218))+AE218),2)</f>
        <v>0</v>
      </c>
      <c r="AE218">
        <f t="shared" ref="AE218:AF220" si="204">ROUND((EU218),2)</f>
        <v>0</v>
      </c>
      <c r="AF218">
        <f t="shared" si="204"/>
        <v>0</v>
      </c>
      <c r="AG218">
        <f t="shared" si="184"/>
        <v>0</v>
      </c>
      <c r="AH218">
        <f t="shared" ref="AH218:AI220" si="205">(EW218)</f>
        <v>0</v>
      </c>
      <c r="AI218">
        <f t="shared" si="205"/>
        <v>0</v>
      </c>
      <c r="AJ218">
        <f t="shared" si="185"/>
        <v>0</v>
      </c>
      <c r="AK218">
        <v>703.43</v>
      </c>
      <c r="AL218" s="68">
        <f>'1.Лок.смета.и.Акт'!F674</f>
        <v>703.43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f>'1.Лок.смета.и.Акт'!J674</f>
        <v>9.11</v>
      </c>
      <c r="BD218" t="s">
        <v>6</v>
      </c>
      <c r="BE218" t="s">
        <v>6</v>
      </c>
      <c r="BF218" t="s">
        <v>6</v>
      </c>
      <c r="BG218" t="s">
        <v>6</v>
      </c>
      <c r="BH218">
        <v>3</v>
      </c>
      <c r="BI218">
        <v>1</v>
      </c>
      <c r="BJ218" t="s">
        <v>106</v>
      </c>
      <c r="BM218">
        <v>500001</v>
      </c>
      <c r="BN218">
        <v>0</v>
      </c>
      <c r="BO218" t="s">
        <v>6</v>
      </c>
      <c r="BP218">
        <v>0</v>
      </c>
      <c r="BQ218">
        <v>8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6</v>
      </c>
      <c r="BZ218">
        <v>0</v>
      </c>
      <c r="CA218">
        <v>0</v>
      </c>
      <c r="CB218" t="s">
        <v>6</v>
      </c>
      <c r="CE218">
        <v>0</v>
      </c>
      <c r="CF218">
        <v>0</v>
      </c>
      <c r="CG218">
        <v>0</v>
      </c>
      <c r="CM218">
        <v>0</v>
      </c>
      <c r="CN218" t="s">
        <v>6</v>
      </c>
      <c r="CO218">
        <v>0</v>
      </c>
      <c r="CP218" t="e">
        <f t="shared" si="186"/>
        <v>#REF!</v>
      </c>
      <c r="CQ218">
        <f t="shared" ref="CQ218:CR220" si="206">AC218</f>
        <v>703.43</v>
      </c>
      <c r="CR218">
        <f t="shared" si="206"/>
        <v>0</v>
      </c>
      <c r="CS218">
        <f t="shared" si="187"/>
        <v>0</v>
      </c>
      <c r="CT218">
        <f t="shared" si="188"/>
        <v>0</v>
      </c>
      <c r="CU218">
        <f t="shared" si="189"/>
        <v>0</v>
      </c>
      <c r="CV218">
        <f t="shared" si="190"/>
        <v>0</v>
      </c>
      <c r="CW218">
        <f t="shared" si="191"/>
        <v>0</v>
      </c>
      <c r="CX218">
        <f t="shared" si="192"/>
        <v>0</v>
      </c>
      <c r="CY218" t="e">
        <f t="shared" si="193"/>
        <v>#REF!</v>
      </c>
      <c r="CZ218" t="e">
        <f t="shared" si="194"/>
        <v>#REF!</v>
      </c>
      <c r="DC218" t="s">
        <v>6</v>
      </c>
      <c r="DD218" t="s">
        <v>6</v>
      </c>
      <c r="DE218" t="s">
        <v>6</v>
      </c>
      <c r="DF218" t="s">
        <v>6</v>
      </c>
      <c r="DG218" t="s">
        <v>6</v>
      </c>
      <c r="DH218" t="s">
        <v>6</v>
      </c>
      <c r="DI218" t="s">
        <v>6</v>
      </c>
      <c r="DJ218" t="s">
        <v>6</v>
      </c>
      <c r="DK218" t="s">
        <v>6</v>
      </c>
      <c r="DL218" t="s">
        <v>6</v>
      </c>
      <c r="DM218" t="s">
        <v>6</v>
      </c>
      <c r="DN218">
        <v>0</v>
      </c>
      <c r="DO218">
        <v>0</v>
      </c>
      <c r="DP218">
        <v>1</v>
      </c>
      <c r="DQ218">
        <v>1</v>
      </c>
      <c r="DU218">
        <v>1005</v>
      </c>
      <c r="DV218" t="s">
        <v>105</v>
      </c>
      <c r="DW218" t="str">
        <f>'1.Лок.смета.и.Акт'!D674</f>
        <v>м2</v>
      </c>
      <c r="DX218">
        <v>1</v>
      </c>
      <c r="DZ218" t="s">
        <v>6</v>
      </c>
      <c r="EA218" t="s">
        <v>6</v>
      </c>
      <c r="EB218" t="s">
        <v>6</v>
      </c>
      <c r="EC218" t="s">
        <v>6</v>
      </c>
      <c r="EE218">
        <v>61530067</v>
      </c>
      <c r="EF218">
        <v>8</v>
      </c>
      <c r="EG218" t="s">
        <v>51</v>
      </c>
      <c r="EH218">
        <v>0</v>
      </c>
      <c r="EI218" t="s">
        <v>6</v>
      </c>
      <c r="EJ218">
        <v>1</v>
      </c>
      <c r="EK218">
        <v>500001</v>
      </c>
      <c r="EL218" t="s">
        <v>52</v>
      </c>
      <c r="EM218" t="s">
        <v>53</v>
      </c>
      <c r="EO218" t="s">
        <v>6</v>
      </c>
      <c r="EQ218">
        <v>0</v>
      </c>
      <c r="ER218">
        <v>703.43</v>
      </c>
      <c r="ES218" s="68">
        <f>'1.Лок.смета.и.Акт'!F674</f>
        <v>703.43</v>
      </c>
      <c r="ET218">
        <v>0</v>
      </c>
      <c r="EU218">
        <v>0</v>
      </c>
      <c r="EV218">
        <v>0</v>
      </c>
      <c r="EW218">
        <v>0</v>
      </c>
      <c r="EX218">
        <v>0</v>
      </c>
      <c r="EZ218">
        <v>5</v>
      </c>
      <c r="FC218">
        <v>0</v>
      </c>
      <c r="FD218">
        <v>18</v>
      </c>
      <c r="FF218">
        <v>668.9</v>
      </c>
      <c r="FQ218">
        <v>0</v>
      </c>
      <c r="FR218">
        <f t="shared" si="195"/>
        <v>0</v>
      </c>
      <c r="FS218">
        <v>0</v>
      </c>
      <c r="FX218">
        <v>0</v>
      </c>
      <c r="FY218">
        <v>0</v>
      </c>
      <c r="GA218" t="s">
        <v>107</v>
      </c>
      <c r="GD218">
        <v>1</v>
      </c>
      <c r="GF218">
        <v>2085913559</v>
      </c>
      <c r="GG218">
        <v>2</v>
      </c>
      <c r="GH218">
        <v>3</v>
      </c>
      <c r="GI218">
        <v>4</v>
      </c>
      <c r="GJ218">
        <v>0</v>
      </c>
      <c r="GK218">
        <v>0</v>
      </c>
      <c r="GL218">
        <f t="shared" si="196"/>
        <v>0</v>
      </c>
      <c r="GM218" t="e">
        <f t="shared" si="197"/>
        <v>#REF!</v>
      </c>
      <c r="GN218" t="e">
        <f t="shared" si="198"/>
        <v>#REF!</v>
      </c>
      <c r="GO218">
        <f t="shared" si="199"/>
        <v>0</v>
      </c>
      <c r="GP218">
        <f t="shared" si="200"/>
        <v>0</v>
      </c>
      <c r="GR218">
        <v>1</v>
      </c>
      <c r="GS218">
        <v>1</v>
      </c>
      <c r="GT218">
        <v>0</v>
      </c>
      <c r="GU218" t="s">
        <v>6</v>
      </c>
      <c r="GV218">
        <f t="shared" si="201"/>
        <v>0</v>
      </c>
      <c r="GW218">
        <v>1</v>
      </c>
      <c r="GX218" t="e">
        <f t="shared" si="202"/>
        <v>#REF!</v>
      </c>
      <c r="HA218">
        <v>0</v>
      </c>
      <c r="HB218">
        <v>0</v>
      </c>
      <c r="HC218">
        <f t="shared" si="203"/>
        <v>0</v>
      </c>
      <c r="HE218" t="s">
        <v>43</v>
      </c>
      <c r="HF218" t="s">
        <v>55</v>
      </c>
      <c r="HG218" t="e">
        <f>ROUND(AC218*I218,2)</f>
        <v>#REF!</v>
      </c>
      <c r="HM218" t="s">
        <v>6</v>
      </c>
      <c r="HN218" t="s">
        <v>6</v>
      </c>
      <c r="HO218" t="s">
        <v>6</v>
      </c>
      <c r="HP218" t="s">
        <v>6</v>
      </c>
      <c r="HQ218" t="s">
        <v>6</v>
      </c>
      <c r="IF218">
        <v>-1</v>
      </c>
      <c r="IK218">
        <v>0</v>
      </c>
    </row>
    <row r="219" spans="1:245" x14ac:dyDescent="0.2">
      <c r="A219">
        <v>18</v>
      </c>
      <c r="B219">
        <v>1</v>
      </c>
      <c r="C219">
        <v>286</v>
      </c>
      <c r="E219" t="s">
        <v>300</v>
      </c>
      <c r="F219" t="str">
        <f>'1.Лок.смета.и.Акт'!B676</f>
        <v>Прайс</v>
      </c>
      <c r="G219" t="s">
        <v>109</v>
      </c>
      <c r="H219" t="s">
        <v>105</v>
      </c>
      <c r="I219" t="e">
        <f>I217*J219</f>
        <v>#REF!</v>
      </c>
      <c r="J219" s="183" t="e">
        <f>#REF!</f>
        <v>#REF!</v>
      </c>
      <c r="K219">
        <v>11.872415800000001</v>
      </c>
      <c r="O219" t="e">
        <f t="shared" si="171"/>
        <v>#REF!</v>
      </c>
      <c r="P219" t="e">
        <f t="shared" si="172"/>
        <v>#REF!</v>
      </c>
      <c r="Q219" t="e">
        <f t="shared" si="173"/>
        <v>#REF!</v>
      </c>
      <c r="R219" t="e">
        <f t="shared" si="174"/>
        <v>#REF!</v>
      </c>
      <c r="S219" t="e">
        <f t="shared" si="175"/>
        <v>#REF!</v>
      </c>
      <c r="T219" t="e">
        <f t="shared" si="176"/>
        <v>#REF!</v>
      </c>
      <c r="U219" t="e">
        <f t="shared" si="177"/>
        <v>#REF!</v>
      </c>
      <c r="V219" t="e">
        <f t="shared" si="178"/>
        <v>#REF!</v>
      </c>
      <c r="W219" t="e">
        <f t="shared" si="179"/>
        <v>#REF!</v>
      </c>
      <c r="X219" t="e">
        <f t="shared" si="180"/>
        <v>#REF!</v>
      </c>
      <c r="Y219" t="e">
        <f t="shared" si="181"/>
        <v>#REF!</v>
      </c>
      <c r="AA219">
        <v>74715642</v>
      </c>
      <c r="AB219">
        <f t="shared" si="182"/>
        <v>699.75</v>
      </c>
      <c r="AC219">
        <f t="shared" si="183"/>
        <v>699.75</v>
      </c>
      <c r="AD219">
        <f>ROUND((((ET219)-(EU219))+AE219),2)</f>
        <v>0</v>
      </c>
      <c r="AE219">
        <f t="shared" si="204"/>
        <v>0</v>
      </c>
      <c r="AF219">
        <f t="shared" si="204"/>
        <v>0</v>
      </c>
      <c r="AG219">
        <f t="shared" si="184"/>
        <v>0</v>
      </c>
      <c r="AH219">
        <f t="shared" si="205"/>
        <v>0</v>
      </c>
      <c r="AI219">
        <f t="shared" si="205"/>
        <v>0</v>
      </c>
      <c r="AJ219">
        <f t="shared" si="185"/>
        <v>0</v>
      </c>
      <c r="AK219">
        <v>699.75</v>
      </c>
      <c r="AL219" s="68">
        <f>'1.Лок.смета.и.Акт'!F676</f>
        <v>699.75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</v>
      </c>
      <c r="AW219">
        <v>1</v>
      </c>
      <c r="AZ219">
        <v>1</v>
      </c>
      <c r="BA219">
        <v>1</v>
      </c>
      <c r="BB219">
        <v>1</v>
      </c>
      <c r="BC219">
        <f>'1.Лок.смета.и.Акт'!J676</f>
        <v>9.11</v>
      </c>
      <c r="BD219" t="s">
        <v>6</v>
      </c>
      <c r="BE219" t="s">
        <v>6</v>
      </c>
      <c r="BF219" t="s">
        <v>6</v>
      </c>
      <c r="BG219" t="s">
        <v>6</v>
      </c>
      <c r="BH219">
        <v>3</v>
      </c>
      <c r="BI219">
        <v>1</v>
      </c>
      <c r="BJ219" t="s">
        <v>106</v>
      </c>
      <c r="BM219">
        <v>500001</v>
      </c>
      <c r="BN219">
        <v>0</v>
      </c>
      <c r="BO219" t="s">
        <v>6</v>
      </c>
      <c r="BP219">
        <v>0</v>
      </c>
      <c r="BQ219">
        <v>8</v>
      </c>
      <c r="BR219">
        <v>0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6</v>
      </c>
      <c r="BZ219">
        <v>0</v>
      </c>
      <c r="CA219">
        <v>0</v>
      </c>
      <c r="CB219" t="s">
        <v>6</v>
      </c>
      <c r="CE219">
        <v>0</v>
      </c>
      <c r="CF219">
        <v>0</v>
      </c>
      <c r="CG219">
        <v>0</v>
      </c>
      <c r="CM219">
        <v>0</v>
      </c>
      <c r="CN219" t="s">
        <v>6</v>
      </c>
      <c r="CO219">
        <v>0</v>
      </c>
      <c r="CP219" t="e">
        <f t="shared" si="186"/>
        <v>#REF!</v>
      </c>
      <c r="CQ219">
        <f t="shared" si="206"/>
        <v>699.75</v>
      </c>
      <c r="CR219">
        <f t="shared" si="206"/>
        <v>0</v>
      </c>
      <c r="CS219">
        <f t="shared" si="187"/>
        <v>0</v>
      </c>
      <c r="CT219">
        <f t="shared" si="188"/>
        <v>0</v>
      </c>
      <c r="CU219">
        <f t="shared" si="189"/>
        <v>0</v>
      </c>
      <c r="CV219">
        <f t="shared" si="190"/>
        <v>0</v>
      </c>
      <c r="CW219">
        <f t="shared" si="191"/>
        <v>0</v>
      </c>
      <c r="CX219">
        <f t="shared" si="192"/>
        <v>0</v>
      </c>
      <c r="CY219" t="e">
        <f t="shared" si="193"/>
        <v>#REF!</v>
      </c>
      <c r="CZ219" t="e">
        <f t="shared" si="194"/>
        <v>#REF!</v>
      </c>
      <c r="DC219" t="s">
        <v>6</v>
      </c>
      <c r="DD219" t="s">
        <v>6</v>
      </c>
      <c r="DE219" t="s">
        <v>6</v>
      </c>
      <c r="DF219" t="s">
        <v>6</v>
      </c>
      <c r="DG219" t="s">
        <v>6</v>
      </c>
      <c r="DH219" t="s">
        <v>6</v>
      </c>
      <c r="DI219" t="s">
        <v>6</v>
      </c>
      <c r="DJ219" t="s">
        <v>6</v>
      </c>
      <c r="DK219" t="s">
        <v>6</v>
      </c>
      <c r="DL219" t="s">
        <v>6</v>
      </c>
      <c r="DM219" t="s">
        <v>6</v>
      </c>
      <c r="DN219">
        <v>0</v>
      </c>
      <c r="DO219">
        <v>0</v>
      </c>
      <c r="DP219">
        <v>1</v>
      </c>
      <c r="DQ219">
        <v>1</v>
      </c>
      <c r="DU219">
        <v>1005</v>
      </c>
      <c r="DV219" t="s">
        <v>105</v>
      </c>
      <c r="DW219" t="str">
        <f>'1.Лок.смета.и.Акт'!D676</f>
        <v>м2</v>
      </c>
      <c r="DX219">
        <v>1</v>
      </c>
      <c r="DZ219" t="s">
        <v>6</v>
      </c>
      <c r="EA219" t="s">
        <v>6</v>
      </c>
      <c r="EB219" t="s">
        <v>6</v>
      </c>
      <c r="EC219" t="s">
        <v>6</v>
      </c>
      <c r="EE219">
        <v>61530067</v>
      </c>
      <c r="EF219">
        <v>8</v>
      </c>
      <c r="EG219" t="s">
        <v>51</v>
      </c>
      <c r="EH219">
        <v>0</v>
      </c>
      <c r="EI219" t="s">
        <v>6</v>
      </c>
      <c r="EJ219">
        <v>1</v>
      </c>
      <c r="EK219">
        <v>500001</v>
      </c>
      <c r="EL219" t="s">
        <v>52</v>
      </c>
      <c r="EM219" t="s">
        <v>53</v>
      </c>
      <c r="EO219" t="s">
        <v>6</v>
      </c>
      <c r="EQ219">
        <v>0</v>
      </c>
      <c r="ER219">
        <v>699.75</v>
      </c>
      <c r="ES219" s="68">
        <f>'1.Лок.смета.и.Акт'!F676</f>
        <v>699.75</v>
      </c>
      <c r="ET219">
        <v>0</v>
      </c>
      <c r="EU219">
        <v>0</v>
      </c>
      <c r="EV219">
        <v>0</v>
      </c>
      <c r="EW219">
        <v>0</v>
      </c>
      <c r="EX219">
        <v>0</v>
      </c>
      <c r="EZ219">
        <v>5</v>
      </c>
      <c r="FC219">
        <v>0</v>
      </c>
      <c r="FD219">
        <v>18</v>
      </c>
      <c r="FF219">
        <v>665.4</v>
      </c>
      <c r="FQ219">
        <v>0</v>
      </c>
      <c r="FR219">
        <f t="shared" si="195"/>
        <v>0</v>
      </c>
      <c r="FS219">
        <v>0</v>
      </c>
      <c r="FX219">
        <v>0</v>
      </c>
      <c r="FY219">
        <v>0</v>
      </c>
      <c r="GA219" t="s">
        <v>110</v>
      </c>
      <c r="GD219">
        <v>1</v>
      </c>
      <c r="GF219">
        <v>187543162</v>
      </c>
      <c r="GG219">
        <v>2</v>
      </c>
      <c r="GH219">
        <v>3</v>
      </c>
      <c r="GI219">
        <v>4</v>
      </c>
      <c r="GJ219">
        <v>0</v>
      </c>
      <c r="GK219">
        <v>0</v>
      </c>
      <c r="GL219">
        <f t="shared" si="196"/>
        <v>0</v>
      </c>
      <c r="GM219" t="e">
        <f t="shared" si="197"/>
        <v>#REF!</v>
      </c>
      <c r="GN219" t="e">
        <f t="shared" si="198"/>
        <v>#REF!</v>
      </c>
      <c r="GO219">
        <f t="shared" si="199"/>
        <v>0</v>
      </c>
      <c r="GP219">
        <f t="shared" si="200"/>
        <v>0</v>
      </c>
      <c r="GR219">
        <v>1</v>
      </c>
      <c r="GS219">
        <v>1</v>
      </c>
      <c r="GT219">
        <v>0</v>
      </c>
      <c r="GU219" t="s">
        <v>6</v>
      </c>
      <c r="GV219">
        <f t="shared" si="201"/>
        <v>0</v>
      </c>
      <c r="GW219">
        <v>1</v>
      </c>
      <c r="GX219" t="e">
        <f t="shared" si="202"/>
        <v>#REF!</v>
      </c>
      <c r="HA219">
        <v>0</v>
      </c>
      <c r="HB219">
        <v>0</v>
      </c>
      <c r="HC219">
        <f t="shared" si="203"/>
        <v>0</v>
      </c>
      <c r="HE219" t="s">
        <v>43</v>
      </c>
      <c r="HF219" t="s">
        <v>55</v>
      </c>
      <c r="HG219" t="e">
        <f>ROUND(AC219*I219,2)</f>
        <v>#REF!</v>
      </c>
      <c r="HM219" t="s">
        <v>6</v>
      </c>
      <c r="HN219" t="s">
        <v>6</v>
      </c>
      <c r="HO219" t="s">
        <v>6</v>
      </c>
      <c r="HP219" t="s">
        <v>6</v>
      </c>
      <c r="HQ219" t="s">
        <v>6</v>
      </c>
      <c r="IF219">
        <v>-1</v>
      </c>
      <c r="IK219">
        <v>0</v>
      </c>
    </row>
    <row r="220" spans="1:245" x14ac:dyDescent="0.2">
      <c r="A220">
        <v>18</v>
      </c>
      <c r="B220">
        <v>1</v>
      </c>
      <c r="C220">
        <v>287</v>
      </c>
      <c r="E220" t="s">
        <v>301</v>
      </c>
      <c r="F220" t="str">
        <f>'1.Лок.смета.и.Акт'!B678</f>
        <v>Прайс</v>
      </c>
      <c r="G220" t="s">
        <v>280</v>
      </c>
      <c r="H220" t="s">
        <v>281</v>
      </c>
      <c r="I220" t="e">
        <f>I217*J220</f>
        <v>#REF!</v>
      </c>
      <c r="J220" s="183" t="e">
        <f>#REF!</f>
        <v>#REF!</v>
      </c>
      <c r="K220">
        <v>70.880094499999998</v>
      </c>
      <c r="O220" t="e">
        <f t="shared" si="171"/>
        <v>#REF!</v>
      </c>
      <c r="P220" t="e">
        <f t="shared" si="172"/>
        <v>#REF!</v>
      </c>
      <c r="Q220" t="e">
        <f t="shared" si="173"/>
        <v>#REF!</v>
      </c>
      <c r="R220" t="e">
        <f t="shared" si="174"/>
        <v>#REF!</v>
      </c>
      <c r="S220" t="e">
        <f t="shared" si="175"/>
        <v>#REF!</v>
      </c>
      <c r="T220" t="e">
        <f t="shared" si="176"/>
        <v>#REF!</v>
      </c>
      <c r="U220" t="e">
        <f t="shared" si="177"/>
        <v>#REF!</v>
      </c>
      <c r="V220" t="e">
        <f t="shared" si="178"/>
        <v>#REF!</v>
      </c>
      <c r="W220" t="e">
        <f t="shared" si="179"/>
        <v>#REF!</v>
      </c>
      <c r="X220" t="e">
        <f t="shared" si="180"/>
        <v>#REF!</v>
      </c>
      <c r="Y220" t="e">
        <f t="shared" si="181"/>
        <v>#REF!</v>
      </c>
      <c r="AA220">
        <v>74715642</v>
      </c>
      <c r="AB220">
        <f t="shared" si="182"/>
        <v>34.18</v>
      </c>
      <c r="AC220">
        <f t="shared" si="183"/>
        <v>34.18</v>
      </c>
      <c r="AD220">
        <f>ROUND((((ET220)-(EU220))+AE220),2)</f>
        <v>0</v>
      </c>
      <c r="AE220">
        <f t="shared" si="204"/>
        <v>0</v>
      </c>
      <c r="AF220">
        <f t="shared" si="204"/>
        <v>0</v>
      </c>
      <c r="AG220">
        <f t="shared" si="184"/>
        <v>0</v>
      </c>
      <c r="AH220">
        <f t="shared" si="205"/>
        <v>0</v>
      </c>
      <c r="AI220">
        <f t="shared" si="205"/>
        <v>0</v>
      </c>
      <c r="AJ220">
        <f t="shared" si="185"/>
        <v>0</v>
      </c>
      <c r="AK220">
        <v>34.18</v>
      </c>
      <c r="AL220" s="68">
        <f>'1.Лок.смета.и.Акт'!F678</f>
        <v>34.18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f>'1.Лок.смета.и.Акт'!J678</f>
        <v>9.11</v>
      </c>
      <c r="BD220" t="s">
        <v>6</v>
      </c>
      <c r="BE220" t="s">
        <v>6</v>
      </c>
      <c r="BF220" t="s">
        <v>6</v>
      </c>
      <c r="BG220" t="s">
        <v>6</v>
      </c>
      <c r="BH220">
        <v>3</v>
      </c>
      <c r="BI220">
        <v>1</v>
      </c>
      <c r="BJ220" t="s">
        <v>282</v>
      </c>
      <c r="BM220">
        <v>500001</v>
      </c>
      <c r="BN220">
        <v>0</v>
      </c>
      <c r="BO220" t="s">
        <v>6</v>
      </c>
      <c r="BP220">
        <v>0</v>
      </c>
      <c r="BQ220">
        <v>8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6</v>
      </c>
      <c r="BZ220">
        <v>0</v>
      </c>
      <c r="CA220">
        <v>0</v>
      </c>
      <c r="CB220" t="s">
        <v>6</v>
      </c>
      <c r="CE220">
        <v>0</v>
      </c>
      <c r="CF220">
        <v>0</v>
      </c>
      <c r="CG220">
        <v>0</v>
      </c>
      <c r="CM220">
        <v>0</v>
      </c>
      <c r="CN220" t="s">
        <v>6</v>
      </c>
      <c r="CO220">
        <v>0</v>
      </c>
      <c r="CP220" t="e">
        <f t="shared" si="186"/>
        <v>#REF!</v>
      </c>
      <c r="CQ220">
        <f t="shared" si="206"/>
        <v>34.18</v>
      </c>
      <c r="CR220">
        <f t="shared" si="206"/>
        <v>0</v>
      </c>
      <c r="CS220">
        <f t="shared" si="187"/>
        <v>0</v>
      </c>
      <c r="CT220">
        <f t="shared" si="188"/>
        <v>0</v>
      </c>
      <c r="CU220">
        <f t="shared" si="189"/>
        <v>0</v>
      </c>
      <c r="CV220">
        <f t="shared" si="190"/>
        <v>0</v>
      </c>
      <c r="CW220">
        <f t="shared" si="191"/>
        <v>0</v>
      </c>
      <c r="CX220">
        <f t="shared" si="192"/>
        <v>0</v>
      </c>
      <c r="CY220" t="e">
        <f t="shared" si="193"/>
        <v>#REF!</v>
      </c>
      <c r="CZ220" t="e">
        <f t="shared" si="194"/>
        <v>#REF!</v>
      </c>
      <c r="DC220" t="s">
        <v>6</v>
      </c>
      <c r="DD220" t="s">
        <v>6</v>
      </c>
      <c r="DE220" t="s">
        <v>6</v>
      </c>
      <c r="DF220" t="s">
        <v>6</v>
      </c>
      <c r="DG220" t="s">
        <v>6</v>
      </c>
      <c r="DH220" t="s">
        <v>6</v>
      </c>
      <c r="DI220" t="s">
        <v>6</v>
      </c>
      <c r="DJ220" t="s">
        <v>6</v>
      </c>
      <c r="DK220" t="s">
        <v>6</v>
      </c>
      <c r="DL220" t="s">
        <v>6</v>
      </c>
      <c r="DM220" t="s">
        <v>6</v>
      </c>
      <c r="DN220">
        <v>0</v>
      </c>
      <c r="DO220">
        <v>0</v>
      </c>
      <c r="DP220">
        <v>1</v>
      </c>
      <c r="DQ220">
        <v>1</v>
      </c>
      <c r="DU220">
        <v>1013</v>
      </c>
      <c r="DV220" t="s">
        <v>281</v>
      </c>
      <c r="DW220" t="str">
        <f>'1.Лок.смета.и.Акт'!D678</f>
        <v>м.п.</v>
      </c>
      <c r="DX220">
        <v>1</v>
      </c>
      <c r="DZ220" t="s">
        <v>6</v>
      </c>
      <c r="EA220" t="s">
        <v>6</v>
      </c>
      <c r="EB220" t="s">
        <v>6</v>
      </c>
      <c r="EC220" t="s">
        <v>6</v>
      </c>
      <c r="EE220">
        <v>61530067</v>
      </c>
      <c r="EF220">
        <v>8</v>
      </c>
      <c r="EG220" t="s">
        <v>51</v>
      </c>
      <c r="EH220">
        <v>0</v>
      </c>
      <c r="EI220" t="s">
        <v>6</v>
      </c>
      <c r="EJ220">
        <v>1</v>
      </c>
      <c r="EK220">
        <v>500001</v>
      </c>
      <c r="EL220" t="s">
        <v>52</v>
      </c>
      <c r="EM220" t="s">
        <v>53</v>
      </c>
      <c r="EO220" t="s">
        <v>6</v>
      </c>
      <c r="EQ220">
        <v>0</v>
      </c>
      <c r="ER220">
        <v>34.18</v>
      </c>
      <c r="ES220" s="68">
        <f>'1.Лок.смета.и.Акт'!F678</f>
        <v>34.18</v>
      </c>
      <c r="ET220">
        <v>0</v>
      </c>
      <c r="EU220">
        <v>0</v>
      </c>
      <c r="EV220">
        <v>0</v>
      </c>
      <c r="EW220">
        <v>0</v>
      </c>
      <c r="EX220">
        <v>0</v>
      </c>
      <c r="EZ220">
        <v>5</v>
      </c>
      <c r="FC220">
        <v>0</v>
      </c>
      <c r="FD220">
        <v>18</v>
      </c>
      <c r="FF220">
        <v>32.5</v>
      </c>
      <c r="FQ220">
        <v>0</v>
      </c>
      <c r="FR220">
        <f t="shared" si="195"/>
        <v>0</v>
      </c>
      <c r="FS220">
        <v>0</v>
      </c>
      <c r="FX220">
        <v>0</v>
      </c>
      <c r="FY220">
        <v>0</v>
      </c>
      <c r="GA220" t="s">
        <v>283</v>
      </c>
      <c r="GD220">
        <v>1</v>
      </c>
      <c r="GF220">
        <v>1960433838</v>
      </c>
      <c r="GG220">
        <v>2</v>
      </c>
      <c r="GH220">
        <v>3</v>
      </c>
      <c r="GI220">
        <v>4</v>
      </c>
      <c r="GJ220">
        <v>0</v>
      </c>
      <c r="GK220">
        <v>0</v>
      </c>
      <c r="GL220">
        <f t="shared" si="196"/>
        <v>0</v>
      </c>
      <c r="GM220" t="e">
        <f t="shared" si="197"/>
        <v>#REF!</v>
      </c>
      <c r="GN220" t="e">
        <f t="shared" si="198"/>
        <v>#REF!</v>
      </c>
      <c r="GO220">
        <f t="shared" si="199"/>
        <v>0</v>
      </c>
      <c r="GP220">
        <f t="shared" si="200"/>
        <v>0</v>
      </c>
      <c r="GR220">
        <v>1</v>
      </c>
      <c r="GS220">
        <v>1</v>
      </c>
      <c r="GT220">
        <v>0</v>
      </c>
      <c r="GU220" t="s">
        <v>6</v>
      </c>
      <c r="GV220">
        <f t="shared" si="201"/>
        <v>0</v>
      </c>
      <c r="GW220">
        <v>1</v>
      </c>
      <c r="GX220" t="e">
        <f t="shared" si="202"/>
        <v>#REF!</v>
      </c>
      <c r="HA220">
        <v>0</v>
      </c>
      <c r="HB220">
        <v>0</v>
      </c>
      <c r="HC220">
        <f t="shared" si="203"/>
        <v>0</v>
      </c>
      <c r="HE220" t="s">
        <v>43</v>
      </c>
      <c r="HF220" t="s">
        <v>55</v>
      </c>
      <c r="HG220" t="e">
        <f>ROUND(AC220*I220,2)</f>
        <v>#REF!</v>
      </c>
      <c r="HM220" t="s">
        <v>6</v>
      </c>
      <c r="HN220" t="s">
        <v>6</v>
      </c>
      <c r="HO220" t="s">
        <v>6</v>
      </c>
      <c r="HP220" t="s">
        <v>6</v>
      </c>
      <c r="HQ220" t="s">
        <v>6</v>
      </c>
      <c r="IF220">
        <v>-1</v>
      </c>
      <c r="IK220">
        <v>0</v>
      </c>
    </row>
    <row r="221" spans="1:245" x14ac:dyDescent="0.2">
      <c r="IF221">
        <v>-1</v>
      </c>
    </row>
    <row r="222" spans="1:245" x14ac:dyDescent="0.2">
      <c r="A222" s="2">
        <v>51</v>
      </c>
      <c r="B222" s="2">
        <f>B200</f>
        <v>1</v>
      </c>
      <c r="C222" s="2">
        <f>A200</f>
        <v>4</v>
      </c>
      <c r="D222" s="2">
        <f>ROW(A200)</f>
        <v>200</v>
      </c>
      <c r="E222" s="2"/>
      <c r="F222" s="2" t="str">
        <f>IF(F200&lt;&gt;"",F200,"")</f>
        <v/>
      </c>
      <c r="G222" s="2" t="str">
        <f>IF(G200&lt;&gt;"",G200,"")</f>
        <v>Система В4.1, В4.2, В4.3</v>
      </c>
      <c r="H222" s="2">
        <v>0</v>
      </c>
      <c r="I222" s="2"/>
      <c r="J222" s="2"/>
      <c r="K222" s="2"/>
      <c r="L222" s="2"/>
      <c r="M222" s="2"/>
      <c r="N222" s="2"/>
      <c r="O222" s="2" t="e">
        <f t="shared" ref="O222:T222" si="207">ROUND(AB222,2)</f>
        <v>#REF!</v>
      </c>
      <c r="P222" s="2" t="e">
        <f t="shared" si="207"/>
        <v>#REF!</v>
      </c>
      <c r="Q222" s="2" t="e">
        <f t="shared" si="207"/>
        <v>#REF!</v>
      </c>
      <c r="R222" s="2" t="e">
        <f t="shared" si="207"/>
        <v>#REF!</v>
      </c>
      <c r="S222" s="2" t="e">
        <f t="shared" si="207"/>
        <v>#REF!</v>
      </c>
      <c r="T222" s="2" t="e">
        <f t="shared" si="207"/>
        <v>#REF!</v>
      </c>
      <c r="U222" s="2" t="e">
        <f>AH222</f>
        <v>#REF!</v>
      </c>
      <c r="V222" s="2" t="e">
        <f>AI222</f>
        <v>#REF!</v>
      </c>
      <c r="W222" s="2" t="e">
        <f>ROUND(AJ222,2)</f>
        <v>#REF!</v>
      </c>
      <c r="X222" s="2" t="e">
        <f>ROUND(AK222,2)</f>
        <v>#REF!</v>
      </c>
      <c r="Y222" s="2" t="e">
        <f>ROUND(AL222,2)</f>
        <v>#REF!</v>
      </c>
      <c r="Z222" s="2"/>
      <c r="AA222" s="2"/>
      <c r="AB222" s="2" t="e">
        <f>ROUND(SUMIF(AA204:AA220,"=74715642",O204:O220),2)</f>
        <v>#REF!</v>
      </c>
      <c r="AC222" s="2" t="e">
        <f>ROUND(SUMIF(AA204:AA220,"=74715642",P204:P220),2)</f>
        <v>#REF!</v>
      </c>
      <c r="AD222" s="2" t="e">
        <f>ROUND(SUMIF(AA204:AA220,"=74715642",Q204:Q220),2)</f>
        <v>#REF!</v>
      </c>
      <c r="AE222" s="2" t="e">
        <f>ROUND(SUMIF(AA204:AA220,"=74715642",R204:R220),2)</f>
        <v>#REF!</v>
      </c>
      <c r="AF222" s="2" t="e">
        <f>ROUND(SUMIF(AA204:AA220,"=74715642",S204:S220),2)</f>
        <v>#REF!</v>
      </c>
      <c r="AG222" s="2" t="e">
        <f>ROUND(SUMIF(AA204:AA220,"=74715642",T204:T220),2)</f>
        <v>#REF!</v>
      </c>
      <c r="AH222" s="2" t="e">
        <f>SUMIF(AA204:AA220,"=74715642",U204:U220)</f>
        <v>#REF!</v>
      </c>
      <c r="AI222" s="2" t="e">
        <f>SUMIF(AA204:AA220,"=74715642",V204:V220)</f>
        <v>#REF!</v>
      </c>
      <c r="AJ222" s="2" t="e">
        <f>ROUND(SUMIF(AA204:AA220,"=74715642",W204:W220),2)</f>
        <v>#REF!</v>
      </c>
      <c r="AK222" s="2" t="e">
        <f>ROUND(SUMIF(AA204:AA220,"=74715642",X204:X220),2)</f>
        <v>#REF!</v>
      </c>
      <c r="AL222" s="2" t="e">
        <f>ROUND(SUMIF(AA204:AA220,"=74715642",Y204:Y220),2)</f>
        <v>#REF!</v>
      </c>
      <c r="AM222" s="2"/>
      <c r="AN222" s="2"/>
      <c r="AO222" s="2">
        <f t="shared" ref="AO222:BD222" si="208">ROUND(BX222,2)</f>
        <v>0</v>
      </c>
      <c r="AP222" s="2" t="e">
        <f t="shared" si="208"/>
        <v>#REF!</v>
      </c>
      <c r="AQ222" s="2">
        <f t="shared" si="208"/>
        <v>0</v>
      </c>
      <c r="AR222" s="2" t="e">
        <f t="shared" si="208"/>
        <v>#REF!</v>
      </c>
      <c r="AS222" s="2" t="e">
        <f t="shared" si="208"/>
        <v>#REF!</v>
      </c>
      <c r="AT222" s="2">
        <f t="shared" si="208"/>
        <v>0</v>
      </c>
      <c r="AU222" s="2">
        <f t="shared" si="208"/>
        <v>0</v>
      </c>
      <c r="AV222" s="2" t="e">
        <f t="shared" si="208"/>
        <v>#REF!</v>
      </c>
      <c r="AW222" s="2" t="e">
        <f t="shared" si="208"/>
        <v>#REF!</v>
      </c>
      <c r="AX222" s="2">
        <f t="shared" si="208"/>
        <v>0</v>
      </c>
      <c r="AY222" s="2" t="e">
        <f t="shared" si="208"/>
        <v>#REF!</v>
      </c>
      <c r="AZ222" s="2" t="e">
        <f t="shared" si="208"/>
        <v>#REF!</v>
      </c>
      <c r="BA222" s="2" t="e">
        <f t="shared" si="208"/>
        <v>#REF!</v>
      </c>
      <c r="BB222" s="2">
        <f t="shared" si="208"/>
        <v>0</v>
      </c>
      <c r="BC222" s="2">
        <f t="shared" si="208"/>
        <v>0</v>
      </c>
      <c r="BD222" s="2">
        <f t="shared" si="208"/>
        <v>0</v>
      </c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>
        <f>ROUND(SUMIF(AA204:AA220,"=74715642",FQ204:FQ220),2)</f>
        <v>0</v>
      </c>
      <c r="BY222" s="2" t="e">
        <f>ROUND(SUMIF(AA204:AA220,"=74715642",FR204:FR220),2)</f>
        <v>#REF!</v>
      </c>
      <c r="BZ222" s="2">
        <f>ROUND(SUMIF(AA204:AA220,"=74715642",GL204:GL220),2)</f>
        <v>0</v>
      </c>
      <c r="CA222" s="2" t="e">
        <f>ROUND(SUMIF(AA204:AA220,"=74715642",GM204:GM220),2)</f>
        <v>#REF!</v>
      </c>
      <c r="CB222" s="2" t="e">
        <f>ROUND(SUMIF(AA204:AA220,"=74715642",GN204:GN220),2)</f>
        <v>#REF!</v>
      </c>
      <c r="CC222" s="2">
        <f>ROUND(SUMIF(AA204:AA220,"=74715642",GO204:GO220),2)</f>
        <v>0</v>
      </c>
      <c r="CD222" s="2">
        <f>ROUND(SUMIF(AA204:AA220,"=74715642",GP204:GP220),2)</f>
        <v>0</v>
      </c>
      <c r="CE222" s="2" t="e">
        <f>AC222-BX222</f>
        <v>#REF!</v>
      </c>
      <c r="CF222" s="2" t="e">
        <f>AC222-BY222</f>
        <v>#REF!</v>
      </c>
      <c r="CG222" s="2">
        <f>BX222-BZ222</f>
        <v>0</v>
      </c>
      <c r="CH222" s="2" t="e">
        <f>AC222-BX222-BY222+BZ222</f>
        <v>#REF!</v>
      </c>
      <c r="CI222" s="2" t="e">
        <f>BY222-BZ222</f>
        <v>#REF!</v>
      </c>
      <c r="CJ222" s="2" t="e">
        <f>ROUND(SUMIF(AA204:AA220,"=74715642",GX204:GX220),2)</f>
        <v>#REF!</v>
      </c>
      <c r="CK222" s="2">
        <f>ROUND(SUMIF(AA204:AA220,"=74715642",GY204:GY220),2)</f>
        <v>0</v>
      </c>
      <c r="CL222" s="2">
        <f>ROUND(SUMIF(AA204:AA220,"=74715642",GZ204:GZ220),2)</f>
        <v>0</v>
      </c>
      <c r="CM222" s="2">
        <f>ROUND(SUMIF(AA204:AA220,"=74715642",HD204:HD220),2)</f>
        <v>0</v>
      </c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>
        <v>0</v>
      </c>
      <c r="IF222">
        <v>-1</v>
      </c>
    </row>
    <row r="223" spans="1:245" x14ac:dyDescent="0.2">
      <c r="IF223">
        <v>-1</v>
      </c>
    </row>
    <row r="224" spans="1:245" x14ac:dyDescent="0.2">
      <c r="A224" s="4">
        <v>50</v>
      </c>
      <c r="B224" s="4">
        <v>0</v>
      </c>
      <c r="C224" s="4">
        <v>0</v>
      </c>
      <c r="D224" s="4">
        <v>1</v>
      </c>
      <c r="E224" s="4">
        <v>201</v>
      </c>
      <c r="F224" s="4" t="e">
        <f>ROUND(Source!O222,O224)</f>
        <v>#REF!</v>
      </c>
      <c r="G224" s="4" t="s">
        <v>156</v>
      </c>
      <c r="H224" s="4" t="s">
        <v>157</v>
      </c>
      <c r="I224" s="4"/>
      <c r="J224" s="4"/>
      <c r="K224" s="4">
        <v>201</v>
      </c>
      <c r="L224" s="4">
        <v>1</v>
      </c>
      <c r="M224" s="4">
        <v>3</v>
      </c>
      <c r="N224" s="4" t="s">
        <v>6</v>
      </c>
      <c r="O224" s="4">
        <v>2</v>
      </c>
      <c r="P224" s="4"/>
      <c r="Q224" s="4"/>
      <c r="R224" s="4"/>
      <c r="S224" s="4"/>
      <c r="T224" s="4"/>
      <c r="U224" s="4"/>
      <c r="V224" s="4"/>
      <c r="W224" s="4">
        <v>171407.66</v>
      </c>
      <c r="X224" s="4">
        <v>1</v>
      </c>
      <c r="Y224" s="4">
        <v>171407.66</v>
      </c>
      <c r="Z224" s="4"/>
      <c r="AA224" s="4"/>
      <c r="AB224" s="4"/>
      <c r="IF224">
        <v>-1</v>
      </c>
    </row>
    <row r="225" spans="1:240" x14ac:dyDescent="0.2">
      <c r="A225" s="4">
        <v>50</v>
      </c>
      <c r="B225" s="4">
        <v>0</v>
      </c>
      <c r="C225" s="4">
        <v>0</v>
      </c>
      <c r="D225" s="4">
        <v>1</v>
      </c>
      <c r="E225" s="4">
        <v>202</v>
      </c>
      <c r="F225" s="4" t="e">
        <f>ROUND(Source!P222,O225)</f>
        <v>#REF!</v>
      </c>
      <c r="G225" s="4" t="s">
        <v>158</v>
      </c>
      <c r="H225" s="4" t="s">
        <v>159</v>
      </c>
      <c r="I225" s="4"/>
      <c r="J225" s="4"/>
      <c r="K225" s="4">
        <v>202</v>
      </c>
      <c r="L225" s="4">
        <v>2</v>
      </c>
      <c r="M225" s="4">
        <v>3</v>
      </c>
      <c r="N225" s="4" t="s">
        <v>6</v>
      </c>
      <c r="O225" s="4">
        <v>2</v>
      </c>
      <c r="P225" s="4"/>
      <c r="Q225" s="4"/>
      <c r="R225" s="4"/>
      <c r="S225" s="4"/>
      <c r="T225" s="4"/>
      <c r="U225" s="4"/>
      <c r="V225" s="4"/>
      <c r="W225" s="4">
        <v>170460.67</v>
      </c>
      <c r="X225" s="4">
        <v>1</v>
      </c>
      <c r="Y225" s="4">
        <v>170460.67</v>
      </c>
      <c r="Z225" s="4"/>
      <c r="AA225" s="4"/>
      <c r="AB225" s="4"/>
      <c r="IF225">
        <v>-1</v>
      </c>
    </row>
    <row r="226" spans="1:240" x14ac:dyDescent="0.2">
      <c r="A226" s="4">
        <v>50</v>
      </c>
      <c r="B226" s="4">
        <v>0</v>
      </c>
      <c r="C226" s="4">
        <v>0</v>
      </c>
      <c r="D226" s="4">
        <v>1</v>
      </c>
      <c r="E226" s="4">
        <v>222</v>
      </c>
      <c r="F226" s="4">
        <f>ROUND(Source!AO222,O226)</f>
        <v>0</v>
      </c>
      <c r="G226" s="4" t="s">
        <v>160</v>
      </c>
      <c r="H226" s="4" t="s">
        <v>161</v>
      </c>
      <c r="I226" s="4"/>
      <c r="J226" s="4"/>
      <c r="K226" s="4">
        <v>222</v>
      </c>
      <c r="L226" s="4">
        <v>3</v>
      </c>
      <c r="M226" s="4">
        <v>3</v>
      </c>
      <c r="N226" s="4" t="s">
        <v>6</v>
      </c>
      <c r="O226" s="4">
        <v>2</v>
      </c>
      <c r="P226" s="4"/>
      <c r="Q226" s="4"/>
      <c r="R226" s="4"/>
      <c r="S226" s="4"/>
      <c r="T226" s="4"/>
      <c r="U226" s="4"/>
      <c r="V226" s="4"/>
      <c r="W226" s="4">
        <v>0</v>
      </c>
      <c r="X226" s="4">
        <v>1</v>
      </c>
      <c r="Y226" s="4">
        <v>0</v>
      </c>
      <c r="Z226" s="4"/>
      <c r="AA226" s="4"/>
      <c r="AB226" s="4"/>
      <c r="IF226">
        <v>-1</v>
      </c>
    </row>
    <row r="227" spans="1:240" x14ac:dyDescent="0.2">
      <c r="A227" s="4">
        <v>50</v>
      </c>
      <c r="B227" s="4">
        <v>0</v>
      </c>
      <c r="C227" s="4">
        <v>0</v>
      </c>
      <c r="D227" s="4">
        <v>1</v>
      </c>
      <c r="E227" s="4">
        <v>225</v>
      </c>
      <c r="F227" s="4" t="e">
        <f>ROUND(Source!AV222,O227)</f>
        <v>#REF!</v>
      </c>
      <c r="G227" s="4" t="s">
        <v>162</v>
      </c>
      <c r="H227" s="4" t="s">
        <v>163</v>
      </c>
      <c r="I227" s="4"/>
      <c r="J227" s="4"/>
      <c r="K227" s="4">
        <v>225</v>
      </c>
      <c r="L227" s="4">
        <v>4</v>
      </c>
      <c r="M227" s="4">
        <v>3</v>
      </c>
      <c r="N227" s="4" t="s">
        <v>6</v>
      </c>
      <c r="O227" s="4">
        <v>2</v>
      </c>
      <c r="P227" s="4"/>
      <c r="Q227" s="4"/>
      <c r="R227" s="4"/>
      <c r="S227" s="4"/>
      <c r="T227" s="4"/>
      <c r="U227" s="4"/>
      <c r="V227" s="4"/>
      <c r="W227" s="4">
        <v>170460.67</v>
      </c>
      <c r="X227" s="4">
        <v>1</v>
      </c>
      <c r="Y227" s="4">
        <v>170460.67</v>
      </c>
      <c r="Z227" s="4"/>
      <c r="AA227" s="4"/>
      <c r="AB227" s="4"/>
      <c r="IF227">
        <v>-1</v>
      </c>
    </row>
    <row r="228" spans="1:240" x14ac:dyDescent="0.2">
      <c r="A228" s="4">
        <v>50</v>
      </c>
      <c r="B228" s="4">
        <v>0</v>
      </c>
      <c r="C228" s="4">
        <v>0</v>
      </c>
      <c r="D228" s="4">
        <v>1</v>
      </c>
      <c r="E228" s="4">
        <v>226</v>
      </c>
      <c r="F228" s="4" t="e">
        <f>ROUND(Source!AW222,O228)</f>
        <v>#REF!</v>
      </c>
      <c r="G228" s="4" t="s">
        <v>164</v>
      </c>
      <c r="H228" s="4" t="s">
        <v>165</v>
      </c>
      <c r="I228" s="4"/>
      <c r="J228" s="4"/>
      <c r="K228" s="4">
        <v>226</v>
      </c>
      <c r="L228" s="4">
        <v>5</v>
      </c>
      <c r="M228" s="4">
        <v>3</v>
      </c>
      <c r="N228" s="4" t="s">
        <v>6</v>
      </c>
      <c r="O228" s="4">
        <v>2</v>
      </c>
      <c r="P228" s="4"/>
      <c r="Q228" s="4"/>
      <c r="R228" s="4"/>
      <c r="S228" s="4"/>
      <c r="T228" s="4"/>
      <c r="U228" s="4"/>
      <c r="V228" s="4"/>
      <c r="W228" s="4">
        <v>121089.07</v>
      </c>
      <c r="X228" s="4">
        <v>1</v>
      </c>
      <c r="Y228" s="4">
        <v>121089.07</v>
      </c>
      <c r="Z228" s="4"/>
      <c r="AA228" s="4"/>
      <c r="AB228" s="4"/>
      <c r="IF228">
        <v>-1</v>
      </c>
    </row>
    <row r="229" spans="1:240" x14ac:dyDescent="0.2">
      <c r="A229" s="4">
        <v>50</v>
      </c>
      <c r="B229" s="4">
        <v>0</v>
      </c>
      <c r="C229" s="4">
        <v>0</v>
      </c>
      <c r="D229" s="4">
        <v>1</v>
      </c>
      <c r="E229" s="4">
        <v>227</v>
      </c>
      <c r="F229" s="4">
        <f>ROUND(Source!AX222,O229)</f>
        <v>0</v>
      </c>
      <c r="G229" s="4" t="s">
        <v>166</v>
      </c>
      <c r="H229" s="4" t="s">
        <v>167</v>
      </c>
      <c r="I229" s="4"/>
      <c r="J229" s="4"/>
      <c r="K229" s="4">
        <v>227</v>
      </c>
      <c r="L229" s="4">
        <v>6</v>
      </c>
      <c r="M229" s="4">
        <v>3</v>
      </c>
      <c r="N229" s="4" t="s">
        <v>6</v>
      </c>
      <c r="O229" s="4">
        <v>2</v>
      </c>
      <c r="P229" s="4"/>
      <c r="Q229" s="4"/>
      <c r="R229" s="4"/>
      <c r="S229" s="4"/>
      <c r="T229" s="4"/>
      <c r="U229" s="4"/>
      <c r="V229" s="4"/>
      <c r="W229" s="4">
        <v>0</v>
      </c>
      <c r="X229" s="4">
        <v>1</v>
      </c>
      <c r="Y229" s="4">
        <v>0</v>
      </c>
      <c r="Z229" s="4"/>
      <c r="AA229" s="4"/>
      <c r="AB229" s="4"/>
      <c r="IF229">
        <v>-1</v>
      </c>
    </row>
    <row r="230" spans="1:240" x14ac:dyDescent="0.2">
      <c r="A230" s="4">
        <v>50</v>
      </c>
      <c r="B230" s="4">
        <v>0</v>
      </c>
      <c r="C230" s="4">
        <v>0</v>
      </c>
      <c r="D230" s="4">
        <v>1</v>
      </c>
      <c r="E230" s="4">
        <v>228</v>
      </c>
      <c r="F230" s="4" t="e">
        <f>ROUND(Source!AY222,O230)</f>
        <v>#REF!</v>
      </c>
      <c r="G230" s="4" t="s">
        <v>168</v>
      </c>
      <c r="H230" s="4" t="s">
        <v>169</v>
      </c>
      <c r="I230" s="4"/>
      <c r="J230" s="4"/>
      <c r="K230" s="4">
        <v>228</v>
      </c>
      <c r="L230" s="4">
        <v>7</v>
      </c>
      <c r="M230" s="4">
        <v>3</v>
      </c>
      <c r="N230" s="4" t="s">
        <v>6</v>
      </c>
      <c r="O230" s="4">
        <v>2</v>
      </c>
      <c r="P230" s="4"/>
      <c r="Q230" s="4"/>
      <c r="R230" s="4"/>
      <c r="S230" s="4"/>
      <c r="T230" s="4"/>
      <c r="U230" s="4"/>
      <c r="V230" s="4"/>
      <c r="W230" s="4">
        <v>121089.07</v>
      </c>
      <c r="X230" s="4">
        <v>1</v>
      </c>
      <c r="Y230" s="4">
        <v>121089.07</v>
      </c>
      <c r="Z230" s="4"/>
      <c r="AA230" s="4"/>
      <c r="AB230" s="4"/>
      <c r="IF230">
        <v>-1</v>
      </c>
    </row>
    <row r="231" spans="1:240" x14ac:dyDescent="0.2">
      <c r="A231" s="4">
        <v>50</v>
      </c>
      <c r="B231" s="4">
        <v>0</v>
      </c>
      <c r="C231" s="4">
        <v>0</v>
      </c>
      <c r="D231" s="4">
        <v>1</v>
      </c>
      <c r="E231" s="4">
        <v>216</v>
      </c>
      <c r="F231" s="4" t="e">
        <f>ROUND(Source!AP222,O231)</f>
        <v>#REF!</v>
      </c>
      <c r="G231" s="4" t="s">
        <v>170</v>
      </c>
      <c r="H231" s="4" t="s">
        <v>171</v>
      </c>
      <c r="I231" s="4"/>
      <c r="J231" s="4"/>
      <c r="K231" s="4">
        <v>216</v>
      </c>
      <c r="L231" s="4">
        <v>8</v>
      </c>
      <c r="M231" s="4">
        <v>3</v>
      </c>
      <c r="N231" s="4" t="s">
        <v>6</v>
      </c>
      <c r="O231" s="4">
        <v>2</v>
      </c>
      <c r="P231" s="4"/>
      <c r="Q231" s="4"/>
      <c r="R231" s="4"/>
      <c r="S231" s="4"/>
      <c r="T231" s="4"/>
      <c r="U231" s="4"/>
      <c r="V231" s="4"/>
      <c r="W231" s="4">
        <v>49371.6</v>
      </c>
      <c r="X231" s="4">
        <v>1</v>
      </c>
      <c r="Y231" s="4">
        <v>49371.6</v>
      </c>
      <c r="Z231" s="4"/>
      <c r="AA231" s="4"/>
      <c r="AB231" s="4"/>
      <c r="IF231">
        <v>-1</v>
      </c>
    </row>
    <row r="232" spans="1:240" x14ac:dyDescent="0.2">
      <c r="A232" s="4">
        <v>50</v>
      </c>
      <c r="B232" s="4">
        <v>0</v>
      </c>
      <c r="C232" s="4">
        <v>0</v>
      </c>
      <c r="D232" s="4">
        <v>1</v>
      </c>
      <c r="E232" s="4">
        <v>223</v>
      </c>
      <c r="F232" s="4">
        <f>ROUND(Source!AQ222,O232)</f>
        <v>0</v>
      </c>
      <c r="G232" s="4" t="s">
        <v>172</v>
      </c>
      <c r="H232" s="4" t="s">
        <v>173</v>
      </c>
      <c r="I232" s="4"/>
      <c r="J232" s="4"/>
      <c r="K232" s="4">
        <v>223</v>
      </c>
      <c r="L232" s="4">
        <v>9</v>
      </c>
      <c r="M232" s="4">
        <v>3</v>
      </c>
      <c r="N232" s="4" t="s">
        <v>6</v>
      </c>
      <c r="O232" s="4">
        <v>2</v>
      </c>
      <c r="P232" s="4"/>
      <c r="Q232" s="4"/>
      <c r="R232" s="4"/>
      <c r="S232" s="4"/>
      <c r="T232" s="4"/>
      <c r="U232" s="4"/>
      <c r="V232" s="4"/>
      <c r="W232" s="4">
        <v>0</v>
      </c>
      <c r="X232" s="4">
        <v>1</v>
      </c>
      <c r="Y232" s="4">
        <v>0</v>
      </c>
      <c r="Z232" s="4"/>
      <c r="AA232" s="4"/>
      <c r="AB232" s="4"/>
      <c r="IF232">
        <v>-1</v>
      </c>
    </row>
    <row r="233" spans="1:240" x14ac:dyDescent="0.2">
      <c r="A233" s="4">
        <v>50</v>
      </c>
      <c r="B233" s="4">
        <v>0</v>
      </c>
      <c r="C233" s="4">
        <v>0</v>
      </c>
      <c r="D233" s="4">
        <v>1</v>
      </c>
      <c r="E233" s="4">
        <v>229</v>
      </c>
      <c r="F233" s="4" t="e">
        <f>ROUND(Source!AZ222,O233)</f>
        <v>#REF!</v>
      </c>
      <c r="G233" s="4" t="s">
        <v>174</v>
      </c>
      <c r="H233" s="4" t="s">
        <v>175</v>
      </c>
      <c r="I233" s="4"/>
      <c r="J233" s="4"/>
      <c r="K233" s="4">
        <v>229</v>
      </c>
      <c r="L233" s="4">
        <v>10</v>
      </c>
      <c r="M233" s="4">
        <v>3</v>
      </c>
      <c r="N233" s="4" t="s">
        <v>6</v>
      </c>
      <c r="O233" s="4">
        <v>2</v>
      </c>
      <c r="P233" s="4"/>
      <c r="Q233" s="4"/>
      <c r="R233" s="4"/>
      <c r="S233" s="4"/>
      <c r="T233" s="4"/>
      <c r="U233" s="4"/>
      <c r="V233" s="4"/>
      <c r="W233" s="4">
        <v>49371.6</v>
      </c>
      <c r="X233" s="4">
        <v>1</v>
      </c>
      <c r="Y233" s="4">
        <v>49371.6</v>
      </c>
      <c r="Z233" s="4"/>
      <c r="AA233" s="4"/>
      <c r="AB233" s="4"/>
      <c r="IF233">
        <v>-1</v>
      </c>
    </row>
    <row r="234" spans="1:240" x14ac:dyDescent="0.2">
      <c r="A234" s="4">
        <v>50</v>
      </c>
      <c r="B234" s="4">
        <v>0</v>
      </c>
      <c r="C234" s="4">
        <v>0</v>
      </c>
      <c r="D234" s="4">
        <v>1</v>
      </c>
      <c r="E234" s="4">
        <v>203</v>
      </c>
      <c r="F234" s="4" t="e">
        <f>ROUND(Source!Q222,O234)</f>
        <v>#REF!</v>
      </c>
      <c r="G234" s="4" t="s">
        <v>176</v>
      </c>
      <c r="H234" s="4" t="s">
        <v>177</v>
      </c>
      <c r="I234" s="4"/>
      <c r="J234" s="4"/>
      <c r="K234" s="4">
        <v>203</v>
      </c>
      <c r="L234" s="4">
        <v>11</v>
      </c>
      <c r="M234" s="4">
        <v>3</v>
      </c>
      <c r="N234" s="4" t="s">
        <v>6</v>
      </c>
      <c r="O234" s="4">
        <v>2</v>
      </c>
      <c r="P234" s="4"/>
      <c r="Q234" s="4"/>
      <c r="R234" s="4"/>
      <c r="S234" s="4"/>
      <c r="T234" s="4"/>
      <c r="U234" s="4"/>
      <c r="V234" s="4"/>
      <c r="W234" s="4">
        <v>2258.25</v>
      </c>
      <c r="X234" s="4">
        <v>1</v>
      </c>
      <c r="Y234" s="4">
        <v>2258.25</v>
      </c>
      <c r="Z234" s="4"/>
      <c r="AA234" s="4"/>
      <c r="AB234" s="4"/>
      <c r="IF234">
        <v>-1</v>
      </c>
    </row>
    <row r="235" spans="1:240" x14ac:dyDescent="0.2">
      <c r="A235" s="4">
        <v>50</v>
      </c>
      <c r="B235" s="4">
        <v>0</v>
      </c>
      <c r="C235" s="4">
        <v>0</v>
      </c>
      <c r="D235" s="4">
        <v>1</v>
      </c>
      <c r="E235" s="4">
        <v>231</v>
      </c>
      <c r="F235" s="4">
        <f>ROUND(Source!BB222,O235)</f>
        <v>0</v>
      </c>
      <c r="G235" s="4" t="s">
        <v>178</v>
      </c>
      <c r="H235" s="4" t="s">
        <v>179</v>
      </c>
      <c r="I235" s="4"/>
      <c r="J235" s="4"/>
      <c r="K235" s="4">
        <v>231</v>
      </c>
      <c r="L235" s="4">
        <v>12</v>
      </c>
      <c r="M235" s="4">
        <v>3</v>
      </c>
      <c r="N235" s="4" t="s">
        <v>6</v>
      </c>
      <c r="O235" s="4">
        <v>2</v>
      </c>
      <c r="P235" s="4"/>
      <c r="Q235" s="4"/>
      <c r="R235" s="4"/>
      <c r="S235" s="4"/>
      <c r="T235" s="4"/>
      <c r="U235" s="4"/>
      <c r="V235" s="4"/>
      <c r="W235" s="4">
        <v>0</v>
      </c>
      <c r="X235" s="4">
        <v>1</v>
      </c>
      <c r="Y235" s="4">
        <v>0</v>
      </c>
      <c r="Z235" s="4"/>
      <c r="AA235" s="4"/>
      <c r="AB235" s="4"/>
      <c r="IF235">
        <v>-1</v>
      </c>
    </row>
    <row r="236" spans="1:240" x14ac:dyDescent="0.2">
      <c r="A236" s="4">
        <v>50</v>
      </c>
      <c r="B236" s="4">
        <v>0</v>
      </c>
      <c r="C236" s="4">
        <v>0</v>
      </c>
      <c r="D236" s="4">
        <v>1</v>
      </c>
      <c r="E236" s="4">
        <v>204</v>
      </c>
      <c r="F236" s="4" t="e">
        <f>ROUND(Source!R222,O236)</f>
        <v>#REF!</v>
      </c>
      <c r="G236" s="4" t="s">
        <v>180</v>
      </c>
      <c r="H236" s="4" t="s">
        <v>181</v>
      </c>
      <c r="I236" s="4"/>
      <c r="J236" s="4"/>
      <c r="K236" s="4">
        <v>204</v>
      </c>
      <c r="L236" s="4">
        <v>13</v>
      </c>
      <c r="M236" s="4">
        <v>3</v>
      </c>
      <c r="N236" s="4" t="s">
        <v>6</v>
      </c>
      <c r="O236" s="4">
        <v>2</v>
      </c>
      <c r="P236" s="4"/>
      <c r="Q236" s="4"/>
      <c r="R236" s="4"/>
      <c r="S236" s="4"/>
      <c r="T236" s="4"/>
      <c r="U236" s="4"/>
      <c r="V236" s="4"/>
      <c r="W236" s="4">
        <v>442.2</v>
      </c>
      <c r="X236" s="4">
        <v>1</v>
      </c>
      <c r="Y236" s="4">
        <v>442.2</v>
      </c>
      <c r="Z236" s="4"/>
      <c r="AA236" s="4"/>
      <c r="AB236" s="4"/>
      <c r="IF236">
        <v>-1</v>
      </c>
    </row>
    <row r="237" spans="1:240" x14ac:dyDescent="0.2">
      <c r="A237" s="4">
        <v>50</v>
      </c>
      <c r="B237" s="4">
        <v>0</v>
      </c>
      <c r="C237" s="4">
        <v>0</v>
      </c>
      <c r="D237" s="4">
        <v>1</v>
      </c>
      <c r="E237" s="4">
        <v>205</v>
      </c>
      <c r="F237" s="4" t="e">
        <f>ROUND(Source!S222,O237)</f>
        <v>#REF!</v>
      </c>
      <c r="G237" s="4" t="s">
        <v>182</v>
      </c>
      <c r="H237" s="4" t="s">
        <v>183</v>
      </c>
      <c r="I237" s="4"/>
      <c r="J237" s="4"/>
      <c r="K237" s="4">
        <v>205</v>
      </c>
      <c r="L237" s="4">
        <v>14</v>
      </c>
      <c r="M237" s="4">
        <v>3</v>
      </c>
      <c r="N237" s="4" t="s">
        <v>6</v>
      </c>
      <c r="O237" s="4">
        <v>2</v>
      </c>
      <c r="P237" s="4"/>
      <c r="Q237" s="4"/>
      <c r="R237" s="4"/>
      <c r="S237" s="4"/>
      <c r="T237" s="4"/>
      <c r="U237" s="4"/>
      <c r="V237" s="4"/>
      <c r="W237" s="4">
        <v>48060.34</v>
      </c>
      <c r="X237" s="4">
        <v>1</v>
      </c>
      <c r="Y237" s="4">
        <v>48060.34</v>
      </c>
      <c r="Z237" s="4"/>
      <c r="AA237" s="4"/>
      <c r="AB237" s="4"/>
      <c r="IF237">
        <v>-1</v>
      </c>
    </row>
    <row r="238" spans="1:240" x14ac:dyDescent="0.2">
      <c r="A238" s="4">
        <v>50</v>
      </c>
      <c r="B238" s="4">
        <v>0</v>
      </c>
      <c r="C238" s="4">
        <v>0</v>
      </c>
      <c r="D238" s="4">
        <v>1</v>
      </c>
      <c r="E238" s="4">
        <v>232</v>
      </c>
      <c r="F238" s="4">
        <f>ROUND(Source!BC222,O238)</f>
        <v>0</v>
      </c>
      <c r="G238" s="4" t="s">
        <v>184</v>
      </c>
      <c r="H238" s="4" t="s">
        <v>185</v>
      </c>
      <c r="I238" s="4"/>
      <c r="J238" s="4"/>
      <c r="K238" s="4">
        <v>232</v>
      </c>
      <c r="L238" s="4">
        <v>15</v>
      </c>
      <c r="M238" s="4">
        <v>3</v>
      </c>
      <c r="N238" s="4" t="s">
        <v>6</v>
      </c>
      <c r="O238" s="4">
        <v>2</v>
      </c>
      <c r="P238" s="4"/>
      <c r="Q238" s="4"/>
      <c r="R238" s="4"/>
      <c r="S238" s="4"/>
      <c r="T238" s="4"/>
      <c r="U238" s="4"/>
      <c r="V238" s="4"/>
      <c r="W238" s="4">
        <v>0</v>
      </c>
      <c r="X238" s="4">
        <v>1</v>
      </c>
      <c r="Y238" s="4">
        <v>0</v>
      </c>
      <c r="Z238" s="4"/>
      <c r="AA238" s="4"/>
      <c r="AB238" s="4"/>
      <c r="IF238">
        <v>-1</v>
      </c>
    </row>
    <row r="239" spans="1:240" x14ac:dyDescent="0.2">
      <c r="A239" s="4">
        <v>50</v>
      </c>
      <c r="B239" s="4">
        <v>0</v>
      </c>
      <c r="C239" s="4">
        <v>0</v>
      </c>
      <c r="D239" s="4">
        <v>1</v>
      </c>
      <c r="E239" s="4">
        <v>214</v>
      </c>
      <c r="F239" s="4" t="e">
        <f>ROUND(Source!AS222,O239)</f>
        <v>#REF!</v>
      </c>
      <c r="G239" s="4" t="s">
        <v>186</v>
      </c>
      <c r="H239" s="4" t="s">
        <v>187</v>
      </c>
      <c r="I239" s="4"/>
      <c r="J239" s="4"/>
      <c r="K239" s="4">
        <v>214</v>
      </c>
      <c r="L239" s="4">
        <v>16</v>
      </c>
      <c r="M239" s="4">
        <v>3</v>
      </c>
      <c r="N239" s="4" t="s">
        <v>6</v>
      </c>
      <c r="O239" s="4">
        <v>2</v>
      </c>
      <c r="P239" s="4"/>
      <c r="Q239" s="4"/>
      <c r="R239" s="4"/>
      <c r="S239" s="4"/>
      <c r="T239" s="4"/>
      <c r="U239" s="4"/>
      <c r="V239" s="4"/>
      <c r="W239" s="4">
        <v>265017.57</v>
      </c>
      <c r="X239" s="4">
        <v>1</v>
      </c>
      <c r="Y239" s="4">
        <v>265017.57</v>
      </c>
      <c r="Z239" s="4"/>
      <c r="AA239" s="4"/>
      <c r="AB239" s="4"/>
      <c r="IF239">
        <v>-1</v>
      </c>
    </row>
    <row r="240" spans="1:240" x14ac:dyDescent="0.2">
      <c r="A240" s="4">
        <v>50</v>
      </c>
      <c r="B240" s="4">
        <v>0</v>
      </c>
      <c r="C240" s="4">
        <v>0</v>
      </c>
      <c r="D240" s="4">
        <v>1</v>
      </c>
      <c r="E240" s="4">
        <v>215</v>
      </c>
      <c r="F240" s="4">
        <f>ROUND(Source!AT222,O240)</f>
        <v>0</v>
      </c>
      <c r="G240" s="4" t="s">
        <v>188</v>
      </c>
      <c r="H240" s="4" t="s">
        <v>189</v>
      </c>
      <c r="I240" s="4"/>
      <c r="J240" s="4"/>
      <c r="K240" s="4">
        <v>215</v>
      </c>
      <c r="L240" s="4">
        <v>17</v>
      </c>
      <c r="M240" s="4">
        <v>3</v>
      </c>
      <c r="N240" s="4" t="s">
        <v>6</v>
      </c>
      <c r="O240" s="4">
        <v>2</v>
      </c>
      <c r="P240" s="4"/>
      <c r="Q240" s="4"/>
      <c r="R240" s="4"/>
      <c r="S240" s="4"/>
      <c r="T240" s="4"/>
      <c r="U240" s="4"/>
      <c r="V240" s="4"/>
      <c r="W240" s="4">
        <v>0</v>
      </c>
      <c r="X240" s="4">
        <v>1</v>
      </c>
      <c r="Y240" s="4">
        <v>0</v>
      </c>
      <c r="Z240" s="4"/>
      <c r="AA240" s="4"/>
      <c r="AB240" s="4"/>
      <c r="IF240">
        <v>-1</v>
      </c>
    </row>
    <row r="241" spans="1:245" x14ac:dyDescent="0.2">
      <c r="A241" s="4">
        <v>50</v>
      </c>
      <c r="B241" s="4">
        <v>0</v>
      </c>
      <c r="C241" s="4">
        <v>0</v>
      </c>
      <c r="D241" s="4">
        <v>1</v>
      </c>
      <c r="E241" s="4">
        <v>217</v>
      </c>
      <c r="F241" s="4">
        <f>ROUND(Source!AU222,O241)</f>
        <v>0</v>
      </c>
      <c r="G241" s="4" t="s">
        <v>190</v>
      </c>
      <c r="H241" s="4" t="s">
        <v>191</v>
      </c>
      <c r="I241" s="4"/>
      <c r="J241" s="4"/>
      <c r="K241" s="4">
        <v>217</v>
      </c>
      <c r="L241" s="4">
        <v>18</v>
      </c>
      <c r="M241" s="4">
        <v>3</v>
      </c>
      <c r="N241" s="4" t="s">
        <v>6</v>
      </c>
      <c r="O241" s="4">
        <v>2</v>
      </c>
      <c r="P241" s="4"/>
      <c r="Q241" s="4"/>
      <c r="R241" s="4"/>
      <c r="S241" s="4"/>
      <c r="T241" s="4"/>
      <c r="U241" s="4"/>
      <c r="V241" s="4"/>
      <c r="W241" s="4">
        <v>0</v>
      </c>
      <c r="X241" s="4">
        <v>1</v>
      </c>
      <c r="Y241" s="4">
        <v>0</v>
      </c>
      <c r="Z241" s="4"/>
      <c r="AA241" s="4"/>
      <c r="AB241" s="4"/>
      <c r="IF241">
        <v>-1</v>
      </c>
    </row>
    <row r="242" spans="1:245" x14ac:dyDescent="0.2">
      <c r="A242" s="4">
        <v>50</v>
      </c>
      <c r="B242" s="4">
        <v>0</v>
      </c>
      <c r="C242" s="4">
        <v>0</v>
      </c>
      <c r="D242" s="4">
        <v>1</v>
      </c>
      <c r="E242" s="4">
        <v>230</v>
      </c>
      <c r="F242" s="4" t="e">
        <f>ROUND(Source!BA222,O242)</f>
        <v>#REF!</v>
      </c>
      <c r="G242" s="4" t="s">
        <v>192</v>
      </c>
      <c r="H242" s="4" t="s">
        <v>193</v>
      </c>
      <c r="I242" s="4"/>
      <c r="J242" s="4"/>
      <c r="K242" s="4">
        <v>230</v>
      </c>
      <c r="L242" s="4">
        <v>19</v>
      </c>
      <c r="M242" s="4">
        <v>3</v>
      </c>
      <c r="N242" s="4" t="s">
        <v>6</v>
      </c>
      <c r="O242" s="4">
        <v>2</v>
      </c>
      <c r="P242" s="4"/>
      <c r="Q242" s="4"/>
      <c r="R242" s="4"/>
      <c r="S242" s="4"/>
      <c r="T242" s="4"/>
      <c r="U242" s="4"/>
      <c r="V242" s="4"/>
      <c r="W242" s="4">
        <v>0</v>
      </c>
      <c r="X242" s="4">
        <v>1</v>
      </c>
      <c r="Y242" s="4">
        <v>0</v>
      </c>
      <c r="Z242" s="4"/>
      <c r="AA242" s="4"/>
      <c r="AB242" s="4"/>
      <c r="IF242">
        <v>-1</v>
      </c>
    </row>
    <row r="243" spans="1:245" x14ac:dyDescent="0.2">
      <c r="A243" s="4">
        <v>50</v>
      </c>
      <c r="B243" s="4">
        <v>0</v>
      </c>
      <c r="C243" s="4">
        <v>0</v>
      </c>
      <c r="D243" s="4">
        <v>1</v>
      </c>
      <c r="E243" s="4">
        <v>206</v>
      </c>
      <c r="F243" s="4" t="e">
        <f>ROUND(Source!T222,O243)</f>
        <v>#REF!</v>
      </c>
      <c r="G243" s="4" t="s">
        <v>194</v>
      </c>
      <c r="H243" s="4" t="s">
        <v>195</v>
      </c>
      <c r="I243" s="4"/>
      <c r="J243" s="4"/>
      <c r="K243" s="4">
        <v>206</v>
      </c>
      <c r="L243" s="4">
        <v>20</v>
      </c>
      <c r="M243" s="4">
        <v>3</v>
      </c>
      <c r="N243" s="4" t="s">
        <v>6</v>
      </c>
      <c r="O243" s="4">
        <v>2</v>
      </c>
      <c r="P243" s="4"/>
      <c r="Q243" s="4"/>
      <c r="R243" s="4"/>
      <c r="S243" s="4"/>
      <c r="T243" s="4"/>
      <c r="U243" s="4"/>
      <c r="V243" s="4"/>
      <c r="W243" s="4">
        <v>0</v>
      </c>
      <c r="X243" s="4">
        <v>1</v>
      </c>
      <c r="Y243" s="4">
        <v>0</v>
      </c>
      <c r="Z243" s="4"/>
      <c r="AA243" s="4"/>
      <c r="AB243" s="4"/>
      <c r="IF243">
        <v>-1</v>
      </c>
    </row>
    <row r="244" spans="1:245" x14ac:dyDescent="0.2">
      <c r="A244" s="4">
        <v>50</v>
      </c>
      <c r="B244" s="4">
        <v>0</v>
      </c>
      <c r="C244" s="4">
        <v>0</v>
      </c>
      <c r="D244" s="4">
        <v>1</v>
      </c>
      <c r="E244" s="4">
        <v>207</v>
      </c>
      <c r="F244" s="4" t="e">
        <f>ROUND(Source!U222,O244)</f>
        <v>#REF!</v>
      </c>
      <c r="G244" s="4" t="s">
        <v>196</v>
      </c>
      <c r="H244" s="4" t="s">
        <v>197</v>
      </c>
      <c r="I244" s="4"/>
      <c r="J244" s="4"/>
      <c r="K244" s="4">
        <v>207</v>
      </c>
      <c r="L244" s="4">
        <v>21</v>
      </c>
      <c r="M244" s="4">
        <v>3</v>
      </c>
      <c r="N244" s="4" t="s">
        <v>6</v>
      </c>
      <c r="O244" s="4">
        <v>7</v>
      </c>
      <c r="P244" s="4"/>
      <c r="Q244" s="4"/>
      <c r="R244" s="4"/>
      <c r="S244" s="4"/>
      <c r="T244" s="4"/>
      <c r="U244" s="4"/>
      <c r="V244" s="4"/>
      <c r="W244" s="4">
        <v>163.22543999999999</v>
      </c>
      <c r="X244" s="4">
        <v>1</v>
      </c>
      <c r="Y244" s="4">
        <v>163.22543999999999</v>
      </c>
      <c r="Z244" s="4"/>
      <c r="AA244" s="4"/>
      <c r="AB244" s="4"/>
      <c r="IF244">
        <v>-1</v>
      </c>
    </row>
    <row r="245" spans="1:245" x14ac:dyDescent="0.2">
      <c r="A245" s="4">
        <v>50</v>
      </c>
      <c r="B245" s="4">
        <v>0</v>
      </c>
      <c r="C245" s="4">
        <v>0</v>
      </c>
      <c r="D245" s="4">
        <v>1</v>
      </c>
      <c r="E245" s="4">
        <v>208</v>
      </c>
      <c r="F245" s="4" t="e">
        <f>ROUND(Source!V222,O245)</f>
        <v>#REF!</v>
      </c>
      <c r="G245" s="4" t="s">
        <v>198</v>
      </c>
      <c r="H245" s="4" t="s">
        <v>199</v>
      </c>
      <c r="I245" s="4"/>
      <c r="J245" s="4"/>
      <c r="K245" s="4">
        <v>208</v>
      </c>
      <c r="L245" s="4">
        <v>22</v>
      </c>
      <c r="M245" s="4">
        <v>3</v>
      </c>
      <c r="N245" s="4" t="s">
        <v>6</v>
      </c>
      <c r="O245" s="4">
        <v>7</v>
      </c>
      <c r="P245" s="4"/>
      <c r="Q245" s="4"/>
      <c r="R245" s="4"/>
      <c r="S245" s="4"/>
      <c r="T245" s="4"/>
      <c r="U245" s="4"/>
      <c r="V245" s="4"/>
      <c r="W245" s="4">
        <v>1.0761575999999999</v>
      </c>
      <c r="X245" s="4">
        <v>1</v>
      </c>
      <c r="Y245" s="4">
        <v>1.0761575999999999</v>
      </c>
      <c r="Z245" s="4"/>
      <c r="AA245" s="4"/>
      <c r="AB245" s="4"/>
      <c r="IF245">
        <v>-1</v>
      </c>
    </row>
    <row r="246" spans="1:245" x14ac:dyDescent="0.2">
      <c r="A246" s="4">
        <v>50</v>
      </c>
      <c r="B246" s="4">
        <v>0</v>
      </c>
      <c r="C246" s="4">
        <v>0</v>
      </c>
      <c r="D246" s="4">
        <v>1</v>
      </c>
      <c r="E246" s="4">
        <v>209</v>
      </c>
      <c r="F246" s="4" t="e">
        <f>ROUND(Source!W222,O246)</f>
        <v>#REF!</v>
      </c>
      <c r="G246" s="4" t="s">
        <v>200</v>
      </c>
      <c r="H246" s="4" t="s">
        <v>201</v>
      </c>
      <c r="I246" s="4"/>
      <c r="J246" s="4"/>
      <c r="K246" s="4">
        <v>209</v>
      </c>
      <c r="L246" s="4">
        <v>23</v>
      </c>
      <c r="M246" s="4">
        <v>3</v>
      </c>
      <c r="N246" s="4" t="s">
        <v>6</v>
      </c>
      <c r="O246" s="4">
        <v>2</v>
      </c>
      <c r="P246" s="4"/>
      <c r="Q246" s="4"/>
      <c r="R246" s="4"/>
      <c r="S246" s="4"/>
      <c r="T246" s="4"/>
      <c r="U246" s="4"/>
      <c r="V246" s="4"/>
      <c r="W246" s="4">
        <v>0</v>
      </c>
      <c r="X246" s="4">
        <v>1</v>
      </c>
      <c r="Y246" s="4">
        <v>0</v>
      </c>
      <c r="Z246" s="4"/>
      <c r="AA246" s="4"/>
      <c r="AB246" s="4"/>
      <c r="IF246">
        <v>-1</v>
      </c>
    </row>
    <row r="247" spans="1:245" x14ac:dyDescent="0.2">
      <c r="A247" s="4">
        <v>50</v>
      </c>
      <c r="B247" s="4">
        <v>0</v>
      </c>
      <c r="C247" s="4">
        <v>0</v>
      </c>
      <c r="D247" s="4">
        <v>1</v>
      </c>
      <c r="E247" s="4">
        <v>233</v>
      </c>
      <c r="F247" s="4">
        <f>ROUND(Source!BD222,O247)</f>
        <v>0</v>
      </c>
      <c r="G247" s="4" t="s">
        <v>202</v>
      </c>
      <c r="H247" s="4" t="s">
        <v>203</v>
      </c>
      <c r="I247" s="4"/>
      <c r="J247" s="4"/>
      <c r="K247" s="4">
        <v>233</v>
      </c>
      <c r="L247" s="4">
        <v>24</v>
      </c>
      <c r="M247" s="4">
        <v>3</v>
      </c>
      <c r="N247" s="4" t="s">
        <v>6</v>
      </c>
      <c r="O247" s="4">
        <v>2</v>
      </c>
      <c r="P247" s="4"/>
      <c r="Q247" s="4"/>
      <c r="R247" s="4"/>
      <c r="S247" s="4"/>
      <c r="T247" s="4"/>
      <c r="U247" s="4"/>
      <c r="V247" s="4"/>
      <c r="W247" s="4">
        <v>0</v>
      </c>
      <c r="X247" s="4">
        <v>1</v>
      </c>
      <c r="Y247" s="4">
        <v>0</v>
      </c>
      <c r="Z247" s="4"/>
      <c r="AA247" s="4"/>
      <c r="AB247" s="4"/>
      <c r="IF247">
        <v>-1</v>
      </c>
    </row>
    <row r="248" spans="1:245" x14ac:dyDescent="0.2">
      <c r="A248" s="4">
        <v>50</v>
      </c>
      <c r="B248" s="4">
        <v>0</v>
      </c>
      <c r="C248" s="4">
        <v>0</v>
      </c>
      <c r="D248" s="4">
        <v>1</v>
      </c>
      <c r="E248" s="4">
        <v>210</v>
      </c>
      <c r="F248" s="4" t="e">
        <f>ROUND(Source!X222,O248)</f>
        <v>#REF!</v>
      </c>
      <c r="G248" s="4" t="s">
        <v>204</v>
      </c>
      <c r="H248" s="4" t="s">
        <v>205</v>
      </c>
      <c r="I248" s="4"/>
      <c r="J248" s="4"/>
      <c r="K248" s="4">
        <v>210</v>
      </c>
      <c r="L248" s="4">
        <v>25</v>
      </c>
      <c r="M248" s="4">
        <v>3</v>
      </c>
      <c r="N248" s="4" t="s">
        <v>6</v>
      </c>
      <c r="O248" s="4">
        <v>2</v>
      </c>
      <c r="P248" s="4"/>
      <c r="Q248" s="4"/>
      <c r="R248" s="4"/>
      <c r="S248" s="4"/>
      <c r="T248" s="4"/>
      <c r="U248" s="4"/>
      <c r="V248" s="4"/>
      <c r="W248" s="4">
        <v>58688.08</v>
      </c>
      <c r="X248" s="4">
        <v>1</v>
      </c>
      <c r="Y248" s="4">
        <v>58688.08</v>
      </c>
      <c r="Z248" s="4"/>
      <c r="AA248" s="4"/>
      <c r="AB248" s="4"/>
      <c r="IF248">
        <v>-1</v>
      </c>
    </row>
    <row r="249" spans="1:245" x14ac:dyDescent="0.2">
      <c r="A249" s="4">
        <v>50</v>
      </c>
      <c r="B249" s="4">
        <v>0</v>
      </c>
      <c r="C249" s="4">
        <v>0</v>
      </c>
      <c r="D249" s="4">
        <v>1</v>
      </c>
      <c r="E249" s="4">
        <v>211</v>
      </c>
      <c r="F249" s="4" t="e">
        <f>ROUND(Source!Y222,O249)</f>
        <v>#REF!</v>
      </c>
      <c r="G249" s="4" t="s">
        <v>206</v>
      </c>
      <c r="H249" s="4" t="s">
        <v>207</v>
      </c>
      <c r="I249" s="4"/>
      <c r="J249" s="4"/>
      <c r="K249" s="4">
        <v>211</v>
      </c>
      <c r="L249" s="4">
        <v>26</v>
      </c>
      <c r="M249" s="4">
        <v>3</v>
      </c>
      <c r="N249" s="4" t="s">
        <v>6</v>
      </c>
      <c r="O249" s="4">
        <v>2</v>
      </c>
      <c r="P249" s="4"/>
      <c r="Q249" s="4"/>
      <c r="R249" s="4"/>
      <c r="S249" s="4"/>
      <c r="T249" s="4"/>
      <c r="U249" s="4"/>
      <c r="V249" s="4"/>
      <c r="W249" s="4">
        <v>34921.83</v>
      </c>
      <c r="X249" s="4">
        <v>1</v>
      </c>
      <c r="Y249" s="4">
        <v>34921.83</v>
      </c>
      <c r="Z249" s="4"/>
      <c r="AA249" s="4"/>
      <c r="AB249" s="4"/>
      <c r="IF249">
        <v>-1</v>
      </c>
    </row>
    <row r="250" spans="1:245" x14ac:dyDescent="0.2">
      <c r="A250" s="4">
        <v>50</v>
      </c>
      <c r="B250" s="4">
        <v>0</v>
      </c>
      <c r="C250" s="4">
        <v>0</v>
      </c>
      <c r="D250" s="4">
        <v>1</v>
      </c>
      <c r="E250" s="4">
        <v>224</v>
      </c>
      <c r="F250" s="4" t="e">
        <f>ROUND(Source!AR222,O250)</f>
        <v>#REF!</v>
      </c>
      <c r="G250" s="4" t="s">
        <v>208</v>
      </c>
      <c r="H250" s="4" t="s">
        <v>209</v>
      </c>
      <c r="I250" s="4"/>
      <c r="J250" s="4"/>
      <c r="K250" s="4">
        <v>224</v>
      </c>
      <c r="L250" s="4">
        <v>27</v>
      </c>
      <c r="M250" s="4">
        <v>3</v>
      </c>
      <c r="N250" s="4" t="s">
        <v>6</v>
      </c>
      <c r="O250" s="4">
        <v>2</v>
      </c>
      <c r="P250" s="4"/>
      <c r="Q250" s="4"/>
      <c r="R250" s="4"/>
      <c r="S250" s="4"/>
      <c r="T250" s="4"/>
      <c r="U250" s="4"/>
      <c r="V250" s="4"/>
      <c r="W250" s="4">
        <v>314389.17000000004</v>
      </c>
      <c r="X250" s="4">
        <v>1</v>
      </c>
      <c r="Y250" s="4">
        <v>314389.17000000004</v>
      </c>
      <c r="Z250" s="4"/>
      <c r="AA250" s="4"/>
      <c r="AB250" s="4"/>
      <c r="IF250">
        <v>-1</v>
      </c>
    </row>
    <row r="251" spans="1:245" x14ac:dyDescent="0.2">
      <c r="IF251">
        <v>-1</v>
      </c>
    </row>
    <row r="252" spans="1:245" x14ac:dyDescent="0.2">
      <c r="A252" s="1">
        <v>4</v>
      </c>
      <c r="B252" s="1">
        <v>1</v>
      </c>
      <c r="C252" s="1"/>
      <c r="D252" s="1">
        <f>ROW(A274)</f>
        <v>274</v>
      </c>
      <c r="E252" s="1"/>
      <c r="F252" s="1" t="s">
        <v>6</v>
      </c>
      <c r="G252" s="1" t="s">
        <v>302</v>
      </c>
      <c r="H252" s="1" t="s">
        <v>6</v>
      </c>
      <c r="I252" s="1">
        <v>0</v>
      </c>
      <c r="J252" s="1"/>
      <c r="K252" s="1">
        <v>-1</v>
      </c>
      <c r="L252" s="1"/>
      <c r="M252" s="1" t="s">
        <v>6</v>
      </c>
      <c r="N252" s="1"/>
      <c r="O252" s="1"/>
      <c r="P252" s="1"/>
      <c r="Q252" s="1"/>
      <c r="R252" s="1"/>
      <c r="S252" s="1">
        <v>0</v>
      </c>
      <c r="T252" s="1"/>
      <c r="U252" s="1" t="s">
        <v>6</v>
      </c>
      <c r="V252" s="1">
        <v>0</v>
      </c>
      <c r="W252" s="1"/>
      <c r="X252" s="1"/>
      <c r="Y252" s="1"/>
      <c r="Z252" s="1"/>
      <c r="AA252" s="1"/>
      <c r="AB252" s="1" t="s">
        <v>6</v>
      </c>
      <c r="AC252" s="1" t="s">
        <v>6</v>
      </c>
      <c r="AD252" s="1" t="s">
        <v>6</v>
      </c>
      <c r="AE252" s="1" t="s">
        <v>6</v>
      </c>
      <c r="AF252" s="1" t="s">
        <v>6</v>
      </c>
      <c r="AG252" s="1" t="s">
        <v>6</v>
      </c>
      <c r="AH252" s="1"/>
      <c r="AI252" s="1"/>
      <c r="AJ252" s="1"/>
      <c r="AK252" s="1"/>
      <c r="AL252" s="1"/>
      <c r="AM252" s="1"/>
      <c r="AN252" s="1"/>
      <c r="AO252" s="1"/>
      <c r="AP252" s="1" t="s">
        <v>6</v>
      </c>
      <c r="AQ252" s="1" t="s">
        <v>6</v>
      </c>
      <c r="AR252" s="1" t="s">
        <v>6</v>
      </c>
      <c r="AS252" s="1"/>
      <c r="AT252" s="1"/>
      <c r="AU252" s="1"/>
      <c r="AV252" s="1"/>
      <c r="AW252" s="1"/>
      <c r="AX252" s="1"/>
      <c r="AY252" s="1"/>
      <c r="AZ252" s="1" t="s">
        <v>6</v>
      </c>
      <c r="BA252" s="1"/>
      <c r="BB252" s="1" t="s">
        <v>6</v>
      </c>
      <c r="BC252" s="1" t="s">
        <v>6</v>
      </c>
      <c r="BD252" s="1" t="s">
        <v>6</v>
      </c>
      <c r="BE252" s="1" t="s">
        <v>6</v>
      </c>
      <c r="BF252" s="1" t="s">
        <v>6</v>
      </c>
      <c r="BG252" s="1" t="s">
        <v>6</v>
      </c>
      <c r="BH252" s="1" t="s">
        <v>6</v>
      </c>
      <c r="BI252" s="1" t="s">
        <v>6</v>
      </c>
      <c r="BJ252" s="1" t="s">
        <v>6</v>
      </c>
      <c r="BK252" s="1" t="s">
        <v>6</v>
      </c>
      <c r="BL252" s="1" t="s">
        <v>6</v>
      </c>
      <c r="BM252" s="1" t="s">
        <v>6</v>
      </c>
      <c r="BN252" s="1" t="s">
        <v>6</v>
      </c>
      <c r="BO252" s="1" t="s">
        <v>6</v>
      </c>
      <c r="BP252" s="1" t="s">
        <v>6</v>
      </c>
      <c r="BQ252" s="1"/>
      <c r="BR252" s="1"/>
      <c r="BS252" s="1"/>
      <c r="BT252" s="1"/>
      <c r="BU252" s="1"/>
      <c r="BV252" s="1"/>
      <c r="BW252" s="1"/>
      <c r="BX252" s="1">
        <v>0</v>
      </c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>
        <v>0</v>
      </c>
      <c r="IF252">
        <v>-1</v>
      </c>
    </row>
    <row r="253" spans="1:245" x14ac:dyDescent="0.2">
      <c r="IF253">
        <v>-1</v>
      </c>
    </row>
    <row r="254" spans="1:245" x14ac:dyDescent="0.2">
      <c r="A254" s="2">
        <v>52</v>
      </c>
      <c r="B254" s="2">
        <f t="shared" ref="B254:G254" si="209">B274</f>
        <v>1</v>
      </c>
      <c r="C254" s="2">
        <f t="shared" si="209"/>
        <v>4</v>
      </c>
      <c r="D254" s="2">
        <f t="shared" si="209"/>
        <v>252</v>
      </c>
      <c r="E254" s="2">
        <f t="shared" si="209"/>
        <v>0</v>
      </c>
      <c r="F254" s="2" t="str">
        <f t="shared" si="209"/>
        <v/>
      </c>
      <c r="G254" s="2" t="str">
        <f t="shared" si="209"/>
        <v>Система В5.1, В5.2, В5.3</v>
      </c>
      <c r="H254" s="2"/>
      <c r="I254" s="2"/>
      <c r="J254" s="2"/>
      <c r="K254" s="2"/>
      <c r="L254" s="2"/>
      <c r="M254" s="2"/>
      <c r="N254" s="2"/>
      <c r="O254" s="2" t="e">
        <f t="shared" ref="O254:AT254" si="210">O274</f>
        <v>#REF!</v>
      </c>
      <c r="P254" s="2" t="e">
        <f t="shared" si="210"/>
        <v>#REF!</v>
      </c>
      <c r="Q254" s="2" t="e">
        <f t="shared" si="210"/>
        <v>#REF!</v>
      </c>
      <c r="R254" s="2" t="e">
        <f t="shared" si="210"/>
        <v>#REF!</v>
      </c>
      <c r="S254" s="2" t="e">
        <f t="shared" si="210"/>
        <v>#REF!</v>
      </c>
      <c r="T254" s="2" t="e">
        <f t="shared" si="210"/>
        <v>#REF!</v>
      </c>
      <c r="U254" s="2" t="e">
        <f t="shared" si="210"/>
        <v>#REF!</v>
      </c>
      <c r="V254" s="2" t="e">
        <f t="shared" si="210"/>
        <v>#REF!</v>
      </c>
      <c r="W254" s="2" t="e">
        <f t="shared" si="210"/>
        <v>#REF!</v>
      </c>
      <c r="X254" s="2" t="e">
        <f t="shared" si="210"/>
        <v>#REF!</v>
      </c>
      <c r="Y254" s="2" t="e">
        <f t="shared" si="210"/>
        <v>#REF!</v>
      </c>
      <c r="Z254" s="2">
        <f t="shared" si="210"/>
        <v>0</v>
      </c>
      <c r="AA254" s="2">
        <f t="shared" si="210"/>
        <v>0</v>
      </c>
      <c r="AB254" s="2" t="e">
        <f t="shared" si="210"/>
        <v>#REF!</v>
      </c>
      <c r="AC254" s="2" t="e">
        <f t="shared" si="210"/>
        <v>#REF!</v>
      </c>
      <c r="AD254" s="2" t="e">
        <f t="shared" si="210"/>
        <v>#REF!</v>
      </c>
      <c r="AE254" s="2" t="e">
        <f t="shared" si="210"/>
        <v>#REF!</v>
      </c>
      <c r="AF254" s="2" t="e">
        <f t="shared" si="210"/>
        <v>#REF!</v>
      </c>
      <c r="AG254" s="2" t="e">
        <f t="shared" si="210"/>
        <v>#REF!</v>
      </c>
      <c r="AH254" s="2" t="e">
        <f t="shared" si="210"/>
        <v>#REF!</v>
      </c>
      <c r="AI254" s="2" t="e">
        <f t="shared" si="210"/>
        <v>#REF!</v>
      </c>
      <c r="AJ254" s="2" t="e">
        <f t="shared" si="210"/>
        <v>#REF!</v>
      </c>
      <c r="AK254" s="2" t="e">
        <f t="shared" si="210"/>
        <v>#REF!</v>
      </c>
      <c r="AL254" s="2" t="e">
        <f t="shared" si="210"/>
        <v>#REF!</v>
      </c>
      <c r="AM254" s="2">
        <f t="shared" si="210"/>
        <v>0</v>
      </c>
      <c r="AN254" s="2">
        <f t="shared" si="210"/>
        <v>0</v>
      </c>
      <c r="AO254" s="2">
        <f t="shared" si="210"/>
        <v>0</v>
      </c>
      <c r="AP254" s="2" t="e">
        <f t="shared" si="210"/>
        <v>#REF!</v>
      </c>
      <c r="AQ254" s="2">
        <f t="shared" si="210"/>
        <v>0</v>
      </c>
      <c r="AR254" s="2" t="e">
        <f t="shared" si="210"/>
        <v>#REF!</v>
      </c>
      <c r="AS254" s="2" t="e">
        <f t="shared" si="210"/>
        <v>#REF!</v>
      </c>
      <c r="AT254" s="2">
        <f t="shared" si="210"/>
        <v>0</v>
      </c>
      <c r="AU254" s="2">
        <f t="shared" ref="AU254:BZ254" si="211">AU274</f>
        <v>0</v>
      </c>
      <c r="AV254" s="2" t="e">
        <f t="shared" si="211"/>
        <v>#REF!</v>
      </c>
      <c r="AW254" s="2" t="e">
        <f t="shared" si="211"/>
        <v>#REF!</v>
      </c>
      <c r="AX254" s="2">
        <f t="shared" si="211"/>
        <v>0</v>
      </c>
      <c r="AY254" s="2" t="e">
        <f t="shared" si="211"/>
        <v>#REF!</v>
      </c>
      <c r="AZ254" s="2" t="e">
        <f t="shared" si="211"/>
        <v>#REF!</v>
      </c>
      <c r="BA254" s="2" t="e">
        <f t="shared" si="211"/>
        <v>#REF!</v>
      </c>
      <c r="BB254" s="2">
        <f t="shared" si="211"/>
        <v>0</v>
      </c>
      <c r="BC254" s="2">
        <f t="shared" si="211"/>
        <v>0</v>
      </c>
      <c r="BD254" s="2">
        <f t="shared" si="211"/>
        <v>0</v>
      </c>
      <c r="BE254" s="2">
        <f t="shared" si="211"/>
        <v>0</v>
      </c>
      <c r="BF254" s="2">
        <f t="shared" si="211"/>
        <v>0</v>
      </c>
      <c r="BG254" s="2">
        <f t="shared" si="211"/>
        <v>0</v>
      </c>
      <c r="BH254" s="2">
        <f t="shared" si="211"/>
        <v>0</v>
      </c>
      <c r="BI254" s="2">
        <f t="shared" si="211"/>
        <v>0</v>
      </c>
      <c r="BJ254" s="2">
        <f t="shared" si="211"/>
        <v>0</v>
      </c>
      <c r="BK254" s="2">
        <f t="shared" si="211"/>
        <v>0</v>
      </c>
      <c r="BL254" s="2">
        <f t="shared" si="211"/>
        <v>0</v>
      </c>
      <c r="BM254" s="2">
        <f t="shared" si="211"/>
        <v>0</v>
      </c>
      <c r="BN254" s="2">
        <f t="shared" si="211"/>
        <v>0</v>
      </c>
      <c r="BO254" s="2">
        <f t="shared" si="211"/>
        <v>0</v>
      </c>
      <c r="BP254" s="2">
        <f t="shared" si="211"/>
        <v>0</v>
      </c>
      <c r="BQ254" s="2">
        <f t="shared" si="211"/>
        <v>0</v>
      </c>
      <c r="BR254" s="2">
        <f t="shared" si="211"/>
        <v>0</v>
      </c>
      <c r="BS254" s="2">
        <f t="shared" si="211"/>
        <v>0</v>
      </c>
      <c r="BT254" s="2">
        <f t="shared" si="211"/>
        <v>0</v>
      </c>
      <c r="BU254" s="2">
        <f t="shared" si="211"/>
        <v>0</v>
      </c>
      <c r="BV254" s="2">
        <f t="shared" si="211"/>
        <v>0</v>
      </c>
      <c r="BW254" s="2">
        <f t="shared" si="211"/>
        <v>0</v>
      </c>
      <c r="BX254" s="2">
        <f t="shared" si="211"/>
        <v>0</v>
      </c>
      <c r="BY254" s="2" t="e">
        <f t="shared" si="211"/>
        <v>#REF!</v>
      </c>
      <c r="BZ254" s="2">
        <f t="shared" si="211"/>
        <v>0</v>
      </c>
      <c r="CA254" s="2" t="e">
        <f t="shared" ref="CA254:DF254" si="212">CA274</f>
        <v>#REF!</v>
      </c>
      <c r="CB254" s="2" t="e">
        <f t="shared" si="212"/>
        <v>#REF!</v>
      </c>
      <c r="CC254" s="2">
        <f t="shared" si="212"/>
        <v>0</v>
      </c>
      <c r="CD254" s="2">
        <f t="shared" si="212"/>
        <v>0</v>
      </c>
      <c r="CE254" s="2" t="e">
        <f t="shared" si="212"/>
        <v>#REF!</v>
      </c>
      <c r="CF254" s="2" t="e">
        <f t="shared" si="212"/>
        <v>#REF!</v>
      </c>
      <c r="CG254" s="2">
        <f t="shared" si="212"/>
        <v>0</v>
      </c>
      <c r="CH254" s="2" t="e">
        <f t="shared" si="212"/>
        <v>#REF!</v>
      </c>
      <c r="CI254" s="2" t="e">
        <f t="shared" si="212"/>
        <v>#REF!</v>
      </c>
      <c r="CJ254" s="2" t="e">
        <f t="shared" si="212"/>
        <v>#REF!</v>
      </c>
      <c r="CK254" s="2">
        <f t="shared" si="212"/>
        <v>0</v>
      </c>
      <c r="CL254" s="2">
        <f t="shared" si="212"/>
        <v>0</v>
      </c>
      <c r="CM254" s="2">
        <f t="shared" si="212"/>
        <v>0</v>
      </c>
      <c r="CN254" s="2">
        <f t="shared" si="212"/>
        <v>0</v>
      </c>
      <c r="CO254" s="2">
        <f t="shared" si="212"/>
        <v>0</v>
      </c>
      <c r="CP254" s="2">
        <f t="shared" si="212"/>
        <v>0</v>
      </c>
      <c r="CQ254" s="2">
        <f t="shared" si="212"/>
        <v>0</v>
      </c>
      <c r="CR254" s="2">
        <f t="shared" si="212"/>
        <v>0</v>
      </c>
      <c r="CS254" s="2">
        <f t="shared" si="212"/>
        <v>0</v>
      </c>
      <c r="CT254" s="2">
        <f t="shared" si="212"/>
        <v>0</v>
      </c>
      <c r="CU254" s="2">
        <f t="shared" si="212"/>
        <v>0</v>
      </c>
      <c r="CV254" s="2">
        <f t="shared" si="212"/>
        <v>0</v>
      </c>
      <c r="CW254" s="2">
        <f t="shared" si="212"/>
        <v>0</v>
      </c>
      <c r="CX254" s="2">
        <f t="shared" si="212"/>
        <v>0</v>
      </c>
      <c r="CY254" s="2">
        <f t="shared" si="212"/>
        <v>0</v>
      </c>
      <c r="CZ254" s="2">
        <f t="shared" si="212"/>
        <v>0</v>
      </c>
      <c r="DA254" s="2">
        <f t="shared" si="212"/>
        <v>0</v>
      </c>
      <c r="DB254" s="2">
        <f t="shared" si="212"/>
        <v>0</v>
      </c>
      <c r="DC254" s="2">
        <f t="shared" si="212"/>
        <v>0</v>
      </c>
      <c r="DD254" s="2">
        <f t="shared" si="212"/>
        <v>0</v>
      </c>
      <c r="DE254" s="2">
        <f t="shared" si="212"/>
        <v>0</v>
      </c>
      <c r="DF254" s="2">
        <f t="shared" si="212"/>
        <v>0</v>
      </c>
      <c r="DG254" s="3">
        <f t="shared" ref="DG254:EL254" si="213">DG274</f>
        <v>0</v>
      </c>
      <c r="DH254" s="3">
        <f t="shared" si="213"/>
        <v>0</v>
      </c>
      <c r="DI254" s="3">
        <f t="shared" si="213"/>
        <v>0</v>
      </c>
      <c r="DJ254" s="3">
        <f t="shared" si="213"/>
        <v>0</v>
      </c>
      <c r="DK254" s="3">
        <f t="shared" si="213"/>
        <v>0</v>
      </c>
      <c r="DL254" s="3">
        <f t="shared" si="213"/>
        <v>0</v>
      </c>
      <c r="DM254" s="3">
        <f t="shared" si="213"/>
        <v>0</v>
      </c>
      <c r="DN254" s="3">
        <f t="shared" si="213"/>
        <v>0</v>
      </c>
      <c r="DO254" s="3">
        <f t="shared" si="213"/>
        <v>0</v>
      </c>
      <c r="DP254" s="3">
        <f t="shared" si="213"/>
        <v>0</v>
      </c>
      <c r="DQ254" s="3">
        <f t="shared" si="213"/>
        <v>0</v>
      </c>
      <c r="DR254" s="3">
        <f t="shared" si="213"/>
        <v>0</v>
      </c>
      <c r="DS254" s="3">
        <f t="shared" si="213"/>
        <v>0</v>
      </c>
      <c r="DT254" s="3">
        <f t="shared" si="213"/>
        <v>0</v>
      </c>
      <c r="DU254" s="3">
        <f t="shared" si="213"/>
        <v>0</v>
      </c>
      <c r="DV254" s="3">
        <f t="shared" si="213"/>
        <v>0</v>
      </c>
      <c r="DW254" s="3">
        <f t="shared" si="213"/>
        <v>0</v>
      </c>
      <c r="DX254" s="3">
        <f t="shared" si="213"/>
        <v>0</v>
      </c>
      <c r="DY254" s="3">
        <f t="shared" si="213"/>
        <v>0</v>
      </c>
      <c r="DZ254" s="3">
        <f t="shared" si="213"/>
        <v>0</v>
      </c>
      <c r="EA254" s="3">
        <f t="shared" si="213"/>
        <v>0</v>
      </c>
      <c r="EB254" s="3">
        <f t="shared" si="213"/>
        <v>0</v>
      </c>
      <c r="EC254" s="3">
        <f t="shared" si="213"/>
        <v>0</v>
      </c>
      <c r="ED254" s="3">
        <f t="shared" si="213"/>
        <v>0</v>
      </c>
      <c r="EE254" s="3">
        <f t="shared" si="213"/>
        <v>0</v>
      </c>
      <c r="EF254" s="3">
        <f t="shared" si="213"/>
        <v>0</v>
      </c>
      <c r="EG254" s="3">
        <f t="shared" si="213"/>
        <v>0</v>
      </c>
      <c r="EH254" s="3">
        <f t="shared" si="213"/>
        <v>0</v>
      </c>
      <c r="EI254" s="3">
        <f t="shared" si="213"/>
        <v>0</v>
      </c>
      <c r="EJ254" s="3">
        <f t="shared" si="213"/>
        <v>0</v>
      </c>
      <c r="EK254" s="3">
        <f t="shared" si="213"/>
        <v>0</v>
      </c>
      <c r="EL254" s="3">
        <f t="shared" si="213"/>
        <v>0</v>
      </c>
      <c r="EM254" s="3">
        <f t="shared" ref="EM254:FR254" si="214">EM274</f>
        <v>0</v>
      </c>
      <c r="EN254" s="3">
        <f t="shared" si="214"/>
        <v>0</v>
      </c>
      <c r="EO254" s="3">
        <f t="shared" si="214"/>
        <v>0</v>
      </c>
      <c r="EP254" s="3">
        <f t="shared" si="214"/>
        <v>0</v>
      </c>
      <c r="EQ254" s="3">
        <f t="shared" si="214"/>
        <v>0</v>
      </c>
      <c r="ER254" s="3">
        <f t="shared" si="214"/>
        <v>0</v>
      </c>
      <c r="ES254" s="3">
        <f t="shared" si="214"/>
        <v>0</v>
      </c>
      <c r="ET254" s="3">
        <f t="shared" si="214"/>
        <v>0</v>
      </c>
      <c r="EU254" s="3">
        <f t="shared" si="214"/>
        <v>0</v>
      </c>
      <c r="EV254" s="3">
        <f t="shared" si="214"/>
        <v>0</v>
      </c>
      <c r="EW254" s="3">
        <f t="shared" si="214"/>
        <v>0</v>
      </c>
      <c r="EX254" s="3">
        <f t="shared" si="214"/>
        <v>0</v>
      </c>
      <c r="EY254" s="3">
        <f t="shared" si="214"/>
        <v>0</v>
      </c>
      <c r="EZ254" s="3">
        <f t="shared" si="214"/>
        <v>0</v>
      </c>
      <c r="FA254" s="3">
        <f t="shared" si="214"/>
        <v>0</v>
      </c>
      <c r="FB254" s="3">
        <f t="shared" si="214"/>
        <v>0</v>
      </c>
      <c r="FC254" s="3">
        <f t="shared" si="214"/>
        <v>0</v>
      </c>
      <c r="FD254" s="3">
        <f t="shared" si="214"/>
        <v>0</v>
      </c>
      <c r="FE254" s="3">
        <f t="shared" si="214"/>
        <v>0</v>
      </c>
      <c r="FF254" s="3">
        <f t="shared" si="214"/>
        <v>0</v>
      </c>
      <c r="FG254" s="3">
        <f t="shared" si="214"/>
        <v>0</v>
      </c>
      <c r="FH254" s="3">
        <f t="shared" si="214"/>
        <v>0</v>
      </c>
      <c r="FI254" s="3">
        <f t="shared" si="214"/>
        <v>0</v>
      </c>
      <c r="FJ254" s="3">
        <f t="shared" si="214"/>
        <v>0</v>
      </c>
      <c r="FK254" s="3">
        <f t="shared" si="214"/>
        <v>0</v>
      </c>
      <c r="FL254" s="3">
        <f t="shared" si="214"/>
        <v>0</v>
      </c>
      <c r="FM254" s="3">
        <f t="shared" si="214"/>
        <v>0</v>
      </c>
      <c r="FN254" s="3">
        <f t="shared" si="214"/>
        <v>0</v>
      </c>
      <c r="FO254" s="3">
        <f t="shared" si="214"/>
        <v>0</v>
      </c>
      <c r="FP254" s="3">
        <f t="shared" si="214"/>
        <v>0</v>
      </c>
      <c r="FQ254" s="3">
        <f t="shared" si="214"/>
        <v>0</v>
      </c>
      <c r="FR254" s="3">
        <f t="shared" si="214"/>
        <v>0</v>
      </c>
      <c r="FS254" s="3">
        <f t="shared" ref="FS254:GX254" si="215">FS274</f>
        <v>0</v>
      </c>
      <c r="FT254" s="3">
        <f t="shared" si="215"/>
        <v>0</v>
      </c>
      <c r="FU254" s="3">
        <f t="shared" si="215"/>
        <v>0</v>
      </c>
      <c r="FV254" s="3">
        <f t="shared" si="215"/>
        <v>0</v>
      </c>
      <c r="FW254" s="3">
        <f t="shared" si="215"/>
        <v>0</v>
      </c>
      <c r="FX254" s="3">
        <f t="shared" si="215"/>
        <v>0</v>
      </c>
      <c r="FY254" s="3">
        <f t="shared" si="215"/>
        <v>0</v>
      </c>
      <c r="FZ254" s="3">
        <f t="shared" si="215"/>
        <v>0</v>
      </c>
      <c r="GA254" s="3">
        <f t="shared" si="215"/>
        <v>0</v>
      </c>
      <c r="GB254" s="3">
        <f t="shared" si="215"/>
        <v>0</v>
      </c>
      <c r="GC254" s="3">
        <f t="shared" si="215"/>
        <v>0</v>
      </c>
      <c r="GD254" s="3">
        <f t="shared" si="215"/>
        <v>0</v>
      </c>
      <c r="GE254" s="3">
        <f t="shared" si="215"/>
        <v>0</v>
      </c>
      <c r="GF254" s="3">
        <f t="shared" si="215"/>
        <v>0</v>
      </c>
      <c r="GG254" s="3">
        <f t="shared" si="215"/>
        <v>0</v>
      </c>
      <c r="GH254" s="3">
        <f t="shared" si="215"/>
        <v>0</v>
      </c>
      <c r="GI254" s="3">
        <f t="shared" si="215"/>
        <v>0</v>
      </c>
      <c r="GJ254" s="3">
        <f t="shared" si="215"/>
        <v>0</v>
      </c>
      <c r="GK254" s="3">
        <f t="shared" si="215"/>
        <v>0</v>
      </c>
      <c r="GL254" s="3">
        <f t="shared" si="215"/>
        <v>0</v>
      </c>
      <c r="GM254" s="3">
        <f t="shared" si="215"/>
        <v>0</v>
      </c>
      <c r="GN254" s="3">
        <f t="shared" si="215"/>
        <v>0</v>
      </c>
      <c r="GO254" s="3">
        <f t="shared" si="215"/>
        <v>0</v>
      </c>
      <c r="GP254" s="3">
        <f t="shared" si="215"/>
        <v>0</v>
      </c>
      <c r="GQ254" s="3">
        <f t="shared" si="215"/>
        <v>0</v>
      </c>
      <c r="GR254" s="3">
        <f t="shared" si="215"/>
        <v>0</v>
      </c>
      <c r="GS254" s="3">
        <f t="shared" si="215"/>
        <v>0</v>
      </c>
      <c r="GT254" s="3">
        <f t="shared" si="215"/>
        <v>0</v>
      </c>
      <c r="GU254" s="3">
        <f t="shared" si="215"/>
        <v>0</v>
      </c>
      <c r="GV254" s="3">
        <f t="shared" si="215"/>
        <v>0</v>
      </c>
      <c r="GW254" s="3">
        <f t="shared" si="215"/>
        <v>0</v>
      </c>
      <c r="GX254" s="3">
        <f t="shared" si="215"/>
        <v>0</v>
      </c>
      <c r="IF254">
        <v>-1</v>
      </c>
    </row>
    <row r="255" spans="1:245" x14ac:dyDescent="0.2">
      <c r="IF255">
        <v>-1</v>
      </c>
    </row>
    <row r="256" spans="1:245" x14ac:dyDescent="0.2">
      <c r="A256">
        <v>17</v>
      </c>
      <c r="B256">
        <v>1</v>
      </c>
      <c r="C256">
        <f>ROW(SmtRes!A296)</f>
        <v>296</v>
      </c>
      <c r="D256">
        <f>ROW(EtalonRes!A314)</f>
        <v>314</v>
      </c>
      <c r="E256" t="s">
        <v>303</v>
      </c>
      <c r="F256" t="s">
        <v>21</v>
      </c>
      <c r="G256" t="s">
        <v>22</v>
      </c>
      <c r="H256" t="s">
        <v>23</v>
      </c>
      <c r="I256">
        <f>'1.Лок.смета.и.Акт'!E753</f>
        <v>3</v>
      </c>
      <c r="J256">
        <v>0</v>
      </c>
      <c r="K256">
        <v>3</v>
      </c>
      <c r="O256">
        <f t="shared" ref="O256:O272" si="216">ROUND(CP256,2)</f>
        <v>4025.22</v>
      </c>
      <c r="P256">
        <f t="shared" ref="P256:P272" si="217">ROUND(CQ256*I256,2)</f>
        <v>55.48</v>
      </c>
      <c r="Q256">
        <f t="shared" ref="Q256:Q272" si="218">ROUND(CR256*I256,2)</f>
        <v>276.47000000000003</v>
      </c>
      <c r="R256">
        <f t="shared" ref="R256:R272" si="219">ROUND(CS256*I256,2)</f>
        <v>63.11</v>
      </c>
      <c r="S256">
        <f t="shared" ref="S256:S272" si="220">ROUND(CT256*I256,2)</f>
        <v>3693.27</v>
      </c>
      <c r="T256">
        <f t="shared" ref="T256:T272" si="221">ROUND(CU256*I256,2)</f>
        <v>0</v>
      </c>
      <c r="U256">
        <f t="shared" ref="U256:U272" si="222">ROUND(CV256*I256,7)</f>
        <v>11.4975</v>
      </c>
      <c r="V256">
        <f t="shared" ref="V256:V272" si="223">ROUND(CW256*I256,7)</f>
        <v>0.1575</v>
      </c>
      <c r="W256">
        <f t="shared" ref="W256:W272" si="224">ROUND(CX256*I256,2)</f>
        <v>0</v>
      </c>
      <c r="X256">
        <f t="shared" ref="X256:X272" si="225">ROUND(CY256,2)</f>
        <v>4545.22</v>
      </c>
      <c r="Y256">
        <f t="shared" ref="Y256:Y272" si="226">ROUND(CZ256,2)</f>
        <v>2704.59</v>
      </c>
      <c r="AA256">
        <v>74715642</v>
      </c>
      <c r="AB256">
        <f t="shared" ref="AB256:AB272" si="227">ROUND((AC256+AD256+AF256),2)</f>
        <v>45.85</v>
      </c>
      <c r="AC256">
        <f t="shared" ref="AC256:AC272" si="228">ROUND((ES256),2)</f>
        <v>2.0299999999999998</v>
      </c>
      <c r="AD256">
        <f>ROUND(((((ET256*ROUND(1.05,7)))-((EU256*ROUND(1.05,7))))+AE256),2)</f>
        <v>6.95</v>
      </c>
      <c r="AE256">
        <f>ROUND(((EU256*ROUND(1.05,7))),2)</f>
        <v>0.63</v>
      </c>
      <c r="AF256">
        <f>ROUND(((EV256*ROUND(1.05,7))),2)</f>
        <v>36.869999999999997</v>
      </c>
      <c r="AG256">
        <f t="shared" ref="AG256:AG272" si="229">ROUND((AP256),2)</f>
        <v>0</v>
      </c>
      <c r="AH256">
        <f>((EW256*ROUND(1.05,7)))</f>
        <v>3.8325</v>
      </c>
      <c r="AI256">
        <f>((EX256*ROUND(1.05,7)))</f>
        <v>5.2500000000000005E-2</v>
      </c>
      <c r="AJ256">
        <f t="shared" ref="AJ256:AJ272" si="230">(AS256)</f>
        <v>0</v>
      </c>
      <c r="AK256">
        <f>AL256+AM256+AO256</f>
        <v>43.76</v>
      </c>
      <c r="AL256" s="68">
        <f>'1.Лок.смета.и.Акт'!F757</f>
        <v>2.0299999999999998</v>
      </c>
      <c r="AM256" s="68">
        <f>'1.Лок.смета.и.Акт'!F755</f>
        <v>6.62</v>
      </c>
      <c r="AN256" s="68">
        <f>'1.Лок.смета.и.Акт'!F756</f>
        <v>0.6</v>
      </c>
      <c r="AO256" s="68">
        <f>'1.Лок.смета.и.Акт'!F754</f>
        <v>35.11</v>
      </c>
      <c r="AP256">
        <v>0</v>
      </c>
      <c r="AQ256">
        <f>'1.Лок.смета.и.Акт'!E760</f>
        <v>3.65</v>
      </c>
      <c r="AR256">
        <v>0.05</v>
      </c>
      <c r="AS256">
        <v>0</v>
      </c>
      <c r="AT256">
        <v>121</v>
      </c>
      <c r="AU256">
        <v>72</v>
      </c>
      <c r="AV256">
        <v>1</v>
      </c>
      <c r="AW256">
        <v>1</v>
      </c>
      <c r="AZ256">
        <v>1</v>
      </c>
      <c r="BA256">
        <f>'1.Лок.смета.и.Акт'!J754</f>
        <v>33.39</v>
      </c>
      <c r="BB256">
        <f>'1.Лок.смета.и.Акт'!J755</f>
        <v>13.26</v>
      </c>
      <c r="BC256">
        <f>'1.Лок.смета.и.Акт'!J757</f>
        <v>9.11</v>
      </c>
      <c r="BD256" t="s">
        <v>6</v>
      </c>
      <c r="BE256" t="s">
        <v>6</v>
      </c>
      <c r="BF256" t="s">
        <v>6</v>
      </c>
      <c r="BG256" t="s">
        <v>6</v>
      </c>
      <c r="BH256">
        <v>0</v>
      </c>
      <c r="BI256">
        <v>1</v>
      </c>
      <c r="BJ256" t="s">
        <v>24</v>
      </c>
      <c r="BM256">
        <v>20001</v>
      </c>
      <c r="BN256">
        <v>0</v>
      </c>
      <c r="BO256" t="s">
        <v>6</v>
      </c>
      <c r="BP256">
        <v>0</v>
      </c>
      <c r="BQ256">
        <v>22</v>
      </c>
      <c r="BR256">
        <v>0</v>
      </c>
      <c r="BS256">
        <f>'1.Лок.смета.и.Акт'!J756</f>
        <v>33.39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6</v>
      </c>
      <c r="BZ256">
        <v>121</v>
      </c>
      <c r="CA256">
        <v>72</v>
      </c>
      <c r="CB256" t="s">
        <v>6</v>
      </c>
      <c r="CE256">
        <v>0</v>
      </c>
      <c r="CF256">
        <v>0</v>
      </c>
      <c r="CG256">
        <v>0</v>
      </c>
      <c r="CM256">
        <v>0</v>
      </c>
      <c r="CN256" t="s">
        <v>25</v>
      </c>
      <c r="CO256">
        <v>0</v>
      </c>
      <c r="CP256">
        <f t="shared" ref="CP256:CP272" si="231">(P256+Q256+S256)</f>
        <v>4025.2200000000003</v>
      </c>
      <c r="CQ256">
        <f>AC256*BC256</f>
        <v>18.493299999999998</v>
      </c>
      <c r="CR256">
        <f>AD256*BB256</f>
        <v>92.156999999999996</v>
      </c>
      <c r="CS256">
        <f t="shared" ref="CS256:CS272" si="232">AE256*BS256</f>
        <v>21.035700000000002</v>
      </c>
      <c r="CT256">
        <f t="shared" ref="CT256:CT272" si="233">AF256*BA256</f>
        <v>1231.0892999999999</v>
      </c>
      <c r="CU256">
        <f t="shared" ref="CU256:CU272" si="234">AG256</f>
        <v>0</v>
      </c>
      <c r="CV256">
        <f t="shared" ref="CV256:CV272" si="235">AH256</f>
        <v>3.8325</v>
      </c>
      <c r="CW256">
        <f t="shared" ref="CW256:CW272" si="236">AI256</f>
        <v>5.2500000000000005E-2</v>
      </c>
      <c r="CX256">
        <f t="shared" ref="CX256:CX272" si="237">AJ256</f>
        <v>0</v>
      </c>
      <c r="CY256">
        <f t="shared" ref="CY256:CY272" si="238">(((S256+R256)*AT256)/100)</f>
        <v>4545.2198000000008</v>
      </c>
      <c r="CZ256">
        <f t="shared" ref="CZ256:CZ272" si="239">(((S256+R256)*AU256)/100)</f>
        <v>2704.5935999999997</v>
      </c>
      <c r="DB256">
        <v>13</v>
      </c>
      <c r="DC256" t="s">
        <v>6</v>
      </c>
      <c r="DD256" t="s">
        <v>6</v>
      </c>
      <c r="DE256" t="s">
        <v>26</v>
      </c>
      <c r="DF256" t="s">
        <v>26</v>
      </c>
      <c r="DG256" t="s">
        <v>26</v>
      </c>
      <c r="DH256" t="s">
        <v>6</v>
      </c>
      <c r="DI256" t="s">
        <v>26</v>
      </c>
      <c r="DJ256" t="s">
        <v>26</v>
      </c>
      <c r="DK256" t="s">
        <v>6</v>
      </c>
      <c r="DL256" t="s">
        <v>6</v>
      </c>
      <c r="DM256" t="s">
        <v>6</v>
      </c>
      <c r="DN256">
        <v>0</v>
      </c>
      <c r="DO256">
        <v>0</v>
      </c>
      <c r="DP256">
        <v>1</v>
      </c>
      <c r="DQ256">
        <v>1</v>
      </c>
      <c r="DU256">
        <v>1013</v>
      </c>
      <c r="DV256" t="s">
        <v>23</v>
      </c>
      <c r="DW256" t="str">
        <f>'1.Лок.смета.и.Акт'!D753</f>
        <v>ШТ</v>
      </c>
      <c r="DX256">
        <v>1</v>
      </c>
      <c r="DZ256" t="s">
        <v>6</v>
      </c>
      <c r="EA256" t="s">
        <v>6</v>
      </c>
      <c r="EB256" t="s">
        <v>6</v>
      </c>
      <c r="EC256" t="s">
        <v>6</v>
      </c>
      <c r="EE256">
        <v>61529847</v>
      </c>
      <c r="EF256">
        <v>22</v>
      </c>
      <c r="EG256" t="s">
        <v>27</v>
      </c>
      <c r="EH256">
        <v>16</v>
      </c>
      <c r="EI256" t="s">
        <v>28</v>
      </c>
      <c r="EJ256">
        <v>1</v>
      </c>
      <c r="EK256">
        <v>20001</v>
      </c>
      <c r="EL256" t="s">
        <v>29</v>
      </c>
      <c r="EM256" t="s">
        <v>30</v>
      </c>
      <c r="EO256" t="s">
        <v>31</v>
      </c>
      <c r="EQ256">
        <v>0</v>
      </c>
      <c r="ER256">
        <f>ES256+ET256+EV256</f>
        <v>43.76</v>
      </c>
      <c r="ES256" s="68">
        <f>'1.Лок.смета.и.Акт'!F757</f>
        <v>2.0299999999999998</v>
      </c>
      <c r="ET256" s="68">
        <f>'1.Лок.смета.и.Акт'!F755</f>
        <v>6.62</v>
      </c>
      <c r="EU256" s="68">
        <f>'1.Лок.смета.и.Акт'!F756</f>
        <v>0.6</v>
      </c>
      <c r="EV256" s="68">
        <f>'1.Лок.смета.и.Акт'!F754</f>
        <v>35.11</v>
      </c>
      <c r="EW256">
        <f>'1.Лок.смета.и.Акт'!E760</f>
        <v>3.65</v>
      </c>
      <c r="EX256">
        <v>0.05</v>
      </c>
      <c r="EY256">
        <v>0</v>
      </c>
      <c r="FQ256">
        <v>0</v>
      </c>
      <c r="FR256">
        <f t="shared" ref="FR256:FR272" si="240">ROUND(IF(BI256=3,GM256,0),2)</f>
        <v>0</v>
      </c>
      <c r="FS256">
        <v>0</v>
      </c>
      <c r="FX256">
        <v>121</v>
      </c>
      <c r="FY256">
        <v>72</v>
      </c>
      <c r="GA256" t="s">
        <v>6</v>
      </c>
      <c r="GD256">
        <v>1</v>
      </c>
      <c r="GF256">
        <v>-2090890730</v>
      </c>
      <c r="GG256">
        <v>2</v>
      </c>
      <c r="GH256">
        <v>1</v>
      </c>
      <c r="GI256">
        <v>4</v>
      </c>
      <c r="GJ256">
        <v>0</v>
      </c>
      <c r="GK256">
        <v>0</v>
      </c>
      <c r="GL256">
        <f t="shared" ref="GL256:GL272" si="241">ROUND(IF(AND(BH256=3,BI256=3,FS256&lt;&gt;0),P256,0),2)</f>
        <v>0</v>
      </c>
      <c r="GM256">
        <f t="shared" ref="GM256:GM272" si="242">ROUND(O256+X256+Y256,2)+GX256</f>
        <v>11275.03</v>
      </c>
      <c r="GN256">
        <f t="shared" ref="GN256:GN272" si="243">IF(OR(BI256=0,BI256=1),GM256-GX256,0)</f>
        <v>11275.03</v>
      </c>
      <c r="GO256">
        <f t="shared" ref="GO256:GO272" si="244">IF(BI256=2,GM256-GX256,0)</f>
        <v>0</v>
      </c>
      <c r="GP256">
        <f t="shared" ref="GP256:GP272" si="245">IF(BI256=4,GM256-GX256,0)</f>
        <v>0</v>
      </c>
      <c r="GR256">
        <v>0</v>
      </c>
      <c r="GS256">
        <v>3</v>
      </c>
      <c r="GT256">
        <v>0</v>
      </c>
      <c r="GU256" t="s">
        <v>6</v>
      </c>
      <c r="GV256">
        <f t="shared" ref="GV256:GV272" si="246">ROUND((GT256),2)</f>
        <v>0</v>
      </c>
      <c r="GW256">
        <v>1</v>
      </c>
      <c r="GX256">
        <f t="shared" ref="GX256:GX272" si="247">ROUND(HC256*I256,2)</f>
        <v>0</v>
      </c>
      <c r="HA256">
        <v>0</v>
      </c>
      <c r="HB256">
        <v>0</v>
      </c>
      <c r="HC256">
        <f t="shared" ref="HC256:HC272" si="248">GV256*GW256</f>
        <v>0</v>
      </c>
      <c r="HE256" t="s">
        <v>6</v>
      </c>
      <c r="HF256" t="s">
        <v>6</v>
      </c>
      <c r="HM256" t="s">
        <v>6</v>
      </c>
      <c r="HN256" t="s">
        <v>32</v>
      </c>
      <c r="HO256" t="s">
        <v>33</v>
      </c>
      <c r="HP256" t="s">
        <v>28</v>
      </c>
      <c r="HQ256" t="s">
        <v>28</v>
      </c>
      <c r="IF256">
        <v>-1</v>
      </c>
      <c r="IK256">
        <v>0</v>
      </c>
    </row>
    <row r="257" spans="1:245" x14ac:dyDescent="0.2">
      <c r="A257">
        <v>18</v>
      </c>
      <c r="B257">
        <v>1</v>
      </c>
      <c r="C257">
        <v>295</v>
      </c>
      <c r="E257" t="s">
        <v>304</v>
      </c>
      <c r="F257" t="str">
        <f>'1.Лок.смета.и.Акт'!B761</f>
        <v>Прайс</v>
      </c>
      <c r="G257" t="s">
        <v>45</v>
      </c>
      <c r="H257" t="s">
        <v>37</v>
      </c>
      <c r="I257" t="e">
        <f>I256*J257</f>
        <v>#REF!</v>
      </c>
      <c r="J257" s="183" t="e">
        <f>#REF!</f>
        <v>#REF!</v>
      </c>
      <c r="K257">
        <v>1</v>
      </c>
      <c r="O257" t="e">
        <f t="shared" si="216"/>
        <v>#REF!</v>
      </c>
      <c r="P257" t="e">
        <f t="shared" si="217"/>
        <v>#REF!</v>
      </c>
      <c r="Q257" t="e">
        <f t="shared" si="218"/>
        <v>#REF!</v>
      </c>
      <c r="R257" t="e">
        <f t="shared" si="219"/>
        <v>#REF!</v>
      </c>
      <c r="S257" t="e">
        <f t="shared" si="220"/>
        <v>#REF!</v>
      </c>
      <c r="T257" t="e">
        <f t="shared" si="221"/>
        <v>#REF!</v>
      </c>
      <c r="U257" t="e">
        <f t="shared" si="222"/>
        <v>#REF!</v>
      </c>
      <c r="V257" t="e">
        <f t="shared" si="223"/>
        <v>#REF!</v>
      </c>
      <c r="W257" t="e">
        <f t="shared" si="224"/>
        <v>#REF!</v>
      </c>
      <c r="X257" t="e">
        <f t="shared" si="225"/>
        <v>#REF!</v>
      </c>
      <c r="Y257" t="e">
        <f t="shared" si="226"/>
        <v>#REF!</v>
      </c>
      <c r="AA257">
        <v>74715642</v>
      </c>
      <c r="AB257">
        <f t="shared" si="227"/>
        <v>8480.6200000000008</v>
      </c>
      <c r="AC257">
        <f t="shared" si="228"/>
        <v>8480.6200000000008</v>
      </c>
      <c r="AD257">
        <f>ROUND((((ET257)-(EU257))+AE257),2)</f>
        <v>0</v>
      </c>
      <c r="AE257">
        <f>ROUND((EU257),2)</f>
        <v>0</v>
      </c>
      <c r="AF257">
        <f>ROUND((EV257),2)</f>
        <v>0</v>
      </c>
      <c r="AG257">
        <f t="shared" si="229"/>
        <v>0</v>
      </c>
      <c r="AH257">
        <f>(EW257)</f>
        <v>0</v>
      </c>
      <c r="AI257">
        <f>(EX257)</f>
        <v>0</v>
      </c>
      <c r="AJ257">
        <f t="shared" si="230"/>
        <v>0</v>
      </c>
      <c r="AK257">
        <v>8480.619999999999</v>
      </c>
      <c r="AL257" s="68">
        <f>'1.Лок.смета.и.Акт'!F761</f>
        <v>8480.619999999999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1</v>
      </c>
      <c r="AW257">
        <v>1</v>
      </c>
      <c r="AZ257">
        <v>1</v>
      </c>
      <c r="BA257">
        <v>1</v>
      </c>
      <c r="BB257">
        <v>1</v>
      </c>
      <c r="BC257">
        <f>'1.Лок.смета.и.Акт'!J761</f>
        <v>6.13</v>
      </c>
      <c r="BD257" t="s">
        <v>6</v>
      </c>
      <c r="BE257" t="s">
        <v>6</v>
      </c>
      <c r="BF257" t="s">
        <v>6</v>
      </c>
      <c r="BG257" t="s">
        <v>6</v>
      </c>
      <c r="BH257">
        <v>3</v>
      </c>
      <c r="BI257">
        <v>3</v>
      </c>
      <c r="BJ257" t="s">
        <v>46</v>
      </c>
      <c r="BM257">
        <v>600001</v>
      </c>
      <c r="BN257">
        <v>0</v>
      </c>
      <c r="BO257" t="s">
        <v>6</v>
      </c>
      <c r="BP257">
        <v>0</v>
      </c>
      <c r="BQ257">
        <v>5</v>
      </c>
      <c r="BR257">
        <v>0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6</v>
      </c>
      <c r="BZ257">
        <v>0</v>
      </c>
      <c r="CA257">
        <v>0</v>
      </c>
      <c r="CB257" t="s">
        <v>6</v>
      </c>
      <c r="CE257">
        <v>0</v>
      </c>
      <c r="CF257">
        <v>0</v>
      </c>
      <c r="CG257">
        <v>0</v>
      </c>
      <c r="CM257">
        <v>0</v>
      </c>
      <c r="CN257" t="s">
        <v>6</v>
      </c>
      <c r="CO257">
        <v>0</v>
      </c>
      <c r="CP257" t="e">
        <f t="shared" si="231"/>
        <v>#REF!</v>
      </c>
      <c r="CQ257">
        <f>AC257</f>
        <v>8480.6200000000008</v>
      </c>
      <c r="CR257">
        <f>AD257</f>
        <v>0</v>
      </c>
      <c r="CS257">
        <f t="shared" si="232"/>
        <v>0</v>
      </c>
      <c r="CT257">
        <f t="shared" si="233"/>
        <v>0</v>
      </c>
      <c r="CU257">
        <f t="shared" si="234"/>
        <v>0</v>
      </c>
      <c r="CV257">
        <f t="shared" si="235"/>
        <v>0</v>
      </c>
      <c r="CW257">
        <f t="shared" si="236"/>
        <v>0</v>
      </c>
      <c r="CX257">
        <f t="shared" si="237"/>
        <v>0</v>
      </c>
      <c r="CY257" t="e">
        <f t="shared" si="238"/>
        <v>#REF!</v>
      </c>
      <c r="CZ257" t="e">
        <f t="shared" si="239"/>
        <v>#REF!</v>
      </c>
      <c r="DC257" t="s">
        <v>6</v>
      </c>
      <c r="DD257" t="s">
        <v>6</v>
      </c>
      <c r="DE257" t="s">
        <v>6</v>
      </c>
      <c r="DF257" t="s">
        <v>6</v>
      </c>
      <c r="DG257" t="s">
        <v>6</v>
      </c>
      <c r="DH257" t="s">
        <v>6</v>
      </c>
      <c r="DI257" t="s">
        <v>6</v>
      </c>
      <c r="DJ257" t="s">
        <v>6</v>
      </c>
      <c r="DK257" t="s">
        <v>6</v>
      </c>
      <c r="DL257" t="s">
        <v>6</v>
      </c>
      <c r="DM257" t="s">
        <v>6</v>
      </c>
      <c r="DN257">
        <v>0</v>
      </c>
      <c r="DO257">
        <v>0</v>
      </c>
      <c r="DP257">
        <v>1</v>
      </c>
      <c r="DQ257">
        <v>1</v>
      </c>
      <c r="DU257">
        <v>1013</v>
      </c>
      <c r="DV257" t="s">
        <v>37</v>
      </c>
      <c r="DW257" t="str">
        <f>'1.Лок.смета.и.Акт'!D761</f>
        <v>КОМПЛ</v>
      </c>
      <c r="DX257">
        <v>1</v>
      </c>
      <c r="DZ257" t="s">
        <v>6</v>
      </c>
      <c r="EA257" t="s">
        <v>6</v>
      </c>
      <c r="EB257" t="s">
        <v>6</v>
      </c>
      <c r="EC257" t="s">
        <v>6</v>
      </c>
      <c r="EE257">
        <v>61530071</v>
      </c>
      <c r="EF257">
        <v>5</v>
      </c>
      <c r="EG257" t="s">
        <v>39</v>
      </c>
      <c r="EH257">
        <v>0</v>
      </c>
      <c r="EI257" t="s">
        <v>6</v>
      </c>
      <c r="EJ257">
        <v>3</v>
      </c>
      <c r="EK257">
        <v>600001</v>
      </c>
      <c r="EL257" t="s">
        <v>40</v>
      </c>
      <c r="EM257" t="s">
        <v>41</v>
      </c>
      <c r="EO257" t="s">
        <v>6</v>
      </c>
      <c r="EQ257">
        <v>0</v>
      </c>
      <c r="ER257">
        <v>8480.619999999999</v>
      </c>
      <c r="ES257" s="68">
        <f>'1.Лок.смета.и.Акт'!F761</f>
        <v>8480.619999999999</v>
      </c>
      <c r="ET257">
        <v>0</v>
      </c>
      <c r="EU257">
        <v>0</v>
      </c>
      <c r="EV257">
        <v>0</v>
      </c>
      <c r="EW257">
        <v>0</v>
      </c>
      <c r="EX257">
        <v>0</v>
      </c>
      <c r="EZ257">
        <v>5</v>
      </c>
      <c r="FC257">
        <v>0</v>
      </c>
      <c r="FD257">
        <v>18</v>
      </c>
      <c r="FF257">
        <v>8128.09</v>
      </c>
      <c r="FQ257">
        <v>0</v>
      </c>
      <c r="FR257" t="e">
        <f t="shared" si="240"/>
        <v>#REF!</v>
      </c>
      <c r="FS257">
        <v>0</v>
      </c>
      <c r="FX257">
        <v>0</v>
      </c>
      <c r="FY257">
        <v>0</v>
      </c>
      <c r="GA257" t="s">
        <v>47</v>
      </c>
      <c r="GD257">
        <v>1</v>
      </c>
      <c r="GF257">
        <v>850098725</v>
      </c>
      <c r="GG257">
        <v>2</v>
      </c>
      <c r="GH257">
        <v>3</v>
      </c>
      <c r="GI257">
        <v>4</v>
      </c>
      <c r="GJ257">
        <v>0</v>
      </c>
      <c r="GK257">
        <v>0</v>
      </c>
      <c r="GL257">
        <f t="shared" si="241"/>
        <v>0</v>
      </c>
      <c r="GM257" t="e">
        <f t="shared" si="242"/>
        <v>#REF!</v>
      </c>
      <c r="GN257">
        <f t="shared" si="243"/>
        <v>0</v>
      </c>
      <c r="GO257">
        <f t="shared" si="244"/>
        <v>0</v>
      </c>
      <c r="GP257">
        <f t="shared" si="245"/>
        <v>0</v>
      </c>
      <c r="GR257">
        <v>1</v>
      </c>
      <c r="GS257">
        <v>1</v>
      </c>
      <c r="GT257">
        <v>0</v>
      </c>
      <c r="GU257" t="s">
        <v>6</v>
      </c>
      <c r="GV257">
        <f t="shared" si="246"/>
        <v>0</v>
      </c>
      <c r="GW257">
        <v>1</v>
      </c>
      <c r="GX257" t="e">
        <f t="shared" si="247"/>
        <v>#REF!</v>
      </c>
      <c r="HA257">
        <v>0</v>
      </c>
      <c r="HB257">
        <v>0</v>
      </c>
      <c r="HC257">
        <f t="shared" si="248"/>
        <v>0</v>
      </c>
      <c r="HE257" t="s">
        <v>43</v>
      </c>
      <c r="HF257" t="s">
        <v>44</v>
      </c>
      <c r="HH257" t="e">
        <f>ROUND(AC257*I257,2)</f>
        <v>#REF!</v>
      </c>
      <c r="HM257" t="s">
        <v>6</v>
      </c>
      <c r="HN257" t="s">
        <v>6</v>
      </c>
      <c r="HO257" t="s">
        <v>6</v>
      </c>
      <c r="HP257" t="s">
        <v>6</v>
      </c>
      <c r="HQ257" t="s">
        <v>6</v>
      </c>
      <c r="IF257">
        <v>-1</v>
      </c>
      <c r="IK257">
        <v>0</v>
      </c>
    </row>
    <row r="258" spans="1:245" x14ac:dyDescent="0.2">
      <c r="A258">
        <v>18</v>
      </c>
      <c r="B258">
        <v>1</v>
      </c>
      <c r="C258">
        <v>296</v>
      </c>
      <c r="E258" t="s">
        <v>305</v>
      </c>
      <c r="F258" t="str">
        <f>'1.Лок.смета.и.Акт'!B763</f>
        <v>Прайс</v>
      </c>
      <c r="G258" t="s">
        <v>57</v>
      </c>
      <c r="H258" t="s">
        <v>23</v>
      </c>
      <c r="I258" t="e">
        <f>I256*J258</f>
        <v>#REF!</v>
      </c>
      <c r="J258" s="183" t="e">
        <f>#REF!</f>
        <v>#REF!</v>
      </c>
      <c r="K258">
        <v>2</v>
      </c>
      <c r="O258" t="e">
        <f t="shared" si="216"/>
        <v>#REF!</v>
      </c>
      <c r="P258" t="e">
        <f t="shared" si="217"/>
        <v>#REF!</v>
      </c>
      <c r="Q258" t="e">
        <f t="shared" si="218"/>
        <v>#REF!</v>
      </c>
      <c r="R258" t="e">
        <f t="shared" si="219"/>
        <v>#REF!</v>
      </c>
      <c r="S258" t="e">
        <f t="shared" si="220"/>
        <v>#REF!</v>
      </c>
      <c r="T258" t="e">
        <f t="shared" si="221"/>
        <v>#REF!</v>
      </c>
      <c r="U258" t="e">
        <f t="shared" si="222"/>
        <v>#REF!</v>
      </c>
      <c r="V258" t="e">
        <f t="shared" si="223"/>
        <v>#REF!</v>
      </c>
      <c r="W258" t="e">
        <f t="shared" si="224"/>
        <v>#REF!</v>
      </c>
      <c r="X258" t="e">
        <f t="shared" si="225"/>
        <v>#REF!</v>
      </c>
      <c r="Y258" t="e">
        <f t="shared" si="226"/>
        <v>#REF!</v>
      </c>
      <c r="AA258">
        <v>74715642</v>
      </c>
      <c r="AB258">
        <f t="shared" si="227"/>
        <v>506.09</v>
      </c>
      <c r="AC258">
        <f t="shared" si="228"/>
        <v>506.09</v>
      </c>
      <c r="AD258">
        <f>ROUND((((ET258)-(EU258))+AE258),2)</f>
        <v>0</v>
      </c>
      <c r="AE258">
        <f>ROUND((EU258),2)</f>
        <v>0</v>
      </c>
      <c r="AF258">
        <f>ROUND((EV258),2)</f>
        <v>0</v>
      </c>
      <c r="AG258">
        <f t="shared" si="229"/>
        <v>0</v>
      </c>
      <c r="AH258">
        <f>(EW258)</f>
        <v>0</v>
      </c>
      <c r="AI258">
        <f>(EX258)</f>
        <v>0</v>
      </c>
      <c r="AJ258">
        <f t="shared" si="230"/>
        <v>0</v>
      </c>
      <c r="AK258">
        <v>506.09000000000003</v>
      </c>
      <c r="AL258" s="68">
        <f>'1.Лок.смета.и.Акт'!F763</f>
        <v>506.09000000000003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1</v>
      </c>
      <c r="AW258">
        <v>1</v>
      </c>
      <c r="AZ258">
        <v>1</v>
      </c>
      <c r="BA258">
        <v>1</v>
      </c>
      <c r="BB258">
        <v>1</v>
      </c>
      <c r="BC258">
        <f>'1.Лок.смета.и.Акт'!J763</f>
        <v>9.11</v>
      </c>
      <c r="BD258" t="s">
        <v>6</v>
      </c>
      <c r="BE258" t="s">
        <v>6</v>
      </c>
      <c r="BF258" t="s">
        <v>6</v>
      </c>
      <c r="BG258" t="s">
        <v>6</v>
      </c>
      <c r="BH258">
        <v>3</v>
      </c>
      <c r="BI258">
        <v>1</v>
      </c>
      <c r="BJ258" t="s">
        <v>58</v>
      </c>
      <c r="BM258">
        <v>500001</v>
      </c>
      <c r="BN258">
        <v>0</v>
      </c>
      <c r="BO258" t="s">
        <v>6</v>
      </c>
      <c r="BP258">
        <v>0</v>
      </c>
      <c r="BQ258">
        <v>8</v>
      </c>
      <c r="BR258">
        <v>0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6</v>
      </c>
      <c r="BZ258">
        <v>0</v>
      </c>
      <c r="CA258">
        <v>0</v>
      </c>
      <c r="CB258" t="s">
        <v>6</v>
      </c>
      <c r="CE258">
        <v>0</v>
      </c>
      <c r="CF258">
        <v>0</v>
      </c>
      <c r="CG258">
        <v>0</v>
      </c>
      <c r="CM258">
        <v>0</v>
      </c>
      <c r="CN258" t="s">
        <v>6</v>
      </c>
      <c r="CO258">
        <v>0</v>
      </c>
      <c r="CP258" t="e">
        <f t="shared" si="231"/>
        <v>#REF!</v>
      </c>
      <c r="CQ258">
        <f>AC258</f>
        <v>506.09</v>
      </c>
      <c r="CR258">
        <f>AD258</f>
        <v>0</v>
      </c>
      <c r="CS258">
        <f t="shared" si="232"/>
        <v>0</v>
      </c>
      <c r="CT258">
        <f t="shared" si="233"/>
        <v>0</v>
      </c>
      <c r="CU258">
        <f t="shared" si="234"/>
        <v>0</v>
      </c>
      <c r="CV258">
        <f t="shared" si="235"/>
        <v>0</v>
      </c>
      <c r="CW258">
        <f t="shared" si="236"/>
        <v>0</v>
      </c>
      <c r="CX258">
        <f t="shared" si="237"/>
        <v>0</v>
      </c>
      <c r="CY258" t="e">
        <f t="shared" si="238"/>
        <v>#REF!</v>
      </c>
      <c r="CZ258" t="e">
        <f t="shared" si="239"/>
        <v>#REF!</v>
      </c>
      <c r="DC258" t="s">
        <v>6</v>
      </c>
      <c r="DD258" t="s">
        <v>6</v>
      </c>
      <c r="DE258" t="s">
        <v>6</v>
      </c>
      <c r="DF258" t="s">
        <v>6</v>
      </c>
      <c r="DG258" t="s">
        <v>6</v>
      </c>
      <c r="DH258" t="s">
        <v>6</v>
      </c>
      <c r="DI258" t="s">
        <v>6</v>
      </c>
      <c r="DJ258" t="s">
        <v>6</v>
      </c>
      <c r="DK258" t="s">
        <v>6</v>
      </c>
      <c r="DL258" t="s">
        <v>6</v>
      </c>
      <c r="DM258" t="s">
        <v>6</v>
      </c>
      <c r="DN258">
        <v>0</v>
      </c>
      <c r="DO258">
        <v>0</v>
      </c>
      <c r="DP258">
        <v>1</v>
      </c>
      <c r="DQ258">
        <v>1</v>
      </c>
      <c r="DU258">
        <v>1013</v>
      </c>
      <c r="DV258" t="s">
        <v>23</v>
      </c>
      <c r="DW258" t="str">
        <f>'1.Лок.смета.и.Акт'!D763</f>
        <v>ШТ</v>
      </c>
      <c r="DX258">
        <v>1</v>
      </c>
      <c r="DZ258" t="s">
        <v>6</v>
      </c>
      <c r="EA258" t="s">
        <v>6</v>
      </c>
      <c r="EB258" t="s">
        <v>6</v>
      </c>
      <c r="EC258" t="s">
        <v>6</v>
      </c>
      <c r="EE258">
        <v>61530067</v>
      </c>
      <c r="EF258">
        <v>8</v>
      </c>
      <c r="EG258" t="s">
        <v>51</v>
      </c>
      <c r="EH258">
        <v>0</v>
      </c>
      <c r="EI258" t="s">
        <v>6</v>
      </c>
      <c r="EJ258">
        <v>1</v>
      </c>
      <c r="EK258">
        <v>500001</v>
      </c>
      <c r="EL258" t="s">
        <v>52</v>
      </c>
      <c r="EM258" t="s">
        <v>53</v>
      </c>
      <c r="EO258" t="s">
        <v>6</v>
      </c>
      <c r="EQ258">
        <v>0</v>
      </c>
      <c r="ER258">
        <v>506.09000000000003</v>
      </c>
      <c r="ES258" s="68">
        <f>'1.Лок.смета.и.Акт'!F763</f>
        <v>506.09000000000003</v>
      </c>
      <c r="ET258">
        <v>0</v>
      </c>
      <c r="EU258">
        <v>0</v>
      </c>
      <c r="EV258">
        <v>0</v>
      </c>
      <c r="EW258">
        <v>0</v>
      </c>
      <c r="EX258">
        <v>0</v>
      </c>
      <c r="EZ258">
        <v>5</v>
      </c>
      <c r="FC258">
        <v>0</v>
      </c>
      <c r="FD258">
        <v>18</v>
      </c>
      <c r="FF258">
        <v>481.25</v>
      </c>
      <c r="FQ258">
        <v>0</v>
      </c>
      <c r="FR258">
        <f t="shared" si="240"/>
        <v>0</v>
      </c>
      <c r="FS258">
        <v>0</v>
      </c>
      <c r="FX258">
        <v>0</v>
      </c>
      <c r="FY258">
        <v>0</v>
      </c>
      <c r="GA258" t="s">
        <v>59</v>
      </c>
      <c r="GD258">
        <v>1</v>
      </c>
      <c r="GF258">
        <v>-1491599394</v>
      </c>
      <c r="GG258">
        <v>2</v>
      </c>
      <c r="GH258">
        <v>3</v>
      </c>
      <c r="GI258">
        <v>4</v>
      </c>
      <c r="GJ258">
        <v>0</v>
      </c>
      <c r="GK258">
        <v>0</v>
      </c>
      <c r="GL258">
        <f t="shared" si="241"/>
        <v>0</v>
      </c>
      <c r="GM258" t="e">
        <f t="shared" si="242"/>
        <v>#REF!</v>
      </c>
      <c r="GN258" t="e">
        <f t="shared" si="243"/>
        <v>#REF!</v>
      </c>
      <c r="GO258">
        <f t="shared" si="244"/>
        <v>0</v>
      </c>
      <c r="GP258">
        <f t="shared" si="245"/>
        <v>0</v>
      </c>
      <c r="GR258">
        <v>1</v>
      </c>
      <c r="GS258">
        <v>1</v>
      </c>
      <c r="GT258">
        <v>0</v>
      </c>
      <c r="GU258" t="s">
        <v>6</v>
      </c>
      <c r="GV258">
        <f t="shared" si="246"/>
        <v>0</v>
      </c>
      <c r="GW258">
        <v>1</v>
      </c>
      <c r="GX258" t="e">
        <f t="shared" si="247"/>
        <v>#REF!</v>
      </c>
      <c r="HA258">
        <v>0</v>
      </c>
      <c r="HB258">
        <v>0</v>
      </c>
      <c r="HC258">
        <f t="shared" si="248"/>
        <v>0</v>
      </c>
      <c r="HE258" t="s">
        <v>43</v>
      </c>
      <c r="HF258" t="s">
        <v>55</v>
      </c>
      <c r="HG258" t="e">
        <f>ROUND(AC258*I258,2)</f>
        <v>#REF!</v>
      </c>
      <c r="HM258" t="s">
        <v>6</v>
      </c>
      <c r="HN258" t="s">
        <v>6</v>
      </c>
      <c r="HO258" t="s">
        <v>6</v>
      </c>
      <c r="HP258" t="s">
        <v>6</v>
      </c>
      <c r="HQ258" t="s">
        <v>6</v>
      </c>
      <c r="IF258">
        <v>-1</v>
      </c>
      <c r="IK258">
        <v>0</v>
      </c>
    </row>
    <row r="259" spans="1:245" x14ac:dyDescent="0.2">
      <c r="A259">
        <v>17</v>
      </c>
      <c r="B259">
        <v>1</v>
      </c>
      <c r="C259">
        <f>ROW(SmtRes!A303)</f>
        <v>303</v>
      </c>
      <c r="D259">
        <f>ROW(EtalonRes!A321)</f>
        <v>321</v>
      </c>
      <c r="E259" t="s">
        <v>306</v>
      </c>
      <c r="F259" t="s">
        <v>60</v>
      </c>
      <c r="G259" t="s">
        <v>61</v>
      </c>
      <c r="H259" t="s">
        <v>23</v>
      </c>
      <c r="I259">
        <f>'1.Лок.смета.и.Акт'!E769</f>
        <v>3</v>
      </c>
      <c r="J259">
        <v>0</v>
      </c>
      <c r="K259">
        <v>3</v>
      </c>
      <c r="O259">
        <f t="shared" si="216"/>
        <v>1226.99</v>
      </c>
      <c r="P259">
        <f t="shared" si="217"/>
        <v>204.7</v>
      </c>
      <c r="Q259">
        <f t="shared" si="218"/>
        <v>61.66</v>
      </c>
      <c r="R259">
        <f t="shared" si="219"/>
        <v>13.02</v>
      </c>
      <c r="S259">
        <f t="shared" si="220"/>
        <v>960.63</v>
      </c>
      <c r="T259">
        <f t="shared" si="221"/>
        <v>0</v>
      </c>
      <c r="U259">
        <f t="shared" si="222"/>
        <v>3.2444999999999999</v>
      </c>
      <c r="V259">
        <f t="shared" si="223"/>
        <v>3.15E-2</v>
      </c>
      <c r="W259">
        <f t="shared" si="224"/>
        <v>0</v>
      </c>
      <c r="X259">
        <f t="shared" si="225"/>
        <v>1178.1199999999999</v>
      </c>
      <c r="Y259">
        <f t="shared" si="226"/>
        <v>701.03</v>
      </c>
      <c r="AA259">
        <v>74715642</v>
      </c>
      <c r="AB259">
        <f t="shared" si="227"/>
        <v>18.63</v>
      </c>
      <c r="AC259">
        <f t="shared" si="228"/>
        <v>7.49</v>
      </c>
      <c r="AD259">
        <f>ROUND(((((ET259*ROUND(1.05,7)))-((EU259*ROUND(1.05,7))))+AE259),2)</f>
        <v>1.55</v>
      </c>
      <c r="AE259">
        <f>ROUND(((EU259*ROUND(1.05,7))),2)</f>
        <v>0.13</v>
      </c>
      <c r="AF259">
        <f>ROUND(((EV259*ROUND(1.05,7))),2)</f>
        <v>9.59</v>
      </c>
      <c r="AG259">
        <f t="shared" si="229"/>
        <v>0</v>
      </c>
      <c r="AH259">
        <f>((EW259*ROUND(1.05,7)))</f>
        <v>1.0815000000000001</v>
      </c>
      <c r="AI259">
        <f>((EX259*ROUND(1.05,7)))</f>
        <v>1.0500000000000001E-2</v>
      </c>
      <c r="AJ259">
        <f t="shared" si="230"/>
        <v>0</v>
      </c>
      <c r="AK259">
        <f>AL259+AM259+AO259</f>
        <v>18.090000000000003</v>
      </c>
      <c r="AL259" s="68">
        <f>'1.Лок.смета.и.Акт'!F773</f>
        <v>7.49</v>
      </c>
      <c r="AM259" s="68">
        <f>'1.Лок.смета.и.Акт'!F771</f>
        <v>1.47</v>
      </c>
      <c r="AN259" s="68">
        <f>'1.Лок.смета.и.Акт'!F772</f>
        <v>0.12</v>
      </c>
      <c r="AO259" s="68">
        <f>'1.Лок.смета.и.Акт'!F770</f>
        <v>9.1300000000000008</v>
      </c>
      <c r="AP259">
        <v>0</v>
      </c>
      <c r="AQ259">
        <f>'1.Лок.смета.и.Акт'!E776</f>
        <v>1.03</v>
      </c>
      <c r="AR259">
        <v>0.01</v>
      </c>
      <c r="AS259">
        <v>0</v>
      </c>
      <c r="AT259">
        <v>121</v>
      </c>
      <c r="AU259">
        <v>72</v>
      </c>
      <c r="AV259">
        <v>1</v>
      </c>
      <c r="AW259">
        <v>1</v>
      </c>
      <c r="AZ259">
        <v>1</v>
      </c>
      <c r="BA259">
        <f>'1.Лок.смета.и.Акт'!J770</f>
        <v>33.39</v>
      </c>
      <c r="BB259">
        <f>'1.Лок.смета.и.Акт'!J771</f>
        <v>13.26</v>
      </c>
      <c r="BC259">
        <f>'1.Лок.смета.и.Акт'!J773</f>
        <v>9.11</v>
      </c>
      <c r="BD259" t="s">
        <v>6</v>
      </c>
      <c r="BE259" t="s">
        <v>6</v>
      </c>
      <c r="BF259" t="s">
        <v>6</v>
      </c>
      <c r="BG259" t="s">
        <v>6</v>
      </c>
      <c r="BH259">
        <v>0</v>
      </c>
      <c r="BI259">
        <v>1</v>
      </c>
      <c r="BJ259" t="s">
        <v>62</v>
      </c>
      <c r="BM259">
        <v>20001</v>
      </c>
      <c r="BN259">
        <v>0</v>
      </c>
      <c r="BO259" t="s">
        <v>6</v>
      </c>
      <c r="BP259">
        <v>0</v>
      </c>
      <c r="BQ259">
        <v>22</v>
      </c>
      <c r="BR259">
        <v>0</v>
      </c>
      <c r="BS259">
        <f>'1.Лок.смета.и.Акт'!J772</f>
        <v>33.39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6</v>
      </c>
      <c r="BZ259">
        <v>121</v>
      </c>
      <c r="CA259">
        <v>72</v>
      </c>
      <c r="CB259" t="s">
        <v>6</v>
      </c>
      <c r="CE259">
        <v>0</v>
      </c>
      <c r="CF259">
        <v>0</v>
      </c>
      <c r="CG259">
        <v>0</v>
      </c>
      <c r="CM259">
        <v>0</v>
      </c>
      <c r="CN259" t="s">
        <v>63</v>
      </c>
      <c r="CO259">
        <v>0</v>
      </c>
      <c r="CP259">
        <f t="shared" si="231"/>
        <v>1226.99</v>
      </c>
      <c r="CQ259">
        <f>AC259*BC259</f>
        <v>68.233899999999991</v>
      </c>
      <c r="CR259">
        <f>AD259*BB259</f>
        <v>20.553000000000001</v>
      </c>
      <c r="CS259">
        <f t="shared" si="232"/>
        <v>4.3407</v>
      </c>
      <c r="CT259">
        <f t="shared" si="233"/>
        <v>320.21010000000001</v>
      </c>
      <c r="CU259">
        <f t="shared" si="234"/>
        <v>0</v>
      </c>
      <c r="CV259">
        <f t="shared" si="235"/>
        <v>1.0815000000000001</v>
      </c>
      <c r="CW259">
        <f t="shared" si="236"/>
        <v>1.0500000000000001E-2</v>
      </c>
      <c r="CX259">
        <f t="shared" si="237"/>
        <v>0</v>
      </c>
      <c r="CY259">
        <f t="shared" si="238"/>
        <v>1178.1164999999999</v>
      </c>
      <c r="CZ259">
        <f t="shared" si="239"/>
        <v>701.02800000000002</v>
      </c>
      <c r="DC259" t="s">
        <v>6</v>
      </c>
      <c r="DD259" t="s">
        <v>6</v>
      </c>
      <c r="DE259" t="s">
        <v>64</v>
      </c>
      <c r="DF259" t="s">
        <v>64</v>
      </c>
      <c r="DG259" t="s">
        <v>64</v>
      </c>
      <c r="DH259" t="s">
        <v>6</v>
      </c>
      <c r="DI259" t="s">
        <v>64</v>
      </c>
      <c r="DJ259" t="s">
        <v>64</v>
      </c>
      <c r="DK259" t="s">
        <v>6</v>
      </c>
      <c r="DL259" t="s">
        <v>6</v>
      </c>
      <c r="DM259" t="s">
        <v>6</v>
      </c>
      <c r="DN259">
        <v>0</v>
      </c>
      <c r="DO259">
        <v>0</v>
      </c>
      <c r="DP259">
        <v>1</v>
      </c>
      <c r="DQ259">
        <v>1</v>
      </c>
      <c r="DU259">
        <v>1013</v>
      </c>
      <c r="DV259" t="s">
        <v>23</v>
      </c>
      <c r="DW259" t="str">
        <f>'1.Лок.смета.и.Акт'!D769</f>
        <v>ШТ</v>
      </c>
      <c r="DX259">
        <v>1</v>
      </c>
      <c r="DZ259" t="s">
        <v>6</v>
      </c>
      <c r="EA259" t="s">
        <v>6</v>
      </c>
      <c r="EB259" t="s">
        <v>6</v>
      </c>
      <c r="EC259" t="s">
        <v>6</v>
      </c>
      <c r="EE259">
        <v>61529847</v>
      </c>
      <c r="EF259">
        <v>22</v>
      </c>
      <c r="EG259" t="s">
        <v>27</v>
      </c>
      <c r="EH259">
        <v>16</v>
      </c>
      <c r="EI259" t="s">
        <v>28</v>
      </c>
      <c r="EJ259">
        <v>1</v>
      </c>
      <c r="EK259">
        <v>20001</v>
      </c>
      <c r="EL259" t="s">
        <v>29</v>
      </c>
      <c r="EM259" t="s">
        <v>30</v>
      </c>
      <c r="EO259" t="s">
        <v>31</v>
      </c>
      <c r="EQ259">
        <v>0</v>
      </c>
      <c r="ER259">
        <f>ES259+ET259+EV259</f>
        <v>18.090000000000003</v>
      </c>
      <c r="ES259" s="68">
        <f>'1.Лок.смета.и.Акт'!F773</f>
        <v>7.49</v>
      </c>
      <c r="ET259" s="68">
        <f>'1.Лок.смета.и.Акт'!F771</f>
        <v>1.47</v>
      </c>
      <c r="EU259" s="68">
        <f>'1.Лок.смета.и.Акт'!F772</f>
        <v>0.12</v>
      </c>
      <c r="EV259" s="68">
        <f>'1.Лок.смета.и.Акт'!F770</f>
        <v>9.1300000000000008</v>
      </c>
      <c r="EW259">
        <f>'1.Лок.смета.и.Акт'!E776</f>
        <v>1.03</v>
      </c>
      <c r="EX259">
        <v>0.01</v>
      </c>
      <c r="EY259">
        <v>0</v>
      </c>
      <c r="FQ259">
        <v>0</v>
      </c>
      <c r="FR259">
        <f t="shared" si="240"/>
        <v>0</v>
      </c>
      <c r="FS259">
        <v>0</v>
      </c>
      <c r="FX259">
        <v>121</v>
      </c>
      <c r="FY259">
        <v>72</v>
      </c>
      <c r="GA259" t="s">
        <v>6</v>
      </c>
      <c r="GD259">
        <v>1</v>
      </c>
      <c r="GF259">
        <v>1015029812</v>
      </c>
      <c r="GG259">
        <v>2</v>
      </c>
      <c r="GH259">
        <v>1</v>
      </c>
      <c r="GI259">
        <v>4</v>
      </c>
      <c r="GJ259">
        <v>0</v>
      </c>
      <c r="GK259">
        <v>0</v>
      </c>
      <c r="GL259">
        <f t="shared" si="241"/>
        <v>0</v>
      </c>
      <c r="GM259">
        <f t="shared" si="242"/>
        <v>3106.14</v>
      </c>
      <c r="GN259">
        <f t="shared" si="243"/>
        <v>3106.14</v>
      </c>
      <c r="GO259">
        <f t="shared" si="244"/>
        <v>0</v>
      </c>
      <c r="GP259">
        <f t="shared" si="245"/>
        <v>0</v>
      </c>
      <c r="GR259">
        <v>0</v>
      </c>
      <c r="GS259">
        <v>3</v>
      </c>
      <c r="GT259">
        <v>0</v>
      </c>
      <c r="GU259" t="s">
        <v>6</v>
      </c>
      <c r="GV259">
        <f t="shared" si="246"/>
        <v>0</v>
      </c>
      <c r="GW259">
        <v>1</v>
      </c>
      <c r="GX259">
        <f t="shared" si="247"/>
        <v>0</v>
      </c>
      <c r="HA259">
        <v>0</v>
      </c>
      <c r="HB259">
        <v>0</v>
      </c>
      <c r="HC259">
        <f t="shared" si="248"/>
        <v>0</v>
      </c>
      <c r="HE259" t="s">
        <v>6</v>
      </c>
      <c r="HF259" t="s">
        <v>6</v>
      </c>
      <c r="HM259" t="s">
        <v>6</v>
      </c>
      <c r="HN259" t="s">
        <v>32</v>
      </c>
      <c r="HO259" t="s">
        <v>33</v>
      </c>
      <c r="HP259" t="s">
        <v>28</v>
      </c>
      <c r="HQ259" t="s">
        <v>28</v>
      </c>
      <c r="IF259">
        <v>-1</v>
      </c>
      <c r="IK259">
        <v>0</v>
      </c>
    </row>
    <row r="260" spans="1:245" x14ac:dyDescent="0.2">
      <c r="A260">
        <v>18</v>
      </c>
      <c r="B260">
        <v>1</v>
      </c>
      <c r="C260">
        <v>303</v>
      </c>
      <c r="E260" t="s">
        <v>307</v>
      </c>
      <c r="F260" t="str">
        <f>'1.Лок.смета.и.Акт'!B777</f>
        <v>Прайс</v>
      </c>
      <c r="G260" t="s">
        <v>248</v>
      </c>
      <c r="H260" t="s">
        <v>23</v>
      </c>
      <c r="I260" t="e">
        <f>I259*J260</f>
        <v>#REF!</v>
      </c>
      <c r="J260" s="183" t="e">
        <f>#REF!</f>
        <v>#REF!</v>
      </c>
      <c r="K260">
        <v>1</v>
      </c>
      <c r="O260" t="e">
        <f t="shared" si="216"/>
        <v>#REF!</v>
      </c>
      <c r="P260" t="e">
        <f t="shared" si="217"/>
        <v>#REF!</v>
      </c>
      <c r="Q260" t="e">
        <f t="shared" si="218"/>
        <v>#REF!</v>
      </c>
      <c r="R260" t="e">
        <f t="shared" si="219"/>
        <v>#REF!</v>
      </c>
      <c r="S260" t="e">
        <f t="shared" si="220"/>
        <v>#REF!</v>
      </c>
      <c r="T260" t="e">
        <f t="shared" si="221"/>
        <v>#REF!</v>
      </c>
      <c r="U260" t="e">
        <f t="shared" si="222"/>
        <v>#REF!</v>
      </c>
      <c r="V260" t="e">
        <f t="shared" si="223"/>
        <v>#REF!</v>
      </c>
      <c r="W260" t="e">
        <f t="shared" si="224"/>
        <v>#REF!</v>
      </c>
      <c r="X260" t="e">
        <f t="shared" si="225"/>
        <v>#REF!</v>
      </c>
      <c r="Y260" t="e">
        <f t="shared" si="226"/>
        <v>#REF!</v>
      </c>
      <c r="AA260">
        <v>74715642</v>
      </c>
      <c r="AB260">
        <f t="shared" si="227"/>
        <v>1151.96</v>
      </c>
      <c r="AC260">
        <f t="shared" si="228"/>
        <v>1151.96</v>
      </c>
      <c r="AD260">
        <f>ROUND((((ET260)-(EU260))+AE260),2)</f>
        <v>0</v>
      </c>
      <c r="AE260">
        <f>ROUND((EU260),2)</f>
        <v>0</v>
      </c>
      <c r="AF260">
        <f>ROUND((EV260),2)</f>
        <v>0</v>
      </c>
      <c r="AG260">
        <f t="shared" si="229"/>
        <v>0</v>
      </c>
      <c r="AH260">
        <f>(EW260)</f>
        <v>0</v>
      </c>
      <c r="AI260">
        <f>(EX260)</f>
        <v>0</v>
      </c>
      <c r="AJ260">
        <f t="shared" si="230"/>
        <v>0</v>
      </c>
      <c r="AK260">
        <v>1151.96</v>
      </c>
      <c r="AL260" s="68">
        <f>'1.Лок.смета.и.Акт'!F777</f>
        <v>1151.96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</v>
      </c>
      <c r="AW260">
        <v>1</v>
      </c>
      <c r="AZ260">
        <v>1</v>
      </c>
      <c r="BA260">
        <v>1</v>
      </c>
      <c r="BB260">
        <v>1</v>
      </c>
      <c r="BC260">
        <f>'1.Лок.смета.и.Акт'!J777</f>
        <v>9.11</v>
      </c>
      <c r="BD260" t="s">
        <v>6</v>
      </c>
      <c r="BE260" t="s">
        <v>6</v>
      </c>
      <c r="BF260" t="s">
        <v>6</v>
      </c>
      <c r="BG260" t="s">
        <v>6</v>
      </c>
      <c r="BH260">
        <v>3</v>
      </c>
      <c r="BI260">
        <v>1</v>
      </c>
      <c r="BJ260" t="s">
        <v>249</v>
      </c>
      <c r="BM260">
        <v>500001</v>
      </c>
      <c r="BN260">
        <v>0</v>
      </c>
      <c r="BO260" t="s">
        <v>6</v>
      </c>
      <c r="BP260">
        <v>0</v>
      </c>
      <c r="BQ260">
        <v>8</v>
      </c>
      <c r="BR260">
        <v>0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1</v>
      </c>
      <c r="BY260" t="s">
        <v>6</v>
      </c>
      <c r="BZ260">
        <v>0</v>
      </c>
      <c r="CA260">
        <v>0</v>
      </c>
      <c r="CB260" t="s">
        <v>6</v>
      </c>
      <c r="CE260">
        <v>0</v>
      </c>
      <c r="CF260">
        <v>0</v>
      </c>
      <c r="CG260">
        <v>0</v>
      </c>
      <c r="CM260">
        <v>0</v>
      </c>
      <c r="CN260" t="s">
        <v>6</v>
      </c>
      <c r="CO260">
        <v>0</v>
      </c>
      <c r="CP260" t="e">
        <f t="shared" si="231"/>
        <v>#REF!</v>
      </c>
      <c r="CQ260">
        <f>AC260</f>
        <v>1151.96</v>
      </c>
      <c r="CR260">
        <f>AD260</f>
        <v>0</v>
      </c>
      <c r="CS260">
        <f t="shared" si="232"/>
        <v>0</v>
      </c>
      <c r="CT260">
        <f t="shared" si="233"/>
        <v>0</v>
      </c>
      <c r="CU260">
        <f t="shared" si="234"/>
        <v>0</v>
      </c>
      <c r="CV260">
        <f t="shared" si="235"/>
        <v>0</v>
      </c>
      <c r="CW260">
        <f t="shared" si="236"/>
        <v>0</v>
      </c>
      <c r="CX260">
        <f t="shared" si="237"/>
        <v>0</v>
      </c>
      <c r="CY260" t="e">
        <f t="shared" si="238"/>
        <v>#REF!</v>
      </c>
      <c r="CZ260" t="e">
        <f t="shared" si="239"/>
        <v>#REF!</v>
      </c>
      <c r="DC260" t="s">
        <v>6</v>
      </c>
      <c r="DD260" t="s">
        <v>6</v>
      </c>
      <c r="DE260" t="s">
        <v>6</v>
      </c>
      <c r="DF260" t="s">
        <v>6</v>
      </c>
      <c r="DG260" t="s">
        <v>6</v>
      </c>
      <c r="DH260" t="s">
        <v>6</v>
      </c>
      <c r="DI260" t="s">
        <v>6</v>
      </c>
      <c r="DJ260" t="s">
        <v>6</v>
      </c>
      <c r="DK260" t="s">
        <v>6</v>
      </c>
      <c r="DL260" t="s">
        <v>6</v>
      </c>
      <c r="DM260" t="s">
        <v>6</v>
      </c>
      <c r="DN260">
        <v>0</v>
      </c>
      <c r="DO260">
        <v>0</v>
      </c>
      <c r="DP260">
        <v>1</v>
      </c>
      <c r="DQ260">
        <v>1</v>
      </c>
      <c r="DU260">
        <v>1013</v>
      </c>
      <c r="DV260" t="s">
        <v>23</v>
      </c>
      <c r="DW260" t="str">
        <f>'1.Лок.смета.и.Акт'!D777</f>
        <v>ШТ</v>
      </c>
      <c r="DX260">
        <v>1</v>
      </c>
      <c r="DZ260" t="s">
        <v>6</v>
      </c>
      <c r="EA260" t="s">
        <v>6</v>
      </c>
      <c r="EB260" t="s">
        <v>6</v>
      </c>
      <c r="EC260" t="s">
        <v>6</v>
      </c>
      <c r="EE260">
        <v>61530067</v>
      </c>
      <c r="EF260">
        <v>8</v>
      </c>
      <c r="EG260" t="s">
        <v>51</v>
      </c>
      <c r="EH260">
        <v>0</v>
      </c>
      <c r="EI260" t="s">
        <v>6</v>
      </c>
      <c r="EJ260">
        <v>1</v>
      </c>
      <c r="EK260">
        <v>500001</v>
      </c>
      <c r="EL260" t="s">
        <v>52</v>
      </c>
      <c r="EM260" t="s">
        <v>53</v>
      </c>
      <c r="EO260" t="s">
        <v>6</v>
      </c>
      <c r="EQ260">
        <v>0</v>
      </c>
      <c r="ER260">
        <v>1151.96</v>
      </c>
      <c r="ES260" s="68">
        <f>'1.Лок.смета.и.Акт'!F777</f>
        <v>1151.96</v>
      </c>
      <c r="ET260">
        <v>0</v>
      </c>
      <c r="EU260">
        <v>0</v>
      </c>
      <c r="EV260">
        <v>0</v>
      </c>
      <c r="EW260">
        <v>0</v>
      </c>
      <c r="EX260">
        <v>0</v>
      </c>
      <c r="EZ260">
        <v>5</v>
      </c>
      <c r="FC260">
        <v>0</v>
      </c>
      <c r="FD260">
        <v>18</v>
      </c>
      <c r="FF260">
        <v>1095.4100000000001</v>
      </c>
      <c r="FQ260">
        <v>0</v>
      </c>
      <c r="FR260">
        <f t="shared" si="240"/>
        <v>0</v>
      </c>
      <c r="FS260">
        <v>0</v>
      </c>
      <c r="FX260">
        <v>0</v>
      </c>
      <c r="FY260">
        <v>0</v>
      </c>
      <c r="GA260" t="s">
        <v>250</v>
      </c>
      <c r="GD260">
        <v>1</v>
      </c>
      <c r="GF260">
        <v>-2105354341</v>
      </c>
      <c r="GG260">
        <v>2</v>
      </c>
      <c r="GH260">
        <v>3</v>
      </c>
      <c r="GI260">
        <v>4</v>
      </c>
      <c r="GJ260">
        <v>0</v>
      </c>
      <c r="GK260">
        <v>0</v>
      </c>
      <c r="GL260">
        <f t="shared" si="241"/>
        <v>0</v>
      </c>
      <c r="GM260" t="e">
        <f t="shared" si="242"/>
        <v>#REF!</v>
      </c>
      <c r="GN260" t="e">
        <f t="shared" si="243"/>
        <v>#REF!</v>
      </c>
      <c r="GO260">
        <f t="shared" si="244"/>
        <v>0</v>
      </c>
      <c r="GP260">
        <f t="shared" si="245"/>
        <v>0</v>
      </c>
      <c r="GR260">
        <v>1</v>
      </c>
      <c r="GS260">
        <v>1</v>
      </c>
      <c r="GT260">
        <v>0</v>
      </c>
      <c r="GU260" t="s">
        <v>6</v>
      </c>
      <c r="GV260">
        <f t="shared" si="246"/>
        <v>0</v>
      </c>
      <c r="GW260">
        <v>1</v>
      </c>
      <c r="GX260" t="e">
        <f t="shared" si="247"/>
        <v>#REF!</v>
      </c>
      <c r="HA260">
        <v>0</v>
      </c>
      <c r="HB260">
        <v>0</v>
      </c>
      <c r="HC260">
        <f t="shared" si="248"/>
        <v>0</v>
      </c>
      <c r="HE260" t="s">
        <v>43</v>
      </c>
      <c r="HF260" t="s">
        <v>55</v>
      </c>
      <c r="HG260" t="e">
        <f>ROUND(AC260*I260,2)</f>
        <v>#REF!</v>
      </c>
      <c r="HM260" t="s">
        <v>6</v>
      </c>
      <c r="HN260" t="s">
        <v>6</v>
      </c>
      <c r="HO260" t="s">
        <v>6</v>
      </c>
      <c r="HP260" t="s">
        <v>6</v>
      </c>
      <c r="HQ260" t="s">
        <v>6</v>
      </c>
      <c r="IF260">
        <v>-1</v>
      </c>
      <c r="IK260">
        <v>0</v>
      </c>
    </row>
    <row r="261" spans="1:245" x14ac:dyDescent="0.2">
      <c r="A261">
        <v>17</v>
      </c>
      <c r="B261">
        <v>1</v>
      </c>
      <c r="C261">
        <f>ROW(SmtRes!A311)</f>
        <v>311</v>
      </c>
      <c r="D261">
        <f>ROW(EtalonRes!A328)</f>
        <v>328</v>
      </c>
      <c r="E261" t="s">
        <v>308</v>
      </c>
      <c r="F261" t="s">
        <v>85</v>
      </c>
      <c r="G261" t="s">
        <v>86</v>
      </c>
      <c r="H261" t="s">
        <v>23</v>
      </c>
      <c r="I261">
        <f>'1.Лок.смета.и.Акт'!E782</f>
        <v>9</v>
      </c>
      <c r="J261">
        <v>0</v>
      </c>
      <c r="K261">
        <v>9</v>
      </c>
      <c r="O261">
        <f t="shared" si="216"/>
        <v>4399.18</v>
      </c>
      <c r="P261">
        <f t="shared" si="217"/>
        <v>1208.53</v>
      </c>
      <c r="Q261">
        <f t="shared" si="218"/>
        <v>188.56</v>
      </c>
      <c r="R261">
        <f t="shared" si="219"/>
        <v>39.07</v>
      </c>
      <c r="S261">
        <f t="shared" si="220"/>
        <v>3002.09</v>
      </c>
      <c r="T261">
        <f t="shared" si="221"/>
        <v>0</v>
      </c>
      <c r="U261">
        <f t="shared" si="222"/>
        <v>10.016999999999999</v>
      </c>
      <c r="V261">
        <f t="shared" si="223"/>
        <v>9.4500000000000001E-2</v>
      </c>
      <c r="W261">
        <f t="shared" si="224"/>
        <v>0</v>
      </c>
      <c r="X261">
        <f t="shared" si="225"/>
        <v>3679.8</v>
      </c>
      <c r="Y261">
        <f t="shared" si="226"/>
        <v>2189.64</v>
      </c>
      <c r="AA261">
        <v>74715642</v>
      </c>
      <c r="AB261">
        <f t="shared" si="227"/>
        <v>26.31</v>
      </c>
      <c r="AC261">
        <f t="shared" si="228"/>
        <v>14.74</v>
      </c>
      <c r="AD261">
        <f>ROUND(((((ET261*ROUND(1.05,7)))-((EU261*ROUND(1.05,7))))+AE261),2)</f>
        <v>1.58</v>
      </c>
      <c r="AE261">
        <f>ROUND(((EU261*ROUND(1.05,7))),2)</f>
        <v>0.13</v>
      </c>
      <c r="AF261">
        <f>ROUND(((EV261*ROUND(1.05,7))),2)</f>
        <v>9.99</v>
      </c>
      <c r="AG261">
        <f t="shared" si="229"/>
        <v>0</v>
      </c>
      <c r="AH261">
        <f>((EW261*ROUND(1.05,7)))</f>
        <v>1.1130000000000002</v>
      </c>
      <c r="AI261">
        <f>((EX261*ROUND(1.05,7)))</f>
        <v>1.0500000000000001E-2</v>
      </c>
      <c r="AJ261">
        <f t="shared" si="230"/>
        <v>0</v>
      </c>
      <c r="AK261">
        <f>AL261+AM261+AO261</f>
        <v>25.75</v>
      </c>
      <c r="AL261" s="68">
        <f>'1.Лок.смета.и.Акт'!F786</f>
        <v>14.74</v>
      </c>
      <c r="AM261" s="68">
        <f>'1.Лок.смета.и.Акт'!F784</f>
        <v>1.5</v>
      </c>
      <c r="AN261" s="68">
        <f>'1.Лок.смета.и.Акт'!F785</f>
        <v>0.12</v>
      </c>
      <c r="AO261" s="68">
        <f>'1.Лок.смета.и.Акт'!F783</f>
        <v>9.51</v>
      </c>
      <c r="AP261">
        <v>0</v>
      </c>
      <c r="AQ261">
        <f>'1.Лок.смета.и.Акт'!E789</f>
        <v>1.06</v>
      </c>
      <c r="AR261">
        <v>0.01</v>
      </c>
      <c r="AS261">
        <v>0</v>
      </c>
      <c r="AT261">
        <v>121</v>
      </c>
      <c r="AU261">
        <v>72</v>
      </c>
      <c r="AV261">
        <v>1</v>
      </c>
      <c r="AW261">
        <v>1</v>
      </c>
      <c r="AZ261">
        <v>1</v>
      </c>
      <c r="BA261">
        <f>'1.Лок.смета.и.Акт'!J783</f>
        <v>33.39</v>
      </c>
      <c r="BB261">
        <f>'1.Лок.смета.и.Акт'!J784</f>
        <v>13.26</v>
      </c>
      <c r="BC261">
        <f>'1.Лок.смета.и.Акт'!J786</f>
        <v>9.11</v>
      </c>
      <c r="BD261" t="s">
        <v>6</v>
      </c>
      <c r="BE261" t="s">
        <v>6</v>
      </c>
      <c r="BF261" t="s">
        <v>6</v>
      </c>
      <c r="BG261" t="s">
        <v>6</v>
      </c>
      <c r="BH261">
        <v>0</v>
      </c>
      <c r="BI261">
        <v>1</v>
      </c>
      <c r="BJ261" t="s">
        <v>87</v>
      </c>
      <c r="BM261">
        <v>20001</v>
      </c>
      <c r="BN261">
        <v>0</v>
      </c>
      <c r="BO261" t="s">
        <v>6</v>
      </c>
      <c r="BP261">
        <v>0</v>
      </c>
      <c r="BQ261">
        <v>22</v>
      </c>
      <c r="BR261">
        <v>0</v>
      </c>
      <c r="BS261">
        <f>'1.Лок.смета.и.Акт'!J785</f>
        <v>33.39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6</v>
      </c>
      <c r="BZ261">
        <v>121</v>
      </c>
      <c r="CA261">
        <v>72</v>
      </c>
      <c r="CB261" t="s">
        <v>6</v>
      </c>
      <c r="CE261">
        <v>0</v>
      </c>
      <c r="CF261">
        <v>0</v>
      </c>
      <c r="CG261">
        <v>0</v>
      </c>
      <c r="CM261">
        <v>0</v>
      </c>
      <c r="CN261" t="s">
        <v>25</v>
      </c>
      <c r="CO261">
        <v>0</v>
      </c>
      <c r="CP261">
        <f t="shared" si="231"/>
        <v>4399.18</v>
      </c>
      <c r="CQ261">
        <f>AC261*BC261</f>
        <v>134.28139999999999</v>
      </c>
      <c r="CR261">
        <f>AD261*BB261</f>
        <v>20.950800000000001</v>
      </c>
      <c r="CS261">
        <f t="shared" si="232"/>
        <v>4.3407</v>
      </c>
      <c r="CT261">
        <f t="shared" si="233"/>
        <v>333.56610000000001</v>
      </c>
      <c r="CU261">
        <f t="shared" si="234"/>
        <v>0</v>
      </c>
      <c r="CV261">
        <f t="shared" si="235"/>
        <v>1.1130000000000002</v>
      </c>
      <c r="CW261">
        <f t="shared" si="236"/>
        <v>1.0500000000000001E-2</v>
      </c>
      <c r="CX261">
        <f t="shared" si="237"/>
        <v>0</v>
      </c>
      <c r="CY261">
        <f t="shared" si="238"/>
        <v>3679.8036000000006</v>
      </c>
      <c r="CZ261">
        <f t="shared" si="239"/>
        <v>2189.6352000000002</v>
      </c>
      <c r="DB261">
        <v>14</v>
      </c>
      <c r="DC261" t="s">
        <v>6</v>
      </c>
      <c r="DD261" t="s">
        <v>6</v>
      </c>
      <c r="DE261" t="s">
        <v>26</v>
      </c>
      <c r="DF261" t="s">
        <v>26</v>
      </c>
      <c r="DG261" t="s">
        <v>26</v>
      </c>
      <c r="DH261" t="s">
        <v>6</v>
      </c>
      <c r="DI261" t="s">
        <v>26</v>
      </c>
      <c r="DJ261" t="s">
        <v>26</v>
      </c>
      <c r="DK261" t="s">
        <v>6</v>
      </c>
      <c r="DL261" t="s">
        <v>6</v>
      </c>
      <c r="DM261" t="s">
        <v>6</v>
      </c>
      <c r="DN261">
        <v>0</v>
      </c>
      <c r="DO261">
        <v>0</v>
      </c>
      <c r="DP261">
        <v>1</v>
      </c>
      <c r="DQ261">
        <v>1</v>
      </c>
      <c r="DU261">
        <v>1013</v>
      </c>
      <c r="DV261" t="s">
        <v>23</v>
      </c>
      <c r="DW261" t="str">
        <f>'1.Лок.смета.и.Акт'!D782</f>
        <v>ШТ</v>
      </c>
      <c r="DX261">
        <v>1</v>
      </c>
      <c r="DZ261" t="s">
        <v>6</v>
      </c>
      <c r="EA261" t="s">
        <v>6</v>
      </c>
      <c r="EB261" t="s">
        <v>6</v>
      </c>
      <c r="EC261" t="s">
        <v>6</v>
      </c>
      <c r="EE261">
        <v>61529847</v>
      </c>
      <c r="EF261">
        <v>22</v>
      </c>
      <c r="EG261" t="s">
        <v>27</v>
      </c>
      <c r="EH261">
        <v>16</v>
      </c>
      <c r="EI261" t="s">
        <v>28</v>
      </c>
      <c r="EJ261">
        <v>1</v>
      </c>
      <c r="EK261">
        <v>20001</v>
      </c>
      <c r="EL261" t="s">
        <v>29</v>
      </c>
      <c r="EM261" t="s">
        <v>30</v>
      </c>
      <c r="EO261" t="s">
        <v>31</v>
      </c>
      <c r="EQ261">
        <v>0</v>
      </c>
      <c r="ER261">
        <f>ES261+ET261+EV261</f>
        <v>25.75</v>
      </c>
      <c r="ES261" s="68">
        <f>'1.Лок.смета.и.Акт'!F786</f>
        <v>14.74</v>
      </c>
      <c r="ET261" s="68">
        <f>'1.Лок.смета.и.Акт'!F784</f>
        <v>1.5</v>
      </c>
      <c r="EU261" s="68">
        <f>'1.Лок.смета.и.Акт'!F785</f>
        <v>0.12</v>
      </c>
      <c r="EV261" s="68">
        <f>'1.Лок.смета.и.Акт'!F783</f>
        <v>9.51</v>
      </c>
      <c r="EW261">
        <f>'1.Лок.смета.и.Акт'!E789</f>
        <v>1.06</v>
      </c>
      <c r="EX261">
        <v>0.01</v>
      </c>
      <c r="EY261">
        <v>0</v>
      </c>
      <c r="FQ261">
        <v>0</v>
      </c>
      <c r="FR261">
        <f t="shared" si="240"/>
        <v>0</v>
      </c>
      <c r="FS261">
        <v>0</v>
      </c>
      <c r="FX261">
        <v>121</v>
      </c>
      <c r="FY261">
        <v>72</v>
      </c>
      <c r="GA261" t="s">
        <v>6</v>
      </c>
      <c r="GD261">
        <v>1</v>
      </c>
      <c r="GF261">
        <v>-953910607</v>
      </c>
      <c r="GG261">
        <v>2</v>
      </c>
      <c r="GH261">
        <v>1</v>
      </c>
      <c r="GI261">
        <v>4</v>
      </c>
      <c r="GJ261">
        <v>0</v>
      </c>
      <c r="GK261">
        <v>0</v>
      </c>
      <c r="GL261">
        <f t="shared" si="241"/>
        <v>0</v>
      </c>
      <c r="GM261">
        <f t="shared" si="242"/>
        <v>10268.620000000001</v>
      </c>
      <c r="GN261">
        <f t="shared" si="243"/>
        <v>10268.620000000001</v>
      </c>
      <c r="GO261">
        <f t="shared" si="244"/>
        <v>0</v>
      </c>
      <c r="GP261">
        <f t="shared" si="245"/>
        <v>0</v>
      </c>
      <c r="GR261">
        <v>0</v>
      </c>
      <c r="GS261">
        <v>3</v>
      </c>
      <c r="GT261">
        <v>0</v>
      </c>
      <c r="GU261" t="s">
        <v>6</v>
      </c>
      <c r="GV261">
        <f t="shared" si="246"/>
        <v>0</v>
      </c>
      <c r="GW261">
        <v>1</v>
      </c>
      <c r="GX261">
        <f t="shared" si="247"/>
        <v>0</v>
      </c>
      <c r="HA261">
        <v>0</v>
      </c>
      <c r="HB261">
        <v>0</v>
      </c>
      <c r="HC261">
        <f t="shared" si="248"/>
        <v>0</v>
      </c>
      <c r="HE261" t="s">
        <v>6</v>
      </c>
      <c r="HF261" t="s">
        <v>6</v>
      </c>
      <c r="HM261" t="s">
        <v>6</v>
      </c>
      <c r="HN261" t="s">
        <v>32</v>
      </c>
      <c r="HO261" t="s">
        <v>33</v>
      </c>
      <c r="HP261" t="s">
        <v>28</v>
      </c>
      <c r="HQ261" t="s">
        <v>28</v>
      </c>
      <c r="IF261">
        <v>-1</v>
      </c>
      <c r="IK261">
        <v>0</v>
      </c>
    </row>
    <row r="262" spans="1:245" x14ac:dyDescent="0.2">
      <c r="A262">
        <v>18</v>
      </c>
      <c r="B262">
        <v>1</v>
      </c>
      <c r="C262">
        <v>310</v>
      </c>
      <c r="E262" t="s">
        <v>309</v>
      </c>
      <c r="F262" t="str">
        <f>'1.Лок.смета.и.Акт'!B790</f>
        <v>Прайс</v>
      </c>
      <c r="G262" t="s">
        <v>89</v>
      </c>
      <c r="H262" t="s">
        <v>23</v>
      </c>
      <c r="I262" t="e">
        <f>I261*J262</f>
        <v>#REF!</v>
      </c>
      <c r="J262" s="183" t="e">
        <f>#REF!</f>
        <v>#REF!</v>
      </c>
      <c r="K262">
        <v>0.33333332999999998</v>
      </c>
      <c r="O262" t="e">
        <f t="shared" si="216"/>
        <v>#REF!</v>
      </c>
      <c r="P262" t="e">
        <f t="shared" si="217"/>
        <v>#REF!</v>
      </c>
      <c r="Q262" t="e">
        <f t="shared" si="218"/>
        <v>#REF!</v>
      </c>
      <c r="R262" t="e">
        <f t="shared" si="219"/>
        <v>#REF!</v>
      </c>
      <c r="S262" t="e">
        <f t="shared" si="220"/>
        <v>#REF!</v>
      </c>
      <c r="T262" t="e">
        <f t="shared" si="221"/>
        <v>#REF!</v>
      </c>
      <c r="U262" t="e">
        <f t="shared" si="222"/>
        <v>#REF!</v>
      </c>
      <c r="V262" t="e">
        <f t="shared" si="223"/>
        <v>#REF!</v>
      </c>
      <c r="W262" t="e">
        <f t="shared" si="224"/>
        <v>#REF!</v>
      </c>
      <c r="X262" t="e">
        <f t="shared" si="225"/>
        <v>#REF!</v>
      </c>
      <c r="Y262" t="e">
        <f t="shared" si="226"/>
        <v>#REF!</v>
      </c>
      <c r="AA262">
        <v>74715642</v>
      </c>
      <c r="AB262">
        <f t="shared" si="227"/>
        <v>7976.58</v>
      </c>
      <c r="AC262">
        <f t="shared" si="228"/>
        <v>7976.58</v>
      </c>
      <c r="AD262">
        <f>ROUND((((ET262)-(EU262))+AE262),2)</f>
        <v>0</v>
      </c>
      <c r="AE262">
        <f>ROUND((EU262),2)</f>
        <v>0</v>
      </c>
      <c r="AF262">
        <f>ROUND((EV262),2)</f>
        <v>0</v>
      </c>
      <c r="AG262">
        <f t="shared" si="229"/>
        <v>0</v>
      </c>
      <c r="AH262">
        <f>(EW262)</f>
        <v>0</v>
      </c>
      <c r="AI262">
        <f>(EX262)</f>
        <v>0</v>
      </c>
      <c r="AJ262">
        <f t="shared" si="230"/>
        <v>0</v>
      </c>
      <c r="AK262">
        <v>7976.58</v>
      </c>
      <c r="AL262" s="68">
        <f>'1.Лок.смета.и.Акт'!F790</f>
        <v>7976.58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1</v>
      </c>
      <c r="AW262">
        <v>1</v>
      </c>
      <c r="AZ262">
        <v>1</v>
      </c>
      <c r="BA262">
        <v>1</v>
      </c>
      <c r="BB262">
        <v>1</v>
      </c>
      <c r="BC262">
        <f>'1.Лок.смета.и.Акт'!J790</f>
        <v>6.13</v>
      </c>
      <c r="BD262" t="s">
        <v>6</v>
      </c>
      <c r="BE262" t="s">
        <v>6</v>
      </c>
      <c r="BF262" t="s">
        <v>6</v>
      </c>
      <c r="BG262" t="s">
        <v>6</v>
      </c>
      <c r="BH262">
        <v>3</v>
      </c>
      <c r="BI262">
        <v>3</v>
      </c>
      <c r="BJ262" t="s">
        <v>78</v>
      </c>
      <c r="BM262">
        <v>600001</v>
      </c>
      <c r="BN262">
        <v>0</v>
      </c>
      <c r="BO262" t="s">
        <v>6</v>
      </c>
      <c r="BP262">
        <v>0</v>
      </c>
      <c r="BQ262">
        <v>5</v>
      </c>
      <c r="BR262">
        <v>0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 t="s">
        <v>6</v>
      </c>
      <c r="BZ262">
        <v>0</v>
      </c>
      <c r="CA262">
        <v>0</v>
      </c>
      <c r="CB262" t="s">
        <v>6</v>
      </c>
      <c r="CE262">
        <v>0</v>
      </c>
      <c r="CF262">
        <v>0</v>
      </c>
      <c r="CG262">
        <v>0</v>
      </c>
      <c r="CM262">
        <v>0</v>
      </c>
      <c r="CN262" t="s">
        <v>6</v>
      </c>
      <c r="CO262">
        <v>0</v>
      </c>
      <c r="CP262" t="e">
        <f t="shared" si="231"/>
        <v>#REF!</v>
      </c>
      <c r="CQ262">
        <f>AC262</f>
        <v>7976.58</v>
      </c>
      <c r="CR262">
        <f>AD262</f>
        <v>0</v>
      </c>
      <c r="CS262">
        <f t="shared" si="232"/>
        <v>0</v>
      </c>
      <c r="CT262">
        <f t="shared" si="233"/>
        <v>0</v>
      </c>
      <c r="CU262">
        <f t="shared" si="234"/>
        <v>0</v>
      </c>
      <c r="CV262">
        <f t="shared" si="235"/>
        <v>0</v>
      </c>
      <c r="CW262">
        <f t="shared" si="236"/>
        <v>0</v>
      </c>
      <c r="CX262">
        <f t="shared" si="237"/>
        <v>0</v>
      </c>
      <c r="CY262" t="e">
        <f t="shared" si="238"/>
        <v>#REF!</v>
      </c>
      <c r="CZ262" t="e">
        <f t="shared" si="239"/>
        <v>#REF!</v>
      </c>
      <c r="DC262" t="s">
        <v>6</v>
      </c>
      <c r="DD262" t="s">
        <v>6</v>
      </c>
      <c r="DE262" t="s">
        <v>6</v>
      </c>
      <c r="DF262" t="s">
        <v>6</v>
      </c>
      <c r="DG262" t="s">
        <v>6</v>
      </c>
      <c r="DH262" t="s">
        <v>6</v>
      </c>
      <c r="DI262" t="s">
        <v>6</v>
      </c>
      <c r="DJ262" t="s">
        <v>6</v>
      </c>
      <c r="DK262" t="s">
        <v>6</v>
      </c>
      <c r="DL262" t="s">
        <v>6</v>
      </c>
      <c r="DM262" t="s">
        <v>6</v>
      </c>
      <c r="DN262">
        <v>0</v>
      </c>
      <c r="DO262">
        <v>0</v>
      </c>
      <c r="DP262">
        <v>1</v>
      </c>
      <c r="DQ262">
        <v>1</v>
      </c>
      <c r="DU262">
        <v>1013</v>
      </c>
      <c r="DV262" t="s">
        <v>23</v>
      </c>
      <c r="DW262" t="str">
        <f>'1.Лок.смета.и.Акт'!D790</f>
        <v>ШТ</v>
      </c>
      <c r="DX262">
        <v>1</v>
      </c>
      <c r="DZ262" t="s">
        <v>6</v>
      </c>
      <c r="EA262" t="s">
        <v>6</v>
      </c>
      <c r="EB262" t="s">
        <v>6</v>
      </c>
      <c r="EC262" t="s">
        <v>6</v>
      </c>
      <c r="EE262">
        <v>61530071</v>
      </c>
      <c r="EF262">
        <v>5</v>
      </c>
      <c r="EG262" t="s">
        <v>39</v>
      </c>
      <c r="EH262">
        <v>0</v>
      </c>
      <c r="EI262" t="s">
        <v>6</v>
      </c>
      <c r="EJ262">
        <v>3</v>
      </c>
      <c r="EK262">
        <v>600001</v>
      </c>
      <c r="EL262" t="s">
        <v>40</v>
      </c>
      <c r="EM262" t="s">
        <v>41</v>
      </c>
      <c r="EO262" t="s">
        <v>6</v>
      </c>
      <c r="EQ262">
        <v>0</v>
      </c>
      <c r="ER262">
        <v>7976.58</v>
      </c>
      <c r="ES262" s="68">
        <f>'1.Лок.смета.и.Акт'!F790</f>
        <v>7976.58</v>
      </c>
      <c r="ET262">
        <v>0</v>
      </c>
      <c r="EU262">
        <v>0</v>
      </c>
      <c r="EV262">
        <v>0</v>
      </c>
      <c r="EW262">
        <v>0</v>
      </c>
      <c r="EX262">
        <v>0</v>
      </c>
      <c r="EZ262">
        <v>5</v>
      </c>
      <c r="FC262">
        <v>0</v>
      </c>
      <c r="FD262">
        <v>18</v>
      </c>
      <c r="FF262">
        <v>7645</v>
      </c>
      <c r="FQ262">
        <v>0</v>
      </c>
      <c r="FR262" t="e">
        <f t="shared" si="240"/>
        <v>#REF!</v>
      </c>
      <c r="FS262">
        <v>0</v>
      </c>
      <c r="FX262">
        <v>0</v>
      </c>
      <c r="FY262">
        <v>0</v>
      </c>
      <c r="GA262" t="s">
        <v>90</v>
      </c>
      <c r="GD262">
        <v>1</v>
      </c>
      <c r="GF262">
        <v>-764821956</v>
      </c>
      <c r="GG262">
        <v>2</v>
      </c>
      <c r="GH262">
        <v>3</v>
      </c>
      <c r="GI262">
        <v>4</v>
      </c>
      <c r="GJ262">
        <v>0</v>
      </c>
      <c r="GK262">
        <v>0</v>
      </c>
      <c r="GL262">
        <f t="shared" si="241"/>
        <v>0</v>
      </c>
      <c r="GM262" t="e">
        <f t="shared" si="242"/>
        <v>#REF!</v>
      </c>
      <c r="GN262">
        <f t="shared" si="243"/>
        <v>0</v>
      </c>
      <c r="GO262">
        <f t="shared" si="244"/>
        <v>0</v>
      </c>
      <c r="GP262">
        <f t="shared" si="245"/>
        <v>0</v>
      </c>
      <c r="GR262">
        <v>1</v>
      </c>
      <c r="GS262">
        <v>1</v>
      </c>
      <c r="GT262">
        <v>0</v>
      </c>
      <c r="GU262" t="s">
        <v>6</v>
      </c>
      <c r="GV262">
        <f t="shared" si="246"/>
        <v>0</v>
      </c>
      <c r="GW262">
        <v>1</v>
      </c>
      <c r="GX262" t="e">
        <f t="shared" si="247"/>
        <v>#REF!</v>
      </c>
      <c r="HA262">
        <v>0</v>
      </c>
      <c r="HB262">
        <v>0</v>
      </c>
      <c r="HC262">
        <f t="shared" si="248"/>
        <v>0</v>
      </c>
      <c r="HE262" t="s">
        <v>43</v>
      </c>
      <c r="HF262" t="s">
        <v>44</v>
      </c>
      <c r="HH262" t="e">
        <f>ROUND(AC262*I262,2)</f>
        <v>#REF!</v>
      </c>
      <c r="HM262" t="s">
        <v>6</v>
      </c>
      <c r="HN262" t="s">
        <v>6</v>
      </c>
      <c r="HO262" t="s">
        <v>6</v>
      </c>
      <c r="HP262" t="s">
        <v>6</v>
      </c>
      <c r="HQ262" t="s">
        <v>6</v>
      </c>
      <c r="IF262">
        <v>-1</v>
      </c>
      <c r="IK262">
        <v>0</v>
      </c>
    </row>
    <row r="263" spans="1:245" x14ac:dyDescent="0.2">
      <c r="A263">
        <v>18</v>
      </c>
      <c r="B263">
        <v>1</v>
      </c>
      <c r="C263">
        <v>311</v>
      </c>
      <c r="E263" t="s">
        <v>310</v>
      </c>
      <c r="F263" t="str">
        <f>'1.Лок.смета.и.Акт'!B792</f>
        <v>Прайс</v>
      </c>
      <c r="G263" t="s">
        <v>257</v>
      </c>
      <c r="H263" t="s">
        <v>23</v>
      </c>
      <c r="I263" t="e">
        <f>I261*J263</f>
        <v>#REF!</v>
      </c>
      <c r="J263" s="183" t="e">
        <f>#REF!</f>
        <v>#REF!</v>
      </c>
      <c r="K263">
        <v>0.66666667000000002</v>
      </c>
      <c r="O263" t="e">
        <f t="shared" si="216"/>
        <v>#REF!</v>
      </c>
      <c r="P263" t="e">
        <f t="shared" si="217"/>
        <v>#REF!</v>
      </c>
      <c r="Q263" t="e">
        <f t="shared" si="218"/>
        <v>#REF!</v>
      </c>
      <c r="R263" t="e">
        <f t="shared" si="219"/>
        <v>#REF!</v>
      </c>
      <c r="S263" t="e">
        <f t="shared" si="220"/>
        <v>#REF!</v>
      </c>
      <c r="T263" t="e">
        <f t="shared" si="221"/>
        <v>#REF!</v>
      </c>
      <c r="U263" t="e">
        <f t="shared" si="222"/>
        <v>#REF!</v>
      </c>
      <c r="V263" t="e">
        <f t="shared" si="223"/>
        <v>#REF!</v>
      </c>
      <c r="W263" t="e">
        <f t="shared" si="224"/>
        <v>#REF!</v>
      </c>
      <c r="X263" t="e">
        <f t="shared" si="225"/>
        <v>#REF!</v>
      </c>
      <c r="Y263" t="e">
        <f t="shared" si="226"/>
        <v>#REF!</v>
      </c>
      <c r="AA263">
        <v>74715642</v>
      </c>
      <c r="AB263">
        <f t="shared" si="227"/>
        <v>1495.05</v>
      </c>
      <c r="AC263">
        <f t="shared" si="228"/>
        <v>1495.05</v>
      </c>
      <c r="AD263">
        <f>ROUND((((ET263)-(EU263))+AE263),2)</f>
        <v>0</v>
      </c>
      <c r="AE263">
        <f>ROUND((EU263),2)</f>
        <v>0</v>
      </c>
      <c r="AF263">
        <f>ROUND((EV263),2)</f>
        <v>0</v>
      </c>
      <c r="AG263">
        <f t="shared" si="229"/>
        <v>0</v>
      </c>
      <c r="AH263">
        <f>(EW263)</f>
        <v>0</v>
      </c>
      <c r="AI263">
        <f>(EX263)</f>
        <v>0</v>
      </c>
      <c r="AJ263">
        <f t="shared" si="230"/>
        <v>0</v>
      </c>
      <c r="AK263">
        <v>1495.05</v>
      </c>
      <c r="AL263" s="68">
        <f>'1.Лок.смета.и.Акт'!F792</f>
        <v>1495.05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f>'1.Лок.смета.и.Акт'!J792</f>
        <v>9.11</v>
      </c>
      <c r="BD263" t="s">
        <v>6</v>
      </c>
      <c r="BE263" t="s">
        <v>6</v>
      </c>
      <c r="BF263" t="s">
        <v>6</v>
      </c>
      <c r="BG263" t="s">
        <v>6</v>
      </c>
      <c r="BH263">
        <v>3</v>
      </c>
      <c r="BI263">
        <v>1</v>
      </c>
      <c r="BJ263" t="s">
        <v>258</v>
      </c>
      <c r="BM263">
        <v>500001</v>
      </c>
      <c r="BN263">
        <v>0</v>
      </c>
      <c r="BO263" t="s">
        <v>6</v>
      </c>
      <c r="BP263">
        <v>0</v>
      </c>
      <c r="BQ263">
        <v>8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6</v>
      </c>
      <c r="BZ263">
        <v>0</v>
      </c>
      <c r="CA263">
        <v>0</v>
      </c>
      <c r="CB263" t="s">
        <v>6</v>
      </c>
      <c r="CE263">
        <v>0</v>
      </c>
      <c r="CF263">
        <v>0</v>
      </c>
      <c r="CG263">
        <v>0</v>
      </c>
      <c r="CM263">
        <v>0</v>
      </c>
      <c r="CN263" t="s">
        <v>6</v>
      </c>
      <c r="CO263">
        <v>0</v>
      </c>
      <c r="CP263" t="e">
        <f t="shared" si="231"/>
        <v>#REF!</v>
      </c>
      <c r="CQ263">
        <f>AC263</f>
        <v>1495.05</v>
      </c>
      <c r="CR263">
        <f>AD263</f>
        <v>0</v>
      </c>
      <c r="CS263">
        <f t="shared" si="232"/>
        <v>0</v>
      </c>
      <c r="CT263">
        <f t="shared" si="233"/>
        <v>0</v>
      </c>
      <c r="CU263">
        <f t="shared" si="234"/>
        <v>0</v>
      </c>
      <c r="CV263">
        <f t="shared" si="235"/>
        <v>0</v>
      </c>
      <c r="CW263">
        <f t="shared" si="236"/>
        <v>0</v>
      </c>
      <c r="CX263">
        <f t="shared" si="237"/>
        <v>0</v>
      </c>
      <c r="CY263" t="e">
        <f t="shared" si="238"/>
        <v>#REF!</v>
      </c>
      <c r="CZ263" t="e">
        <f t="shared" si="239"/>
        <v>#REF!</v>
      </c>
      <c r="DC263" t="s">
        <v>6</v>
      </c>
      <c r="DD263" t="s">
        <v>6</v>
      </c>
      <c r="DE263" t="s">
        <v>6</v>
      </c>
      <c r="DF263" t="s">
        <v>6</v>
      </c>
      <c r="DG263" t="s">
        <v>6</v>
      </c>
      <c r="DH263" t="s">
        <v>6</v>
      </c>
      <c r="DI263" t="s">
        <v>6</v>
      </c>
      <c r="DJ263" t="s">
        <v>6</v>
      </c>
      <c r="DK263" t="s">
        <v>6</v>
      </c>
      <c r="DL263" t="s">
        <v>6</v>
      </c>
      <c r="DM263" t="s">
        <v>6</v>
      </c>
      <c r="DN263">
        <v>0</v>
      </c>
      <c r="DO263">
        <v>0</v>
      </c>
      <c r="DP263">
        <v>1</v>
      </c>
      <c r="DQ263">
        <v>1</v>
      </c>
      <c r="DU263">
        <v>1013</v>
      </c>
      <c r="DV263" t="s">
        <v>23</v>
      </c>
      <c r="DW263" t="str">
        <f>'1.Лок.смета.и.Акт'!D792</f>
        <v>ШТ</v>
      </c>
      <c r="DX263">
        <v>1</v>
      </c>
      <c r="DZ263" t="s">
        <v>6</v>
      </c>
      <c r="EA263" t="s">
        <v>6</v>
      </c>
      <c r="EB263" t="s">
        <v>6</v>
      </c>
      <c r="EC263" t="s">
        <v>6</v>
      </c>
      <c r="EE263">
        <v>61530067</v>
      </c>
      <c r="EF263">
        <v>8</v>
      </c>
      <c r="EG263" t="s">
        <v>51</v>
      </c>
      <c r="EH263">
        <v>0</v>
      </c>
      <c r="EI263" t="s">
        <v>6</v>
      </c>
      <c r="EJ263">
        <v>1</v>
      </c>
      <c r="EK263">
        <v>500001</v>
      </c>
      <c r="EL263" t="s">
        <v>52</v>
      </c>
      <c r="EM263" t="s">
        <v>53</v>
      </c>
      <c r="EO263" t="s">
        <v>6</v>
      </c>
      <c r="EQ263">
        <v>0</v>
      </c>
      <c r="ER263">
        <v>1495.05</v>
      </c>
      <c r="ES263" s="68">
        <f>'1.Лок.смета.и.Акт'!F792</f>
        <v>1495.05</v>
      </c>
      <c r="ET263">
        <v>0</v>
      </c>
      <c r="EU263">
        <v>0</v>
      </c>
      <c r="EV263">
        <v>0</v>
      </c>
      <c r="EW263">
        <v>0</v>
      </c>
      <c r="EX263">
        <v>0</v>
      </c>
      <c r="EZ263">
        <v>5</v>
      </c>
      <c r="FC263">
        <v>0</v>
      </c>
      <c r="FD263">
        <v>18</v>
      </c>
      <c r="FF263">
        <v>1421.67</v>
      </c>
      <c r="FQ263">
        <v>0</v>
      </c>
      <c r="FR263">
        <f t="shared" si="240"/>
        <v>0</v>
      </c>
      <c r="FS263">
        <v>0</v>
      </c>
      <c r="FX263">
        <v>0</v>
      </c>
      <c r="FY263">
        <v>0</v>
      </c>
      <c r="GA263" t="s">
        <v>259</v>
      </c>
      <c r="GD263">
        <v>1</v>
      </c>
      <c r="GF263">
        <v>-583869472</v>
      </c>
      <c r="GG263">
        <v>2</v>
      </c>
      <c r="GH263">
        <v>3</v>
      </c>
      <c r="GI263">
        <v>4</v>
      </c>
      <c r="GJ263">
        <v>0</v>
      </c>
      <c r="GK263">
        <v>0</v>
      </c>
      <c r="GL263">
        <f t="shared" si="241"/>
        <v>0</v>
      </c>
      <c r="GM263" t="e">
        <f t="shared" si="242"/>
        <v>#REF!</v>
      </c>
      <c r="GN263" t="e">
        <f t="shared" si="243"/>
        <v>#REF!</v>
      </c>
      <c r="GO263">
        <f t="shared" si="244"/>
        <v>0</v>
      </c>
      <c r="GP263">
        <f t="shared" si="245"/>
        <v>0</v>
      </c>
      <c r="GR263">
        <v>1</v>
      </c>
      <c r="GS263">
        <v>1</v>
      </c>
      <c r="GT263">
        <v>0</v>
      </c>
      <c r="GU263" t="s">
        <v>6</v>
      </c>
      <c r="GV263">
        <f t="shared" si="246"/>
        <v>0</v>
      </c>
      <c r="GW263">
        <v>1</v>
      </c>
      <c r="GX263" t="e">
        <f t="shared" si="247"/>
        <v>#REF!</v>
      </c>
      <c r="HA263">
        <v>0</v>
      </c>
      <c r="HB263">
        <v>0</v>
      </c>
      <c r="HC263">
        <f t="shared" si="248"/>
        <v>0</v>
      </c>
      <c r="HE263" t="s">
        <v>43</v>
      </c>
      <c r="HF263" t="s">
        <v>55</v>
      </c>
      <c r="HG263" t="e">
        <f>ROUND(AC263*I263,2)</f>
        <v>#REF!</v>
      </c>
      <c r="HM263" t="s">
        <v>6</v>
      </c>
      <c r="HN263" t="s">
        <v>6</v>
      </c>
      <c r="HO263" t="s">
        <v>6</v>
      </c>
      <c r="HP263" t="s">
        <v>6</v>
      </c>
      <c r="HQ263" t="s">
        <v>6</v>
      </c>
      <c r="IF263">
        <v>-1</v>
      </c>
      <c r="IK263">
        <v>0</v>
      </c>
    </row>
    <row r="264" spans="1:245" x14ac:dyDescent="0.2">
      <c r="A264">
        <v>17</v>
      </c>
      <c r="B264">
        <v>1</v>
      </c>
      <c r="C264">
        <f>ROW(SmtRes!A318)</f>
        <v>318</v>
      </c>
      <c r="D264">
        <f>ROW(EtalonRes!A337)</f>
        <v>337</v>
      </c>
      <c r="E264" t="s">
        <v>311</v>
      </c>
      <c r="F264" t="s">
        <v>261</v>
      </c>
      <c r="G264" t="s">
        <v>262</v>
      </c>
      <c r="H264" t="s">
        <v>263</v>
      </c>
      <c r="I264">
        <f>'1.Лок.смета.и.Акт'!E798</f>
        <v>0.06</v>
      </c>
      <c r="J264">
        <v>0</v>
      </c>
      <c r="K264">
        <v>0.06</v>
      </c>
      <c r="O264">
        <f t="shared" si="216"/>
        <v>616.52</v>
      </c>
      <c r="P264">
        <f t="shared" si="217"/>
        <v>170.35</v>
      </c>
      <c r="Q264">
        <f t="shared" si="218"/>
        <v>1.17</v>
      </c>
      <c r="R264">
        <f t="shared" si="219"/>
        <v>0.56000000000000005</v>
      </c>
      <c r="S264">
        <f t="shared" si="220"/>
        <v>445</v>
      </c>
      <c r="T264">
        <f t="shared" si="221"/>
        <v>0</v>
      </c>
      <c r="U264">
        <f t="shared" si="222"/>
        <v>1.5624</v>
      </c>
      <c r="V264">
        <f t="shared" si="223"/>
        <v>1.2600000000000001E-3</v>
      </c>
      <c r="W264">
        <f t="shared" si="224"/>
        <v>0</v>
      </c>
      <c r="X264">
        <f t="shared" si="225"/>
        <v>539.13</v>
      </c>
      <c r="Y264">
        <f t="shared" si="226"/>
        <v>320.8</v>
      </c>
      <c r="AA264">
        <v>74715642</v>
      </c>
      <c r="AB264">
        <f t="shared" si="227"/>
        <v>535.25</v>
      </c>
      <c r="AC264">
        <f t="shared" si="228"/>
        <v>311.66000000000003</v>
      </c>
      <c r="AD264">
        <f>ROUND(((((ET264*ROUND(1.05,7)))-((EU264*ROUND(1.05,7))))+AE264),2)</f>
        <v>1.47</v>
      </c>
      <c r="AE264">
        <f>ROUND(((EU264*ROUND(1.05,7))),2)</f>
        <v>0.28000000000000003</v>
      </c>
      <c r="AF264">
        <f>ROUND(((EV264*ROUND(1.05,7))),2)</f>
        <v>222.12</v>
      </c>
      <c r="AG264">
        <f t="shared" si="229"/>
        <v>0</v>
      </c>
      <c r="AH264">
        <f>((EW264*ROUND(1.05,7)))</f>
        <v>26.040000000000003</v>
      </c>
      <c r="AI264">
        <f>((EX264*ROUND(1.05,7)))</f>
        <v>2.1000000000000001E-2</v>
      </c>
      <c r="AJ264">
        <f t="shared" si="230"/>
        <v>0</v>
      </c>
      <c r="AK264">
        <f>AL264+AM264+AO264</f>
        <v>524.6</v>
      </c>
      <c r="AL264" s="68">
        <f>'1.Лок.смета.и.Акт'!F802</f>
        <v>311.66000000000003</v>
      </c>
      <c r="AM264" s="68">
        <f>'1.Лок.смета.и.Акт'!F800</f>
        <v>1.4</v>
      </c>
      <c r="AN264" s="68">
        <f>'1.Лок.смета.и.Акт'!F801</f>
        <v>0.27</v>
      </c>
      <c r="AO264" s="68">
        <f>'1.Лок.смета.и.Акт'!F799</f>
        <v>211.54</v>
      </c>
      <c r="AP264">
        <v>0</v>
      </c>
      <c r="AQ264">
        <f>'1.Лок.смета.и.Акт'!E805</f>
        <v>24.8</v>
      </c>
      <c r="AR264">
        <v>0.02</v>
      </c>
      <c r="AS264">
        <v>0</v>
      </c>
      <c r="AT264">
        <v>121</v>
      </c>
      <c r="AU264">
        <v>72</v>
      </c>
      <c r="AV264">
        <v>1</v>
      </c>
      <c r="AW264">
        <v>1</v>
      </c>
      <c r="AZ264">
        <v>1</v>
      </c>
      <c r="BA264">
        <f>'1.Лок.смета.и.Акт'!J799</f>
        <v>33.39</v>
      </c>
      <c r="BB264">
        <f>'1.Лок.смета.и.Акт'!J800</f>
        <v>13.26</v>
      </c>
      <c r="BC264">
        <f>'1.Лок.смета.и.Акт'!J802</f>
        <v>9.11</v>
      </c>
      <c r="BD264" t="s">
        <v>6</v>
      </c>
      <c r="BE264" t="s">
        <v>6</v>
      </c>
      <c r="BF264" t="s">
        <v>6</v>
      </c>
      <c r="BG264" t="s">
        <v>6</v>
      </c>
      <c r="BH264">
        <v>0</v>
      </c>
      <c r="BI264">
        <v>1</v>
      </c>
      <c r="BJ264" t="s">
        <v>264</v>
      </c>
      <c r="BM264">
        <v>20001</v>
      </c>
      <c r="BN264">
        <v>0</v>
      </c>
      <c r="BO264" t="s">
        <v>6</v>
      </c>
      <c r="BP264">
        <v>0</v>
      </c>
      <c r="BQ264">
        <v>22</v>
      </c>
      <c r="BR264">
        <v>0</v>
      </c>
      <c r="BS264">
        <f>'1.Лок.смета.и.Акт'!J801</f>
        <v>33.39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6</v>
      </c>
      <c r="BZ264">
        <v>121</v>
      </c>
      <c r="CA264">
        <v>72</v>
      </c>
      <c r="CB264" t="s">
        <v>6</v>
      </c>
      <c r="CE264">
        <v>0</v>
      </c>
      <c r="CF264">
        <v>0</v>
      </c>
      <c r="CG264">
        <v>0</v>
      </c>
      <c r="CM264">
        <v>0</v>
      </c>
      <c r="CN264" t="s">
        <v>25</v>
      </c>
      <c r="CO264">
        <v>0</v>
      </c>
      <c r="CP264">
        <f t="shared" si="231"/>
        <v>616.52</v>
      </c>
      <c r="CQ264">
        <f>AC264*BC264</f>
        <v>2839.2226000000001</v>
      </c>
      <c r="CR264">
        <f>AD264*BB264</f>
        <v>19.4922</v>
      </c>
      <c r="CS264">
        <f t="shared" si="232"/>
        <v>9.3492000000000015</v>
      </c>
      <c r="CT264">
        <f t="shared" si="233"/>
        <v>7416.5868</v>
      </c>
      <c r="CU264">
        <f t="shared" si="234"/>
        <v>0</v>
      </c>
      <c r="CV264">
        <f t="shared" si="235"/>
        <v>26.040000000000003</v>
      </c>
      <c r="CW264">
        <f t="shared" si="236"/>
        <v>2.1000000000000001E-2</v>
      </c>
      <c r="CX264">
        <f t="shared" si="237"/>
        <v>0</v>
      </c>
      <c r="CY264">
        <f t="shared" si="238"/>
        <v>539.12760000000003</v>
      </c>
      <c r="CZ264">
        <f t="shared" si="239"/>
        <v>320.8032</v>
      </c>
      <c r="DB264">
        <v>15</v>
      </c>
      <c r="DC264" t="s">
        <v>6</v>
      </c>
      <c r="DD264" t="s">
        <v>6</v>
      </c>
      <c r="DE264" t="s">
        <v>26</v>
      </c>
      <c r="DF264" t="s">
        <v>26</v>
      </c>
      <c r="DG264" t="s">
        <v>26</v>
      </c>
      <c r="DH264" t="s">
        <v>6</v>
      </c>
      <c r="DI264" t="s">
        <v>26</v>
      </c>
      <c r="DJ264" t="s">
        <v>26</v>
      </c>
      <c r="DK264" t="s">
        <v>6</v>
      </c>
      <c r="DL264" t="s">
        <v>6</v>
      </c>
      <c r="DM264" t="s">
        <v>6</v>
      </c>
      <c r="DN264">
        <v>0</v>
      </c>
      <c r="DO264">
        <v>0</v>
      </c>
      <c r="DP264">
        <v>1</v>
      </c>
      <c r="DQ264">
        <v>1</v>
      </c>
      <c r="DU264">
        <v>1013</v>
      </c>
      <c r="DV264" t="s">
        <v>263</v>
      </c>
      <c r="DW264" t="str">
        <f>'1.Лок.смета.и.Акт'!D798</f>
        <v>100 ШТ</v>
      </c>
      <c r="DX264">
        <v>1</v>
      </c>
      <c r="DZ264" t="s">
        <v>6</v>
      </c>
      <c r="EA264" t="s">
        <v>6</v>
      </c>
      <c r="EB264" t="s">
        <v>6</v>
      </c>
      <c r="EC264" t="s">
        <v>6</v>
      </c>
      <c r="EE264">
        <v>61529847</v>
      </c>
      <c r="EF264">
        <v>22</v>
      </c>
      <c r="EG264" t="s">
        <v>27</v>
      </c>
      <c r="EH264">
        <v>16</v>
      </c>
      <c r="EI264" t="s">
        <v>28</v>
      </c>
      <c r="EJ264">
        <v>1</v>
      </c>
      <c r="EK264">
        <v>20001</v>
      </c>
      <c r="EL264" t="s">
        <v>29</v>
      </c>
      <c r="EM264" t="s">
        <v>30</v>
      </c>
      <c r="EO264" t="s">
        <v>31</v>
      </c>
      <c r="EQ264">
        <v>0</v>
      </c>
      <c r="ER264">
        <f>ES264+ET264+EV264</f>
        <v>524.6</v>
      </c>
      <c r="ES264" s="68">
        <f>'1.Лок.смета.и.Акт'!F802</f>
        <v>311.66000000000003</v>
      </c>
      <c r="ET264" s="68">
        <f>'1.Лок.смета.и.Акт'!F800</f>
        <v>1.4</v>
      </c>
      <c r="EU264" s="68">
        <f>'1.Лок.смета.и.Акт'!F801</f>
        <v>0.27</v>
      </c>
      <c r="EV264" s="68">
        <f>'1.Лок.смета.и.Акт'!F799</f>
        <v>211.54</v>
      </c>
      <c r="EW264">
        <f>'1.Лок.смета.и.Акт'!E805</f>
        <v>24.8</v>
      </c>
      <c r="EX264">
        <v>0.02</v>
      </c>
      <c r="EY264">
        <v>0</v>
      </c>
      <c r="FQ264">
        <v>0</v>
      </c>
      <c r="FR264">
        <f t="shared" si="240"/>
        <v>0</v>
      </c>
      <c r="FS264">
        <v>0</v>
      </c>
      <c r="FX264">
        <v>121</v>
      </c>
      <c r="FY264">
        <v>72</v>
      </c>
      <c r="GA264" t="s">
        <v>6</v>
      </c>
      <c r="GD264">
        <v>1</v>
      </c>
      <c r="GF264">
        <v>-890494239</v>
      </c>
      <c r="GG264">
        <v>2</v>
      </c>
      <c r="GH264">
        <v>1</v>
      </c>
      <c r="GI264">
        <v>4</v>
      </c>
      <c r="GJ264">
        <v>0</v>
      </c>
      <c r="GK264">
        <v>0</v>
      </c>
      <c r="GL264">
        <f t="shared" si="241"/>
        <v>0</v>
      </c>
      <c r="GM264">
        <f t="shared" si="242"/>
        <v>1476.45</v>
      </c>
      <c r="GN264">
        <f t="shared" si="243"/>
        <v>1476.45</v>
      </c>
      <c r="GO264">
        <f t="shared" si="244"/>
        <v>0</v>
      </c>
      <c r="GP264">
        <f t="shared" si="245"/>
        <v>0</v>
      </c>
      <c r="GR264">
        <v>0</v>
      </c>
      <c r="GS264">
        <v>3</v>
      </c>
      <c r="GT264">
        <v>0</v>
      </c>
      <c r="GU264" t="s">
        <v>6</v>
      </c>
      <c r="GV264">
        <f t="shared" si="246"/>
        <v>0</v>
      </c>
      <c r="GW264">
        <v>1</v>
      </c>
      <c r="GX264">
        <f t="shared" si="247"/>
        <v>0</v>
      </c>
      <c r="HA264">
        <v>0</v>
      </c>
      <c r="HB264">
        <v>0</v>
      </c>
      <c r="HC264">
        <f t="shared" si="248"/>
        <v>0</v>
      </c>
      <c r="HE264" t="s">
        <v>6</v>
      </c>
      <c r="HF264" t="s">
        <v>6</v>
      </c>
      <c r="HM264" t="s">
        <v>6</v>
      </c>
      <c r="HN264" t="s">
        <v>32</v>
      </c>
      <c r="HO264" t="s">
        <v>33</v>
      </c>
      <c r="HP264" t="s">
        <v>28</v>
      </c>
      <c r="HQ264" t="s">
        <v>28</v>
      </c>
      <c r="IF264">
        <v>-1</v>
      </c>
      <c r="IK264">
        <v>0</v>
      </c>
    </row>
    <row r="265" spans="1:245" x14ac:dyDescent="0.2">
      <c r="A265">
        <v>18</v>
      </c>
      <c r="B265">
        <v>1</v>
      </c>
      <c r="C265">
        <v>318</v>
      </c>
      <c r="E265" t="s">
        <v>312</v>
      </c>
      <c r="F265" t="str">
        <f>'1.Лок.смета.и.Акт'!B806</f>
        <v>Прайс</v>
      </c>
      <c r="G265" t="s">
        <v>266</v>
      </c>
      <c r="H265" t="s">
        <v>23</v>
      </c>
      <c r="I265" t="e">
        <f>I264*J265</f>
        <v>#REF!</v>
      </c>
      <c r="J265" s="183" t="e">
        <f>#REF!</f>
        <v>#REF!</v>
      </c>
      <c r="K265">
        <v>100</v>
      </c>
      <c r="O265" t="e">
        <f t="shared" si="216"/>
        <v>#REF!</v>
      </c>
      <c r="P265" t="e">
        <f t="shared" si="217"/>
        <v>#REF!</v>
      </c>
      <c r="Q265" t="e">
        <f t="shared" si="218"/>
        <v>#REF!</v>
      </c>
      <c r="R265" t="e">
        <f t="shared" si="219"/>
        <v>#REF!</v>
      </c>
      <c r="S265" t="e">
        <f t="shared" si="220"/>
        <v>#REF!</v>
      </c>
      <c r="T265" t="e">
        <f t="shared" si="221"/>
        <v>#REF!</v>
      </c>
      <c r="U265" t="e">
        <f t="shared" si="222"/>
        <v>#REF!</v>
      </c>
      <c r="V265" t="e">
        <f t="shared" si="223"/>
        <v>#REF!</v>
      </c>
      <c r="W265" t="e">
        <f t="shared" si="224"/>
        <v>#REF!</v>
      </c>
      <c r="X265" t="e">
        <f t="shared" si="225"/>
        <v>#REF!</v>
      </c>
      <c r="Y265" t="e">
        <f t="shared" si="226"/>
        <v>#REF!</v>
      </c>
      <c r="AA265">
        <v>74715642</v>
      </c>
      <c r="AB265">
        <f t="shared" si="227"/>
        <v>457.46</v>
      </c>
      <c r="AC265">
        <f t="shared" si="228"/>
        <v>457.46</v>
      </c>
      <c r="AD265">
        <f>ROUND((((ET265)-(EU265))+AE265),2)</f>
        <v>0</v>
      </c>
      <c r="AE265">
        <f>ROUND((EU265),2)</f>
        <v>0</v>
      </c>
      <c r="AF265">
        <f>ROUND((EV265),2)</f>
        <v>0</v>
      </c>
      <c r="AG265">
        <f t="shared" si="229"/>
        <v>0</v>
      </c>
      <c r="AH265">
        <f>(EW265)</f>
        <v>0</v>
      </c>
      <c r="AI265">
        <f>(EX265)</f>
        <v>0</v>
      </c>
      <c r="AJ265">
        <f t="shared" si="230"/>
        <v>0</v>
      </c>
      <c r="AK265">
        <v>457.46000000000004</v>
      </c>
      <c r="AL265" s="68">
        <f>'1.Лок.смета.и.Акт'!F806</f>
        <v>457.46000000000004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f>'1.Лок.смета.и.Акт'!J806</f>
        <v>9.11</v>
      </c>
      <c r="BD265" t="s">
        <v>6</v>
      </c>
      <c r="BE265" t="s">
        <v>6</v>
      </c>
      <c r="BF265" t="s">
        <v>6</v>
      </c>
      <c r="BG265" t="s">
        <v>6</v>
      </c>
      <c r="BH265">
        <v>3</v>
      </c>
      <c r="BI265">
        <v>1</v>
      </c>
      <c r="BJ265" t="s">
        <v>267</v>
      </c>
      <c r="BM265">
        <v>500001</v>
      </c>
      <c r="BN265">
        <v>0</v>
      </c>
      <c r="BO265" t="s">
        <v>6</v>
      </c>
      <c r="BP265">
        <v>0</v>
      </c>
      <c r="BQ265">
        <v>8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6</v>
      </c>
      <c r="BZ265">
        <v>0</v>
      </c>
      <c r="CA265">
        <v>0</v>
      </c>
      <c r="CB265" t="s">
        <v>6</v>
      </c>
      <c r="CE265">
        <v>0</v>
      </c>
      <c r="CF265">
        <v>0</v>
      </c>
      <c r="CG265">
        <v>0</v>
      </c>
      <c r="CM265">
        <v>0</v>
      </c>
      <c r="CN265" t="s">
        <v>6</v>
      </c>
      <c r="CO265">
        <v>0</v>
      </c>
      <c r="CP265" t="e">
        <f t="shared" si="231"/>
        <v>#REF!</v>
      </c>
      <c r="CQ265">
        <f>AC265</f>
        <v>457.46</v>
      </c>
      <c r="CR265">
        <f>AD265</f>
        <v>0</v>
      </c>
      <c r="CS265">
        <f t="shared" si="232"/>
        <v>0</v>
      </c>
      <c r="CT265">
        <f t="shared" si="233"/>
        <v>0</v>
      </c>
      <c r="CU265">
        <f t="shared" si="234"/>
        <v>0</v>
      </c>
      <c r="CV265">
        <f t="shared" si="235"/>
        <v>0</v>
      </c>
      <c r="CW265">
        <f t="shared" si="236"/>
        <v>0</v>
      </c>
      <c r="CX265">
        <f t="shared" si="237"/>
        <v>0</v>
      </c>
      <c r="CY265" t="e">
        <f t="shared" si="238"/>
        <v>#REF!</v>
      </c>
      <c r="CZ265" t="e">
        <f t="shared" si="239"/>
        <v>#REF!</v>
      </c>
      <c r="DC265" t="s">
        <v>6</v>
      </c>
      <c r="DD265" t="s">
        <v>6</v>
      </c>
      <c r="DE265" t="s">
        <v>6</v>
      </c>
      <c r="DF265" t="s">
        <v>6</v>
      </c>
      <c r="DG265" t="s">
        <v>6</v>
      </c>
      <c r="DH265" t="s">
        <v>6</v>
      </c>
      <c r="DI265" t="s">
        <v>6</v>
      </c>
      <c r="DJ265" t="s">
        <v>6</v>
      </c>
      <c r="DK265" t="s">
        <v>6</v>
      </c>
      <c r="DL265" t="s">
        <v>6</v>
      </c>
      <c r="DM265" t="s">
        <v>6</v>
      </c>
      <c r="DN265">
        <v>0</v>
      </c>
      <c r="DO265">
        <v>0</v>
      </c>
      <c r="DP265">
        <v>1</v>
      </c>
      <c r="DQ265">
        <v>1</v>
      </c>
      <c r="DU265">
        <v>1013</v>
      </c>
      <c r="DV265" t="s">
        <v>23</v>
      </c>
      <c r="DW265" t="str">
        <f>'1.Лок.смета.и.Акт'!D806</f>
        <v>ШТ</v>
      </c>
      <c r="DX265">
        <v>1</v>
      </c>
      <c r="DZ265" t="s">
        <v>6</v>
      </c>
      <c r="EA265" t="s">
        <v>6</v>
      </c>
      <c r="EB265" t="s">
        <v>6</v>
      </c>
      <c r="EC265" t="s">
        <v>6</v>
      </c>
      <c r="EE265">
        <v>61530067</v>
      </c>
      <c r="EF265">
        <v>8</v>
      </c>
      <c r="EG265" t="s">
        <v>51</v>
      </c>
      <c r="EH265">
        <v>0</v>
      </c>
      <c r="EI265" t="s">
        <v>6</v>
      </c>
      <c r="EJ265">
        <v>1</v>
      </c>
      <c r="EK265">
        <v>500001</v>
      </c>
      <c r="EL265" t="s">
        <v>52</v>
      </c>
      <c r="EM265" t="s">
        <v>53</v>
      </c>
      <c r="EO265" t="s">
        <v>6</v>
      </c>
      <c r="EQ265">
        <v>0</v>
      </c>
      <c r="ER265">
        <v>457.46000000000004</v>
      </c>
      <c r="ES265" s="68">
        <f>'1.Лок.смета.и.Акт'!F806</f>
        <v>457.46000000000004</v>
      </c>
      <c r="ET265">
        <v>0</v>
      </c>
      <c r="EU265">
        <v>0</v>
      </c>
      <c r="EV265">
        <v>0</v>
      </c>
      <c r="EW265">
        <v>0</v>
      </c>
      <c r="EX265">
        <v>0</v>
      </c>
      <c r="EZ265">
        <v>5</v>
      </c>
      <c r="FC265">
        <v>0</v>
      </c>
      <c r="FD265">
        <v>18</v>
      </c>
      <c r="FF265">
        <v>435</v>
      </c>
      <c r="FQ265">
        <v>0</v>
      </c>
      <c r="FR265">
        <f t="shared" si="240"/>
        <v>0</v>
      </c>
      <c r="FS265">
        <v>0</v>
      </c>
      <c r="FX265">
        <v>0</v>
      </c>
      <c r="FY265">
        <v>0</v>
      </c>
      <c r="GA265" t="s">
        <v>268</v>
      </c>
      <c r="GD265">
        <v>1</v>
      </c>
      <c r="GF265">
        <v>1624094406</v>
      </c>
      <c r="GG265">
        <v>2</v>
      </c>
      <c r="GH265">
        <v>3</v>
      </c>
      <c r="GI265">
        <v>4</v>
      </c>
      <c r="GJ265">
        <v>0</v>
      </c>
      <c r="GK265">
        <v>0</v>
      </c>
      <c r="GL265">
        <f t="shared" si="241"/>
        <v>0</v>
      </c>
      <c r="GM265" t="e">
        <f t="shared" si="242"/>
        <v>#REF!</v>
      </c>
      <c r="GN265" t="e">
        <f t="shared" si="243"/>
        <v>#REF!</v>
      </c>
      <c r="GO265">
        <f t="shared" si="244"/>
        <v>0</v>
      </c>
      <c r="GP265">
        <f t="shared" si="245"/>
        <v>0</v>
      </c>
      <c r="GR265">
        <v>1</v>
      </c>
      <c r="GS265">
        <v>1</v>
      </c>
      <c r="GT265">
        <v>0</v>
      </c>
      <c r="GU265" t="s">
        <v>6</v>
      </c>
      <c r="GV265">
        <f t="shared" si="246"/>
        <v>0</v>
      </c>
      <c r="GW265">
        <v>1</v>
      </c>
      <c r="GX265" t="e">
        <f t="shared" si="247"/>
        <v>#REF!</v>
      </c>
      <c r="HA265">
        <v>0</v>
      </c>
      <c r="HB265">
        <v>0</v>
      </c>
      <c r="HC265">
        <f t="shared" si="248"/>
        <v>0</v>
      </c>
      <c r="HE265" t="s">
        <v>43</v>
      </c>
      <c r="HF265" t="s">
        <v>55</v>
      </c>
      <c r="HG265" t="e">
        <f>ROUND(AC265*I265,2)</f>
        <v>#REF!</v>
      </c>
      <c r="HM265" t="s">
        <v>6</v>
      </c>
      <c r="HN265" t="s">
        <v>6</v>
      </c>
      <c r="HO265" t="s">
        <v>6</v>
      </c>
      <c r="HP265" t="s">
        <v>6</v>
      </c>
      <c r="HQ265" t="s">
        <v>6</v>
      </c>
      <c r="IF265">
        <v>-1</v>
      </c>
      <c r="IK265">
        <v>0</v>
      </c>
    </row>
    <row r="266" spans="1:245" x14ac:dyDescent="0.2">
      <c r="A266">
        <v>17</v>
      </c>
      <c r="B266">
        <v>1</v>
      </c>
      <c r="C266">
        <f>ROW(SmtRes!A332)</f>
        <v>332</v>
      </c>
      <c r="D266">
        <f>ROW(EtalonRes!A355)</f>
        <v>355</v>
      </c>
      <c r="E266" t="s">
        <v>313</v>
      </c>
      <c r="F266" t="s">
        <v>112</v>
      </c>
      <c r="G266" t="s">
        <v>113</v>
      </c>
      <c r="H266" t="s">
        <v>101</v>
      </c>
      <c r="I266">
        <f>'1.Лок.смета.и.Акт'!E811</f>
        <v>0.81289999999999996</v>
      </c>
      <c r="J266">
        <v>0</v>
      </c>
      <c r="K266">
        <v>0.81289999999999996</v>
      </c>
      <c r="O266">
        <f t="shared" si="216"/>
        <v>34647.99</v>
      </c>
      <c r="P266">
        <f t="shared" si="217"/>
        <v>2880.08</v>
      </c>
      <c r="Q266">
        <f t="shared" si="218"/>
        <v>1379.18</v>
      </c>
      <c r="R266">
        <f t="shared" si="219"/>
        <v>225.28</v>
      </c>
      <c r="S266">
        <f t="shared" si="220"/>
        <v>30388.73</v>
      </c>
      <c r="T266">
        <f t="shared" si="221"/>
        <v>0</v>
      </c>
      <c r="U266">
        <f t="shared" si="222"/>
        <v>104.13249</v>
      </c>
      <c r="V266">
        <f t="shared" si="223"/>
        <v>0.5462688</v>
      </c>
      <c r="W266">
        <f t="shared" si="224"/>
        <v>0</v>
      </c>
      <c r="X266">
        <f t="shared" si="225"/>
        <v>37042.949999999997</v>
      </c>
      <c r="Y266">
        <f t="shared" si="226"/>
        <v>22042.09</v>
      </c>
      <c r="AA266">
        <v>74715642</v>
      </c>
      <c r="AB266">
        <f t="shared" si="227"/>
        <v>1636.45</v>
      </c>
      <c r="AC266">
        <f t="shared" si="228"/>
        <v>388.91</v>
      </c>
      <c r="AD266">
        <f>ROUND(((((ET266*ROUND(1.05,7)))-((EU266*ROUND(1.05,7))))+AE266),2)</f>
        <v>127.95</v>
      </c>
      <c r="AE266">
        <f>ROUND(((EU266*ROUND(1.05,7))),2)</f>
        <v>8.3000000000000007</v>
      </c>
      <c r="AF266">
        <f>ROUND(((EV266*ROUND(1.05,7))),2)</f>
        <v>1119.5899999999999</v>
      </c>
      <c r="AG266">
        <f t="shared" si="229"/>
        <v>0</v>
      </c>
      <c r="AH266">
        <f>((EW266*ROUND(1.05,7)))</f>
        <v>128.1</v>
      </c>
      <c r="AI266">
        <f>((EX266*ROUND(1.05,7)))</f>
        <v>0.67200000000000004</v>
      </c>
      <c r="AJ266">
        <f t="shared" si="230"/>
        <v>0</v>
      </c>
      <c r="AK266">
        <f>AL266+AM266+AO266</f>
        <v>1577.04</v>
      </c>
      <c r="AL266" s="68">
        <f>'1.Лок.смета.и.Акт'!F815</f>
        <v>388.91</v>
      </c>
      <c r="AM266" s="68">
        <f>'1.Лок.смета.и.Акт'!F813</f>
        <v>121.85</v>
      </c>
      <c r="AN266" s="68">
        <f>'1.Лок.смета.и.Акт'!F814</f>
        <v>7.9</v>
      </c>
      <c r="AO266" s="68">
        <f>'1.Лок.смета.и.Акт'!F812</f>
        <v>1066.28</v>
      </c>
      <c r="AP266">
        <v>0</v>
      </c>
      <c r="AQ266">
        <f>'1.Лок.смета.и.Акт'!E818</f>
        <v>122</v>
      </c>
      <c r="AR266">
        <v>0.64</v>
      </c>
      <c r="AS266">
        <v>0</v>
      </c>
      <c r="AT266">
        <v>121</v>
      </c>
      <c r="AU266">
        <v>72</v>
      </c>
      <c r="AV266">
        <v>1</v>
      </c>
      <c r="AW266">
        <v>1</v>
      </c>
      <c r="AZ266">
        <v>1</v>
      </c>
      <c r="BA266">
        <f>'1.Лок.смета.и.Акт'!J812</f>
        <v>33.39</v>
      </c>
      <c r="BB266">
        <f>'1.Лок.смета.и.Акт'!J813</f>
        <v>13.26</v>
      </c>
      <c r="BC266">
        <f>'1.Лок.смета.и.Акт'!J815</f>
        <v>9.11</v>
      </c>
      <c r="BD266" t="s">
        <v>6</v>
      </c>
      <c r="BE266" t="s">
        <v>6</v>
      </c>
      <c r="BF266" t="s">
        <v>6</v>
      </c>
      <c r="BG266" t="s">
        <v>6</v>
      </c>
      <c r="BH266">
        <v>0</v>
      </c>
      <c r="BI266">
        <v>1</v>
      </c>
      <c r="BJ266" t="s">
        <v>114</v>
      </c>
      <c r="BM266">
        <v>20001</v>
      </c>
      <c r="BN266">
        <v>0</v>
      </c>
      <c r="BO266" t="s">
        <v>6</v>
      </c>
      <c r="BP266">
        <v>0</v>
      </c>
      <c r="BQ266">
        <v>22</v>
      </c>
      <c r="BR266">
        <v>0</v>
      </c>
      <c r="BS266">
        <f>'1.Лок.смета.и.Акт'!J814</f>
        <v>33.39</v>
      </c>
      <c r="BT266">
        <v>1</v>
      </c>
      <c r="BU266">
        <v>1</v>
      </c>
      <c r="BV266">
        <v>1</v>
      </c>
      <c r="BW266">
        <v>1</v>
      </c>
      <c r="BX266">
        <v>1</v>
      </c>
      <c r="BY266" t="s">
        <v>6</v>
      </c>
      <c r="BZ266">
        <v>121</v>
      </c>
      <c r="CA266">
        <v>72</v>
      </c>
      <c r="CB266" t="s">
        <v>6</v>
      </c>
      <c r="CE266">
        <v>0</v>
      </c>
      <c r="CF266">
        <v>0</v>
      </c>
      <c r="CG266">
        <v>0</v>
      </c>
      <c r="CM266">
        <v>0</v>
      </c>
      <c r="CN266" t="s">
        <v>63</v>
      </c>
      <c r="CO266">
        <v>0</v>
      </c>
      <c r="CP266">
        <f t="shared" si="231"/>
        <v>34647.99</v>
      </c>
      <c r="CQ266">
        <f>AC266*BC266</f>
        <v>3542.9701</v>
      </c>
      <c r="CR266">
        <f>AD266*BB266</f>
        <v>1696.617</v>
      </c>
      <c r="CS266">
        <f t="shared" si="232"/>
        <v>277.137</v>
      </c>
      <c r="CT266">
        <f t="shared" si="233"/>
        <v>37383.110099999998</v>
      </c>
      <c r="CU266">
        <f t="shared" si="234"/>
        <v>0</v>
      </c>
      <c r="CV266">
        <f t="shared" si="235"/>
        <v>128.1</v>
      </c>
      <c r="CW266">
        <f t="shared" si="236"/>
        <v>0.67200000000000004</v>
      </c>
      <c r="CX266">
        <f t="shared" si="237"/>
        <v>0</v>
      </c>
      <c r="CY266">
        <f t="shared" si="238"/>
        <v>37042.952100000002</v>
      </c>
      <c r="CZ266">
        <f t="shared" si="239"/>
        <v>22042.087199999998</v>
      </c>
      <c r="DC266" t="s">
        <v>6</v>
      </c>
      <c r="DD266" t="s">
        <v>6</v>
      </c>
      <c r="DE266" t="s">
        <v>64</v>
      </c>
      <c r="DF266" t="s">
        <v>64</v>
      </c>
      <c r="DG266" t="s">
        <v>64</v>
      </c>
      <c r="DH266" t="s">
        <v>6</v>
      </c>
      <c r="DI266" t="s">
        <v>64</v>
      </c>
      <c r="DJ266" t="s">
        <v>64</v>
      </c>
      <c r="DK266" t="s">
        <v>6</v>
      </c>
      <c r="DL266" t="s">
        <v>6</v>
      </c>
      <c r="DM266" t="s">
        <v>6</v>
      </c>
      <c r="DN266">
        <v>0</v>
      </c>
      <c r="DO266">
        <v>0</v>
      </c>
      <c r="DP266">
        <v>1</v>
      </c>
      <c r="DQ266">
        <v>1</v>
      </c>
      <c r="DU266">
        <v>1005</v>
      </c>
      <c r="DV266" t="s">
        <v>101</v>
      </c>
      <c r="DW266" t="str">
        <f>'1.Лок.смета.и.Акт'!D811</f>
        <v>100 м2</v>
      </c>
      <c r="DX266">
        <v>100</v>
      </c>
      <c r="DZ266" t="s">
        <v>6</v>
      </c>
      <c r="EA266" t="s">
        <v>6</v>
      </c>
      <c r="EB266" t="s">
        <v>6</v>
      </c>
      <c r="EC266" t="s">
        <v>6</v>
      </c>
      <c r="EE266">
        <v>61529847</v>
      </c>
      <c r="EF266">
        <v>22</v>
      </c>
      <c r="EG266" t="s">
        <v>27</v>
      </c>
      <c r="EH266">
        <v>16</v>
      </c>
      <c r="EI266" t="s">
        <v>28</v>
      </c>
      <c r="EJ266">
        <v>1</v>
      </c>
      <c r="EK266">
        <v>20001</v>
      </c>
      <c r="EL266" t="s">
        <v>29</v>
      </c>
      <c r="EM266" t="s">
        <v>30</v>
      </c>
      <c r="EO266" t="s">
        <v>31</v>
      </c>
      <c r="EQ266">
        <v>0</v>
      </c>
      <c r="ER266">
        <f>ES266+ET266+EV266</f>
        <v>1577.04</v>
      </c>
      <c r="ES266" s="68">
        <f>'1.Лок.смета.и.Акт'!F815</f>
        <v>388.91</v>
      </c>
      <c r="ET266" s="68">
        <f>'1.Лок.смета.и.Акт'!F813</f>
        <v>121.85</v>
      </c>
      <c r="EU266" s="68">
        <f>'1.Лок.смета.и.Акт'!F814</f>
        <v>7.9</v>
      </c>
      <c r="EV266" s="68">
        <f>'1.Лок.смета.и.Акт'!F812</f>
        <v>1066.28</v>
      </c>
      <c r="EW266">
        <f>'1.Лок.смета.и.Акт'!E818</f>
        <v>122</v>
      </c>
      <c r="EX266">
        <v>0.64</v>
      </c>
      <c r="EY266">
        <v>0</v>
      </c>
      <c r="FQ266">
        <v>0</v>
      </c>
      <c r="FR266">
        <f t="shared" si="240"/>
        <v>0</v>
      </c>
      <c r="FS266">
        <v>0</v>
      </c>
      <c r="FX266">
        <v>121</v>
      </c>
      <c r="FY266">
        <v>72</v>
      </c>
      <c r="GA266" t="s">
        <v>6</v>
      </c>
      <c r="GD266">
        <v>1</v>
      </c>
      <c r="GF266">
        <v>178217713</v>
      </c>
      <c r="GG266">
        <v>2</v>
      </c>
      <c r="GH266">
        <v>1</v>
      </c>
      <c r="GI266">
        <v>4</v>
      </c>
      <c r="GJ266">
        <v>0</v>
      </c>
      <c r="GK266">
        <v>0</v>
      </c>
      <c r="GL266">
        <f t="shared" si="241"/>
        <v>0</v>
      </c>
      <c r="GM266">
        <f t="shared" si="242"/>
        <v>93733.03</v>
      </c>
      <c r="GN266">
        <f t="shared" si="243"/>
        <v>93733.03</v>
      </c>
      <c r="GO266">
        <f t="shared" si="244"/>
        <v>0</v>
      </c>
      <c r="GP266">
        <f t="shared" si="245"/>
        <v>0</v>
      </c>
      <c r="GR266">
        <v>0</v>
      </c>
      <c r="GS266">
        <v>3</v>
      </c>
      <c r="GT266">
        <v>0</v>
      </c>
      <c r="GU266" t="s">
        <v>6</v>
      </c>
      <c r="GV266">
        <f t="shared" si="246"/>
        <v>0</v>
      </c>
      <c r="GW266">
        <v>1</v>
      </c>
      <c r="GX266">
        <f t="shared" si="247"/>
        <v>0</v>
      </c>
      <c r="HA266">
        <v>0</v>
      </c>
      <c r="HB266">
        <v>0</v>
      </c>
      <c r="HC266">
        <f t="shared" si="248"/>
        <v>0</v>
      </c>
      <c r="HE266" t="s">
        <v>6</v>
      </c>
      <c r="HF266" t="s">
        <v>6</v>
      </c>
      <c r="HM266" t="s">
        <v>6</v>
      </c>
      <c r="HN266" t="s">
        <v>32</v>
      </c>
      <c r="HO266" t="s">
        <v>33</v>
      </c>
      <c r="HP266" t="s">
        <v>28</v>
      </c>
      <c r="HQ266" t="s">
        <v>28</v>
      </c>
      <c r="IF266">
        <v>-1</v>
      </c>
      <c r="IK266">
        <v>0</v>
      </c>
    </row>
    <row r="267" spans="1:245" x14ac:dyDescent="0.2">
      <c r="A267">
        <v>18</v>
      </c>
      <c r="B267">
        <v>1</v>
      </c>
      <c r="C267">
        <v>332</v>
      </c>
      <c r="E267" t="s">
        <v>314</v>
      </c>
      <c r="F267" t="str">
        <f>'1.Лок.смета.и.Акт'!B819</f>
        <v>Прайс</v>
      </c>
      <c r="G267" t="s">
        <v>120</v>
      </c>
      <c r="H267" t="s">
        <v>105</v>
      </c>
      <c r="I267" t="e">
        <f>I266*J267</f>
        <v>#REF!</v>
      </c>
      <c r="J267" s="183" t="e">
        <f>#REF!</f>
        <v>#REF!</v>
      </c>
      <c r="K267">
        <v>100</v>
      </c>
      <c r="O267" t="e">
        <f t="shared" si="216"/>
        <v>#REF!</v>
      </c>
      <c r="P267" t="e">
        <f t="shared" si="217"/>
        <v>#REF!</v>
      </c>
      <c r="Q267" t="e">
        <f t="shared" si="218"/>
        <v>#REF!</v>
      </c>
      <c r="R267" t="e">
        <f t="shared" si="219"/>
        <v>#REF!</v>
      </c>
      <c r="S267" t="e">
        <f t="shared" si="220"/>
        <v>#REF!</v>
      </c>
      <c r="T267" t="e">
        <f t="shared" si="221"/>
        <v>#REF!</v>
      </c>
      <c r="U267" t="e">
        <f t="shared" si="222"/>
        <v>#REF!</v>
      </c>
      <c r="V267" t="e">
        <f t="shared" si="223"/>
        <v>#REF!</v>
      </c>
      <c r="W267" t="e">
        <f t="shared" si="224"/>
        <v>#REF!</v>
      </c>
      <c r="X267" t="e">
        <f t="shared" si="225"/>
        <v>#REF!</v>
      </c>
      <c r="Y267" t="e">
        <f t="shared" si="226"/>
        <v>#REF!</v>
      </c>
      <c r="AA267">
        <v>74715642</v>
      </c>
      <c r="AB267">
        <f t="shared" si="227"/>
        <v>1027.3</v>
      </c>
      <c r="AC267">
        <f t="shared" si="228"/>
        <v>1027.3</v>
      </c>
      <c r="AD267">
        <f>ROUND((((ET267)-(EU267))+AE267),2)</f>
        <v>0</v>
      </c>
      <c r="AE267">
        <f>ROUND((EU267),2)</f>
        <v>0</v>
      </c>
      <c r="AF267">
        <f>ROUND((EV267),2)</f>
        <v>0</v>
      </c>
      <c r="AG267">
        <f t="shared" si="229"/>
        <v>0</v>
      </c>
      <c r="AH267">
        <f>(EW267)</f>
        <v>0</v>
      </c>
      <c r="AI267">
        <f>(EX267)</f>
        <v>0</v>
      </c>
      <c r="AJ267">
        <f t="shared" si="230"/>
        <v>0</v>
      </c>
      <c r="AK267">
        <v>1027.3</v>
      </c>
      <c r="AL267" s="68">
        <f>'1.Лок.смета.и.Акт'!F819</f>
        <v>1027.3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f>'1.Лок.смета.и.Акт'!J819</f>
        <v>9.11</v>
      </c>
      <c r="BD267" t="s">
        <v>6</v>
      </c>
      <c r="BE267" t="s">
        <v>6</v>
      </c>
      <c r="BF267" t="s">
        <v>6</v>
      </c>
      <c r="BG267" t="s">
        <v>6</v>
      </c>
      <c r="BH267">
        <v>3</v>
      </c>
      <c r="BI267">
        <v>1</v>
      </c>
      <c r="BJ267" t="s">
        <v>117</v>
      </c>
      <c r="BM267">
        <v>500001</v>
      </c>
      <c r="BN267">
        <v>0</v>
      </c>
      <c r="BO267" t="s">
        <v>6</v>
      </c>
      <c r="BP267">
        <v>0</v>
      </c>
      <c r="BQ267">
        <v>8</v>
      </c>
      <c r="BR267">
        <v>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6</v>
      </c>
      <c r="BZ267">
        <v>0</v>
      </c>
      <c r="CA267">
        <v>0</v>
      </c>
      <c r="CB267" t="s">
        <v>6</v>
      </c>
      <c r="CE267">
        <v>0</v>
      </c>
      <c r="CF267">
        <v>0</v>
      </c>
      <c r="CG267">
        <v>0</v>
      </c>
      <c r="CM267">
        <v>0</v>
      </c>
      <c r="CN267" t="s">
        <v>6</v>
      </c>
      <c r="CO267">
        <v>0</v>
      </c>
      <c r="CP267" t="e">
        <f t="shared" si="231"/>
        <v>#REF!</v>
      </c>
      <c r="CQ267">
        <f>AC267</f>
        <v>1027.3</v>
      </c>
      <c r="CR267">
        <f>AD267</f>
        <v>0</v>
      </c>
      <c r="CS267">
        <f t="shared" si="232"/>
        <v>0</v>
      </c>
      <c r="CT267">
        <f t="shared" si="233"/>
        <v>0</v>
      </c>
      <c r="CU267">
        <f t="shared" si="234"/>
        <v>0</v>
      </c>
      <c r="CV267">
        <f t="shared" si="235"/>
        <v>0</v>
      </c>
      <c r="CW267">
        <f t="shared" si="236"/>
        <v>0</v>
      </c>
      <c r="CX267">
        <f t="shared" si="237"/>
        <v>0</v>
      </c>
      <c r="CY267" t="e">
        <f t="shared" si="238"/>
        <v>#REF!</v>
      </c>
      <c r="CZ267" t="e">
        <f t="shared" si="239"/>
        <v>#REF!</v>
      </c>
      <c r="DC267" t="s">
        <v>6</v>
      </c>
      <c r="DD267" t="s">
        <v>6</v>
      </c>
      <c r="DE267" t="s">
        <v>6</v>
      </c>
      <c r="DF267" t="s">
        <v>6</v>
      </c>
      <c r="DG267" t="s">
        <v>6</v>
      </c>
      <c r="DH267" t="s">
        <v>6</v>
      </c>
      <c r="DI267" t="s">
        <v>6</v>
      </c>
      <c r="DJ267" t="s">
        <v>6</v>
      </c>
      <c r="DK267" t="s">
        <v>6</v>
      </c>
      <c r="DL267" t="s">
        <v>6</v>
      </c>
      <c r="DM267" t="s">
        <v>6</v>
      </c>
      <c r="DN267">
        <v>0</v>
      </c>
      <c r="DO267">
        <v>0</v>
      </c>
      <c r="DP267">
        <v>1</v>
      </c>
      <c r="DQ267">
        <v>1</v>
      </c>
      <c r="DU267">
        <v>1005</v>
      </c>
      <c r="DV267" t="s">
        <v>105</v>
      </c>
      <c r="DW267" t="str">
        <f>'1.Лок.смета.и.Акт'!D819</f>
        <v>м2</v>
      </c>
      <c r="DX267">
        <v>1</v>
      </c>
      <c r="DZ267" t="s">
        <v>6</v>
      </c>
      <c r="EA267" t="s">
        <v>6</v>
      </c>
      <c r="EB267" t="s">
        <v>6</v>
      </c>
      <c r="EC267" t="s">
        <v>6</v>
      </c>
      <c r="EE267">
        <v>61530067</v>
      </c>
      <c r="EF267">
        <v>8</v>
      </c>
      <c r="EG267" t="s">
        <v>51</v>
      </c>
      <c r="EH267">
        <v>0</v>
      </c>
      <c r="EI267" t="s">
        <v>6</v>
      </c>
      <c r="EJ267">
        <v>1</v>
      </c>
      <c r="EK267">
        <v>500001</v>
      </c>
      <c r="EL267" t="s">
        <v>52</v>
      </c>
      <c r="EM267" t="s">
        <v>53</v>
      </c>
      <c r="EO267" t="s">
        <v>6</v>
      </c>
      <c r="EQ267">
        <v>0</v>
      </c>
      <c r="ER267">
        <v>1027.3</v>
      </c>
      <c r="ES267" s="68">
        <f>'1.Лок.смета.и.Акт'!F819</f>
        <v>1027.3</v>
      </c>
      <c r="ET267">
        <v>0</v>
      </c>
      <c r="EU267">
        <v>0</v>
      </c>
      <c r="EV267">
        <v>0</v>
      </c>
      <c r="EW267">
        <v>0</v>
      </c>
      <c r="EX267">
        <v>0</v>
      </c>
      <c r="EZ267">
        <v>5</v>
      </c>
      <c r="FC267">
        <v>0</v>
      </c>
      <c r="FD267">
        <v>18</v>
      </c>
      <c r="FF267">
        <v>976.88</v>
      </c>
      <c r="FQ267">
        <v>0</v>
      </c>
      <c r="FR267">
        <f t="shared" si="240"/>
        <v>0</v>
      </c>
      <c r="FS267">
        <v>0</v>
      </c>
      <c r="FX267">
        <v>0</v>
      </c>
      <c r="FY267">
        <v>0</v>
      </c>
      <c r="GA267" t="s">
        <v>121</v>
      </c>
      <c r="GD267">
        <v>1</v>
      </c>
      <c r="GF267">
        <v>-1087478745</v>
      </c>
      <c r="GG267">
        <v>2</v>
      </c>
      <c r="GH267">
        <v>3</v>
      </c>
      <c r="GI267">
        <v>4</v>
      </c>
      <c r="GJ267">
        <v>0</v>
      </c>
      <c r="GK267">
        <v>0</v>
      </c>
      <c r="GL267">
        <f t="shared" si="241"/>
        <v>0</v>
      </c>
      <c r="GM267" t="e">
        <f t="shared" si="242"/>
        <v>#REF!</v>
      </c>
      <c r="GN267" t="e">
        <f t="shared" si="243"/>
        <v>#REF!</v>
      </c>
      <c r="GO267">
        <f t="shared" si="244"/>
        <v>0</v>
      </c>
      <c r="GP267">
        <f t="shared" si="245"/>
        <v>0</v>
      </c>
      <c r="GR267">
        <v>1</v>
      </c>
      <c r="GS267">
        <v>1</v>
      </c>
      <c r="GT267">
        <v>0</v>
      </c>
      <c r="GU267" t="s">
        <v>6</v>
      </c>
      <c r="GV267">
        <f t="shared" si="246"/>
        <v>0</v>
      </c>
      <c r="GW267">
        <v>1</v>
      </c>
      <c r="GX267" t="e">
        <f t="shared" si="247"/>
        <v>#REF!</v>
      </c>
      <c r="HA267">
        <v>0</v>
      </c>
      <c r="HB267">
        <v>0</v>
      </c>
      <c r="HC267">
        <f t="shared" si="248"/>
        <v>0</v>
      </c>
      <c r="HE267" t="s">
        <v>43</v>
      </c>
      <c r="HF267" t="s">
        <v>55</v>
      </c>
      <c r="HG267" t="e">
        <f>ROUND(AC267*I267,2)</f>
        <v>#REF!</v>
      </c>
      <c r="HM267" t="s">
        <v>6</v>
      </c>
      <c r="HN267" t="s">
        <v>6</v>
      </c>
      <c r="HO267" t="s">
        <v>6</v>
      </c>
      <c r="HP267" t="s">
        <v>6</v>
      </c>
      <c r="HQ267" t="s">
        <v>6</v>
      </c>
      <c r="IF267">
        <v>-1</v>
      </c>
      <c r="IK267">
        <v>0</v>
      </c>
    </row>
    <row r="268" spans="1:245" x14ac:dyDescent="0.2">
      <c r="A268">
        <v>18</v>
      </c>
      <c r="B268">
        <v>1</v>
      </c>
      <c r="C268">
        <v>330</v>
      </c>
      <c r="E268" t="s">
        <v>315</v>
      </c>
      <c r="F268" t="str">
        <f>'1.Лок.смета.и.Акт'!B821</f>
        <v>08.1.02.17-0162</v>
      </c>
      <c r="G268" t="s">
        <v>154</v>
      </c>
      <c r="H268" t="s">
        <v>105</v>
      </c>
      <c r="I268" t="e">
        <f>I266*J268</f>
        <v>#REF!</v>
      </c>
      <c r="J268" s="183" t="e">
        <f>#REF!</f>
        <v>#REF!</v>
      </c>
      <c r="K268">
        <v>1.2301599999999999E-2</v>
      </c>
      <c r="O268" t="e">
        <f t="shared" si="216"/>
        <v>#REF!</v>
      </c>
      <c r="P268" t="e">
        <f t="shared" si="217"/>
        <v>#REF!</v>
      </c>
      <c r="Q268" t="e">
        <f t="shared" si="218"/>
        <v>#REF!</v>
      </c>
      <c r="R268" t="e">
        <f t="shared" si="219"/>
        <v>#REF!</v>
      </c>
      <c r="S268" t="e">
        <f t="shared" si="220"/>
        <v>#REF!</v>
      </c>
      <c r="T268" t="e">
        <f t="shared" si="221"/>
        <v>#REF!</v>
      </c>
      <c r="U268" t="e">
        <f t="shared" si="222"/>
        <v>#REF!</v>
      </c>
      <c r="V268" t="e">
        <f t="shared" si="223"/>
        <v>#REF!</v>
      </c>
      <c r="W268" t="e">
        <f t="shared" si="224"/>
        <v>#REF!</v>
      </c>
      <c r="X268" t="e">
        <f t="shared" si="225"/>
        <v>#REF!</v>
      </c>
      <c r="Y268" t="e">
        <f t="shared" si="226"/>
        <v>#REF!</v>
      </c>
      <c r="AA268">
        <v>74715642</v>
      </c>
      <c r="AB268">
        <f t="shared" si="227"/>
        <v>34.200000000000003</v>
      </c>
      <c r="AC268">
        <f t="shared" si="228"/>
        <v>34.200000000000003</v>
      </c>
      <c r="AD268">
        <f>ROUND((((ET268)-(EU268))+AE268),2)</f>
        <v>0</v>
      </c>
      <c r="AE268">
        <f>ROUND((EU268),2)</f>
        <v>0</v>
      </c>
      <c r="AF268">
        <f>ROUND((EV268),2)</f>
        <v>0</v>
      </c>
      <c r="AG268">
        <f t="shared" si="229"/>
        <v>0</v>
      </c>
      <c r="AH268">
        <f>(EW268)</f>
        <v>0</v>
      </c>
      <c r="AI268">
        <f>(EX268)</f>
        <v>0</v>
      </c>
      <c r="AJ268">
        <f t="shared" si="230"/>
        <v>0</v>
      </c>
      <c r="AK268">
        <v>34.200000000000003</v>
      </c>
      <c r="AL268" s="68">
        <f>'1.Лок.смета.и.Акт'!F821</f>
        <v>34.200000000000003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1</v>
      </c>
      <c r="AW268">
        <v>1</v>
      </c>
      <c r="AZ268">
        <v>1</v>
      </c>
      <c r="BA268">
        <v>1</v>
      </c>
      <c r="BB268">
        <v>1</v>
      </c>
      <c r="BC268">
        <f>'1.Лок.смета.и.Акт'!J821</f>
        <v>9.11</v>
      </c>
      <c r="BD268" t="s">
        <v>6</v>
      </c>
      <c r="BE268" t="s">
        <v>6</v>
      </c>
      <c r="BF268" t="s">
        <v>6</v>
      </c>
      <c r="BG268" t="s">
        <v>6</v>
      </c>
      <c r="BH268">
        <v>3</v>
      </c>
      <c r="BI268">
        <v>1</v>
      </c>
      <c r="BJ268" t="s">
        <v>155</v>
      </c>
      <c r="BM268">
        <v>500001</v>
      </c>
      <c r="BN268">
        <v>0</v>
      </c>
      <c r="BO268" t="s">
        <v>6</v>
      </c>
      <c r="BP268">
        <v>0</v>
      </c>
      <c r="BQ268">
        <v>8</v>
      </c>
      <c r="BR268">
        <v>0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6</v>
      </c>
      <c r="BZ268">
        <v>0</v>
      </c>
      <c r="CA268">
        <v>0</v>
      </c>
      <c r="CB268" t="s">
        <v>6</v>
      </c>
      <c r="CE268">
        <v>0</v>
      </c>
      <c r="CF268">
        <v>0</v>
      </c>
      <c r="CG268">
        <v>0</v>
      </c>
      <c r="CM268">
        <v>0</v>
      </c>
      <c r="CN268" t="s">
        <v>6</v>
      </c>
      <c r="CO268">
        <v>0</v>
      </c>
      <c r="CP268" t="e">
        <f t="shared" si="231"/>
        <v>#REF!</v>
      </c>
      <c r="CQ268">
        <f>AC268*BC268</f>
        <v>311.56200000000001</v>
      </c>
      <c r="CR268">
        <f>AD268*BB268</f>
        <v>0</v>
      </c>
      <c r="CS268">
        <f t="shared" si="232"/>
        <v>0</v>
      </c>
      <c r="CT268">
        <f t="shared" si="233"/>
        <v>0</v>
      </c>
      <c r="CU268">
        <f t="shared" si="234"/>
        <v>0</v>
      </c>
      <c r="CV268">
        <f t="shared" si="235"/>
        <v>0</v>
      </c>
      <c r="CW268">
        <f t="shared" si="236"/>
        <v>0</v>
      </c>
      <c r="CX268">
        <f t="shared" si="237"/>
        <v>0</v>
      </c>
      <c r="CY268" t="e">
        <f t="shared" si="238"/>
        <v>#REF!</v>
      </c>
      <c r="CZ268" t="e">
        <f t="shared" si="239"/>
        <v>#REF!</v>
      </c>
      <c r="DC268" t="s">
        <v>6</v>
      </c>
      <c r="DD268" t="s">
        <v>6</v>
      </c>
      <c r="DE268" t="s">
        <v>6</v>
      </c>
      <c r="DF268" t="s">
        <v>6</v>
      </c>
      <c r="DG268" t="s">
        <v>6</v>
      </c>
      <c r="DH268" t="s">
        <v>6</v>
      </c>
      <c r="DI268" t="s">
        <v>6</v>
      </c>
      <c r="DJ268" t="s">
        <v>6</v>
      </c>
      <c r="DK268" t="s">
        <v>6</v>
      </c>
      <c r="DL268" t="s">
        <v>6</v>
      </c>
      <c r="DM268" t="s">
        <v>6</v>
      </c>
      <c r="DN268">
        <v>0</v>
      </c>
      <c r="DO268">
        <v>0</v>
      </c>
      <c r="DP268">
        <v>1</v>
      </c>
      <c r="DQ268">
        <v>1</v>
      </c>
      <c r="DU268">
        <v>1005</v>
      </c>
      <c r="DV268" t="s">
        <v>105</v>
      </c>
      <c r="DW268" t="str">
        <f>'1.Лок.смета.и.Акт'!D821</f>
        <v>м2</v>
      </c>
      <c r="DX268">
        <v>1</v>
      </c>
      <c r="DZ268" t="s">
        <v>6</v>
      </c>
      <c r="EA268" t="s">
        <v>6</v>
      </c>
      <c r="EB268" t="s">
        <v>6</v>
      </c>
      <c r="EC268" t="s">
        <v>6</v>
      </c>
      <c r="EE268">
        <v>61530067</v>
      </c>
      <c r="EF268">
        <v>8</v>
      </c>
      <c r="EG268" t="s">
        <v>51</v>
      </c>
      <c r="EH268">
        <v>0</v>
      </c>
      <c r="EI268" t="s">
        <v>6</v>
      </c>
      <c r="EJ268">
        <v>1</v>
      </c>
      <c r="EK268">
        <v>500001</v>
      </c>
      <c r="EL268" t="s">
        <v>52</v>
      </c>
      <c r="EM268" t="s">
        <v>53</v>
      </c>
      <c r="EO268" t="s">
        <v>6</v>
      </c>
      <c r="EQ268">
        <v>0</v>
      </c>
      <c r="ER268">
        <v>34.200000000000003</v>
      </c>
      <c r="ES268" s="68">
        <f>'1.Лок.смета.и.Акт'!F821</f>
        <v>34.200000000000003</v>
      </c>
      <c r="ET268">
        <v>0</v>
      </c>
      <c r="EU268">
        <v>0</v>
      </c>
      <c r="EV268">
        <v>0</v>
      </c>
      <c r="EW268">
        <v>0</v>
      </c>
      <c r="EX268">
        <v>0</v>
      </c>
      <c r="FQ268">
        <v>0</v>
      </c>
      <c r="FR268">
        <f t="shared" si="240"/>
        <v>0</v>
      </c>
      <c r="FS268">
        <v>0</v>
      </c>
      <c r="FX268">
        <v>0</v>
      </c>
      <c r="FY268">
        <v>0</v>
      </c>
      <c r="GA268" t="s">
        <v>6</v>
      </c>
      <c r="GD268">
        <v>1</v>
      </c>
      <c r="GF268">
        <v>2073721092</v>
      </c>
      <c r="GG268">
        <v>2</v>
      </c>
      <c r="GH268">
        <v>1</v>
      </c>
      <c r="GI268">
        <v>4</v>
      </c>
      <c r="GJ268">
        <v>0</v>
      </c>
      <c r="GK268">
        <v>0</v>
      </c>
      <c r="GL268">
        <f t="shared" si="241"/>
        <v>0</v>
      </c>
      <c r="GM268" t="e">
        <f t="shared" si="242"/>
        <v>#REF!</v>
      </c>
      <c r="GN268" t="e">
        <f t="shared" si="243"/>
        <v>#REF!</v>
      </c>
      <c r="GO268">
        <f t="shared" si="244"/>
        <v>0</v>
      </c>
      <c r="GP268">
        <f t="shared" si="245"/>
        <v>0</v>
      </c>
      <c r="GR268">
        <v>0</v>
      </c>
      <c r="GS268">
        <v>3</v>
      </c>
      <c r="GT268">
        <v>0</v>
      </c>
      <c r="GU268" t="s">
        <v>6</v>
      </c>
      <c r="GV268">
        <f t="shared" si="246"/>
        <v>0</v>
      </c>
      <c r="GW268">
        <v>1</v>
      </c>
      <c r="GX268" t="e">
        <f t="shared" si="247"/>
        <v>#REF!</v>
      </c>
      <c r="HA268">
        <v>0</v>
      </c>
      <c r="HB268">
        <v>0</v>
      </c>
      <c r="HC268">
        <f t="shared" si="248"/>
        <v>0</v>
      </c>
      <c r="HE268" t="s">
        <v>6</v>
      </c>
      <c r="HF268" t="s">
        <v>6</v>
      </c>
      <c r="HM268" t="s">
        <v>6</v>
      </c>
      <c r="HN268" t="s">
        <v>6</v>
      </c>
      <c r="HO268" t="s">
        <v>6</v>
      </c>
      <c r="HP268" t="s">
        <v>6</v>
      </c>
      <c r="HQ268" t="s">
        <v>6</v>
      </c>
      <c r="IF268">
        <v>-1</v>
      </c>
      <c r="IK268">
        <v>0</v>
      </c>
    </row>
    <row r="269" spans="1:245" x14ac:dyDescent="0.2">
      <c r="A269">
        <v>17</v>
      </c>
      <c r="B269">
        <v>1</v>
      </c>
      <c r="C269">
        <f>ROW(SmtRes!A346)</f>
        <v>346</v>
      </c>
      <c r="D269">
        <f>ROW(EtalonRes!A372)</f>
        <v>372</v>
      </c>
      <c r="E269" t="s">
        <v>316</v>
      </c>
      <c r="F269" t="s">
        <v>99</v>
      </c>
      <c r="G269" t="s">
        <v>100</v>
      </c>
      <c r="H269" t="s">
        <v>101</v>
      </c>
      <c r="I269">
        <f>'1.Лок.смета.и.Акт'!E825</f>
        <v>0.2525</v>
      </c>
      <c r="J269">
        <v>0</v>
      </c>
      <c r="K269">
        <v>0.2525</v>
      </c>
      <c r="O269">
        <f t="shared" si="216"/>
        <v>13327.8</v>
      </c>
      <c r="P269">
        <f t="shared" si="217"/>
        <v>999.81</v>
      </c>
      <c r="Q269">
        <f t="shared" si="218"/>
        <v>412.83</v>
      </c>
      <c r="R269">
        <f t="shared" si="219"/>
        <v>131.27000000000001</v>
      </c>
      <c r="S269">
        <f t="shared" si="220"/>
        <v>11915.16</v>
      </c>
      <c r="T269">
        <f t="shared" si="221"/>
        <v>0</v>
      </c>
      <c r="U269">
        <f t="shared" si="222"/>
        <v>40.829250000000002</v>
      </c>
      <c r="V269">
        <f t="shared" si="223"/>
        <v>0.31814999999999999</v>
      </c>
      <c r="W269">
        <f t="shared" si="224"/>
        <v>0</v>
      </c>
      <c r="X269">
        <f t="shared" si="225"/>
        <v>14576.18</v>
      </c>
      <c r="Y269">
        <f t="shared" si="226"/>
        <v>8673.43</v>
      </c>
      <c r="AA269">
        <v>74715642</v>
      </c>
      <c r="AB269">
        <f t="shared" si="227"/>
        <v>1971.21</v>
      </c>
      <c r="AC269">
        <f t="shared" si="228"/>
        <v>434.65</v>
      </c>
      <c r="AD269">
        <f>ROUND(((((ET269*ROUND(1.05,7)))-((EU269*ROUND(1.05,7))))+AE269),2)</f>
        <v>123.3</v>
      </c>
      <c r="AE269">
        <f>ROUND(((EU269*ROUND(1.05,7))),2)</f>
        <v>15.57</v>
      </c>
      <c r="AF269">
        <f>ROUND(((EV269*ROUND(1.05,7))),2)</f>
        <v>1413.26</v>
      </c>
      <c r="AG269">
        <f t="shared" si="229"/>
        <v>0</v>
      </c>
      <c r="AH269">
        <f>((EW269*ROUND(1.05,7)))</f>
        <v>161.70000000000002</v>
      </c>
      <c r="AI269">
        <f>((EX269*ROUND(1.05,7)))</f>
        <v>1.26</v>
      </c>
      <c r="AJ269">
        <f t="shared" si="230"/>
        <v>0</v>
      </c>
      <c r="AK269">
        <f>AL269+AM269+AO269</f>
        <v>1898.04</v>
      </c>
      <c r="AL269" s="68">
        <f>'1.Лок.смета.и.Акт'!F829</f>
        <v>434.65</v>
      </c>
      <c r="AM269" s="68">
        <f>'1.Лок.смета.и.Акт'!F827</f>
        <v>117.43</v>
      </c>
      <c r="AN269" s="68">
        <f>'1.Лок.смета.и.Акт'!F828</f>
        <v>14.83</v>
      </c>
      <c r="AO269" s="68">
        <f>'1.Лок.смета.и.Акт'!F826</f>
        <v>1345.96</v>
      </c>
      <c r="AP269">
        <v>0</v>
      </c>
      <c r="AQ269">
        <f>'1.Лок.смета.и.Акт'!E832</f>
        <v>154</v>
      </c>
      <c r="AR269">
        <v>1.2</v>
      </c>
      <c r="AS269">
        <v>0</v>
      </c>
      <c r="AT269">
        <v>121</v>
      </c>
      <c r="AU269">
        <v>72</v>
      </c>
      <c r="AV269">
        <v>1</v>
      </c>
      <c r="AW269">
        <v>1</v>
      </c>
      <c r="AZ269">
        <v>1</v>
      </c>
      <c r="BA269">
        <f>'1.Лок.смета.и.Акт'!J826</f>
        <v>33.39</v>
      </c>
      <c r="BB269">
        <f>'1.Лок.смета.и.Акт'!J827</f>
        <v>13.26</v>
      </c>
      <c r="BC269">
        <f>'1.Лок.смета.и.Акт'!J829</f>
        <v>9.11</v>
      </c>
      <c r="BD269" t="s">
        <v>6</v>
      </c>
      <c r="BE269" t="s">
        <v>6</v>
      </c>
      <c r="BF269" t="s">
        <v>6</v>
      </c>
      <c r="BG269" t="s">
        <v>6</v>
      </c>
      <c r="BH269">
        <v>0</v>
      </c>
      <c r="BI269">
        <v>1</v>
      </c>
      <c r="BJ269" t="s">
        <v>102</v>
      </c>
      <c r="BM269">
        <v>20001</v>
      </c>
      <c r="BN269">
        <v>0</v>
      </c>
      <c r="BO269" t="s">
        <v>6</v>
      </c>
      <c r="BP269">
        <v>0</v>
      </c>
      <c r="BQ269">
        <v>22</v>
      </c>
      <c r="BR269">
        <v>0</v>
      </c>
      <c r="BS269">
        <f>'1.Лок.смета.и.Акт'!J828</f>
        <v>33.39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6</v>
      </c>
      <c r="BZ269">
        <v>121</v>
      </c>
      <c r="CA269">
        <v>72</v>
      </c>
      <c r="CB269" t="s">
        <v>6</v>
      </c>
      <c r="CE269">
        <v>0</v>
      </c>
      <c r="CF269">
        <v>0</v>
      </c>
      <c r="CG269">
        <v>0</v>
      </c>
      <c r="CM269">
        <v>0</v>
      </c>
      <c r="CN269" t="s">
        <v>63</v>
      </c>
      <c r="CO269">
        <v>0</v>
      </c>
      <c r="CP269">
        <f t="shared" si="231"/>
        <v>13327.8</v>
      </c>
      <c r="CQ269">
        <f>AC269*BC269</f>
        <v>3959.6614999999997</v>
      </c>
      <c r="CR269">
        <f>AD269*BB269</f>
        <v>1634.9579999999999</v>
      </c>
      <c r="CS269">
        <f t="shared" si="232"/>
        <v>519.88229999999999</v>
      </c>
      <c r="CT269">
        <f t="shared" si="233"/>
        <v>47188.751400000001</v>
      </c>
      <c r="CU269">
        <f t="shared" si="234"/>
        <v>0</v>
      </c>
      <c r="CV269">
        <f t="shared" si="235"/>
        <v>161.70000000000002</v>
      </c>
      <c r="CW269">
        <f t="shared" si="236"/>
        <v>1.26</v>
      </c>
      <c r="CX269">
        <f t="shared" si="237"/>
        <v>0</v>
      </c>
      <c r="CY269">
        <f t="shared" si="238"/>
        <v>14576.1803</v>
      </c>
      <c r="CZ269">
        <f t="shared" si="239"/>
        <v>8673.4295999999995</v>
      </c>
      <c r="DC269" t="s">
        <v>6</v>
      </c>
      <c r="DD269" t="s">
        <v>6</v>
      </c>
      <c r="DE269" t="s">
        <v>64</v>
      </c>
      <c r="DF269" t="s">
        <v>64</v>
      </c>
      <c r="DG269" t="s">
        <v>64</v>
      </c>
      <c r="DH269" t="s">
        <v>6</v>
      </c>
      <c r="DI269" t="s">
        <v>64</v>
      </c>
      <c r="DJ269" t="s">
        <v>64</v>
      </c>
      <c r="DK269" t="s">
        <v>6</v>
      </c>
      <c r="DL269" t="s">
        <v>6</v>
      </c>
      <c r="DM269" t="s">
        <v>6</v>
      </c>
      <c r="DN269">
        <v>0</v>
      </c>
      <c r="DO269">
        <v>0</v>
      </c>
      <c r="DP269">
        <v>1</v>
      </c>
      <c r="DQ269">
        <v>1</v>
      </c>
      <c r="DU269">
        <v>1005</v>
      </c>
      <c r="DV269" t="s">
        <v>101</v>
      </c>
      <c r="DW269" t="str">
        <f>'1.Лок.смета.и.Акт'!D825</f>
        <v>100 м2</v>
      </c>
      <c r="DX269">
        <v>100</v>
      </c>
      <c r="DZ269" t="s">
        <v>6</v>
      </c>
      <c r="EA269" t="s">
        <v>6</v>
      </c>
      <c r="EB269" t="s">
        <v>6</v>
      </c>
      <c r="EC269" t="s">
        <v>6</v>
      </c>
      <c r="EE269">
        <v>61529847</v>
      </c>
      <c r="EF269">
        <v>22</v>
      </c>
      <c r="EG269" t="s">
        <v>27</v>
      </c>
      <c r="EH269">
        <v>16</v>
      </c>
      <c r="EI269" t="s">
        <v>28</v>
      </c>
      <c r="EJ269">
        <v>1</v>
      </c>
      <c r="EK269">
        <v>20001</v>
      </c>
      <c r="EL269" t="s">
        <v>29</v>
      </c>
      <c r="EM269" t="s">
        <v>30</v>
      </c>
      <c r="EO269" t="s">
        <v>31</v>
      </c>
      <c r="EQ269">
        <v>0</v>
      </c>
      <c r="ER269">
        <f>ES269+ET269+EV269</f>
        <v>1898.04</v>
      </c>
      <c r="ES269" s="68">
        <f>'1.Лок.смета.и.Акт'!F829</f>
        <v>434.65</v>
      </c>
      <c r="ET269" s="68">
        <f>'1.Лок.смета.и.Акт'!F827</f>
        <v>117.43</v>
      </c>
      <c r="EU269" s="68">
        <f>'1.Лок.смета.и.Акт'!F828</f>
        <v>14.83</v>
      </c>
      <c r="EV269" s="68">
        <f>'1.Лок.смета.и.Акт'!F826</f>
        <v>1345.96</v>
      </c>
      <c r="EW269">
        <f>'1.Лок.смета.и.Акт'!E832</f>
        <v>154</v>
      </c>
      <c r="EX269">
        <v>1.2</v>
      </c>
      <c r="EY269">
        <v>0</v>
      </c>
      <c r="FQ269">
        <v>0</v>
      </c>
      <c r="FR269">
        <f t="shared" si="240"/>
        <v>0</v>
      </c>
      <c r="FS269">
        <v>0</v>
      </c>
      <c r="FX269">
        <v>121</v>
      </c>
      <c r="FY269">
        <v>72</v>
      </c>
      <c r="GA269" t="s">
        <v>6</v>
      </c>
      <c r="GD269">
        <v>1</v>
      </c>
      <c r="GF269">
        <v>1651361282</v>
      </c>
      <c r="GG269">
        <v>2</v>
      </c>
      <c r="GH269">
        <v>1</v>
      </c>
      <c r="GI269">
        <v>4</v>
      </c>
      <c r="GJ269">
        <v>0</v>
      </c>
      <c r="GK269">
        <v>0</v>
      </c>
      <c r="GL269">
        <f t="shared" si="241"/>
        <v>0</v>
      </c>
      <c r="GM269">
        <f t="shared" si="242"/>
        <v>36577.410000000003</v>
      </c>
      <c r="GN269">
        <f t="shared" si="243"/>
        <v>36577.410000000003</v>
      </c>
      <c r="GO269">
        <f t="shared" si="244"/>
        <v>0</v>
      </c>
      <c r="GP269">
        <f t="shared" si="245"/>
        <v>0</v>
      </c>
      <c r="GR269">
        <v>0</v>
      </c>
      <c r="GS269">
        <v>3</v>
      </c>
      <c r="GT269">
        <v>0</v>
      </c>
      <c r="GU269" t="s">
        <v>6</v>
      </c>
      <c r="GV269">
        <f t="shared" si="246"/>
        <v>0</v>
      </c>
      <c r="GW269">
        <v>1</v>
      </c>
      <c r="GX269">
        <f t="shared" si="247"/>
        <v>0</v>
      </c>
      <c r="HA269">
        <v>0</v>
      </c>
      <c r="HB269">
        <v>0</v>
      </c>
      <c r="HC269">
        <f t="shared" si="248"/>
        <v>0</v>
      </c>
      <c r="HE269" t="s">
        <v>6</v>
      </c>
      <c r="HF269" t="s">
        <v>6</v>
      </c>
      <c r="HM269" t="s">
        <v>6</v>
      </c>
      <c r="HN269" t="s">
        <v>32</v>
      </c>
      <c r="HO269" t="s">
        <v>33</v>
      </c>
      <c r="HP269" t="s">
        <v>28</v>
      </c>
      <c r="HQ269" t="s">
        <v>28</v>
      </c>
      <c r="IF269">
        <v>-1</v>
      </c>
      <c r="IK269">
        <v>0</v>
      </c>
    </row>
    <row r="270" spans="1:245" x14ac:dyDescent="0.2">
      <c r="A270">
        <v>18</v>
      </c>
      <c r="B270">
        <v>1</v>
      </c>
      <c r="C270">
        <v>344</v>
      </c>
      <c r="E270" t="s">
        <v>317</v>
      </c>
      <c r="F270" t="str">
        <f>'1.Лок.смета.и.Акт'!B833</f>
        <v>Прайс</v>
      </c>
      <c r="G270" t="s">
        <v>104</v>
      </c>
      <c r="H270" t="s">
        <v>105</v>
      </c>
      <c r="I270" t="e">
        <f>I269*J270</f>
        <v>#REF!</v>
      </c>
      <c r="J270" s="183" t="e">
        <f>#REF!</f>
        <v>#REF!</v>
      </c>
      <c r="K270">
        <v>46.653465300000001</v>
      </c>
      <c r="O270" t="e">
        <f t="shared" si="216"/>
        <v>#REF!</v>
      </c>
      <c r="P270" t="e">
        <f t="shared" si="217"/>
        <v>#REF!</v>
      </c>
      <c r="Q270" t="e">
        <f t="shared" si="218"/>
        <v>#REF!</v>
      </c>
      <c r="R270" t="e">
        <f t="shared" si="219"/>
        <v>#REF!</v>
      </c>
      <c r="S270" t="e">
        <f t="shared" si="220"/>
        <v>#REF!</v>
      </c>
      <c r="T270" t="e">
        <f t="shared" si="221"/>
        <v>#REF!</v>
      </c>
      <c r="U270" t="e">
        <f t="shared" si="222"/>
        <v>#REF!</v>
      </c>
      <c r="V270" t="e">
        <f t="shared" si="223"/>
        <v>#REF!</v>
      </c>
      <c r="W270" t="e">
        <f t="shared" si="224"/>
        <v>#REF!</v>
      </c>
      <c r="X270" t="e">
        <f t="shared" si="225"/>
        <v>#REF!</v>
      </c>
      <c r="Y270" t="e">
        <f t="shared" si="226"/>
        <v>#REF!</v>
      </c>
      <c r="AA270">
        <v>74715642</v>
      </c>
      <c r="AB270">
        <f t="shared" si="227"/>
        <v>703.43</v>
      </c>
      <c r="AC270">
        <f t="shared" si="228"/>
        <v>703.43</v>
      </c>
      <c r="AD270">
        <f>ROUND((((ET270)-(EU270))+AE270),2)</f>
        <v>0</v>
      </c>
      <c r="AE270">
        <f t="shared" ref="AE270:AF272" si="249">ROUND((EU270),2)</f>
        <v>0</v>
      </c>
      <c r="AF270">
        <f t="shared" si="249"/>
        <v>0</v>
      </c>
      <c r="AG270">
        <f t="shared" si="229"/>
        <v>0</v>
      </c>
      <c r="AH270">
        <f t="shared" ref="AH270:AI272" si="250">(EW270)</f>
        <v>0</v>
      </c>
      <c r="AI270">
        <f t="shared" si="250"/>
        <v>0</v>
      </c>
      <c r="AJ270">
        <f t="shared" si="230"/>
        <v>0</v>
      </c>
      <c r="AK270">
        <v>703.43</v>
      </c>
      <c r="AL270" s="68">
        <f>'1.Лок.смета.и.Акт'!F833</f>
        <v>703.43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1</v>
      </c>
      <c r="AW270">
        <v>1</v>
      </c>
      <c r="AZ270">
        <v>1</v>
      </c>
      <c r="BA270">
        <v>1</v>
      </c>
      <c r="BB270">
        <v>1</v>
      </c>
      <c r="BC270">
        <f>'1.Лок.смета.и.Акт'!J833</f>
        <v>9.11</v>
      </c>
      <c r="BD270" t="s">
        <v>6</v>
      </c>
      <c r="BE270" t="s">
        <v>6</v>
      </c>
      <c r="BF270" t="s">
        <v>6</v>
      </c>
      <c r="BG270" t="s">
        <v>6</v>
      </c>
      <c r="BH270">
        <v>3</v>
      </c>
      <c r="BI270">
        <v>1</v>
      </c>
      <c r="BJ270" t="s">
        <v>106</v>
      </c>
      <c r="BM270">
        <v>500001</v>
      </c>
      <c r="BN270">
        <v>0</v>
      </c>
      <c r="BO270" t="s">
        <v>6</v>
      </c>
      <c r="BP270">
        <v>0</v>
      </c>
      <c r="BQ270">
        <v>8</v>
      </c>
      <c r="BR270">
        <v>0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6</v>
      </c>
      <c r="BZ270">
        <v>0</v>
      </c>
      <c r="CA270">
        <v>0</v>
      </c>
      <c r="CB270" t="s">
        <v>6</v>
      </c>
      <c r="CE270">
        <v>0</v>
      </c>
      <c r="CF270">
        <v>0</v>
      </c>
      <c r="CG270">
        <v>0</v>
      </c>
      <c r="CM270">
        <v>0</v>
      </c>
      <c r="CN270" t="s">
        <v>6</v>
      </c>
      <c r="CO270">
        <v>0</v>
      </c>
      <c r="CP270" t="e">
        <f t="shared" si="231"/>
        <v>#REF!</v>
      </c>
      <c r="CQ270">
        <f t="shared" ref="CQ270:CR272" si="251">AC270</f>
        <v>703.43</v>
      </c>
      <c r="CR270">
        <f t="shared" si="251"/>
        <v>0</v>
      </c>
      <c r="CS270">
        <f t="shared" si="232"/>
        <v>0</v>
      </c>
      <c r="CT270">
        <f t="shared" si="233"/>
        <v>0</v>
      </c>
      <c r="CU270">
        <f t="shared" si="234"/>
        <v>0</v>
      </c>
      <c r="CV270">
        <f t="shared" si="235"/>
        <v>0</v>
      </c>
      <c r="CW270">
        <f t="shared" si="236"/>
        <v>0</v>
      </c>
      <c r="CX270">
        <f t="shared" si="237"/>
        <v>0</v>
      </c>
      <c r="CY270" t="e">
        <f t="shared" si="238"/>
        <v>#REF!</v>
      </c>
      <c r="CZ270" t="e">
        <f t="shared" si="239"/>
        <v>#REF!</v>
      </c>
      <c r="DC270" t="s">
        <v>6</v>
      </c>
      <c r="DD270" t="s">
        <v>6</v>
      </c>
      <c r="DE270" t="s">
        <v>6</v>
      </c>
      <c r="DF270" t="s">
        <v>6</v>
      </c>
      <c r="DG270" t="s">
        <v>6</v>
      </c>
      <c r="DH270" t="s">
        <v>6</v>
      </c>
      <c r="DI270" t="s">
        <v>6</v>
      </c>
      <c r="DJ270" t="s">
        <v>6</v>
      </c>
      <c r="DK270" t="s">
        <v>6</v>
      </c>
      <c r="DL270" t="s">
        <v>6</v>
      </c>
      <c r="DM270" t="s">
        <v>6</v>
      </c>
      <c r="DN270">
        <v>0</v>
      </c>
      <c r="DO270">
        <v>0</v>
      </c>
      <c r="DP270">
        <v>1</v>
      </c>
      <c r="DQ270">
        <v>1</v>
      </c>
      <c r="DU270">
        <v>1005</v>
      </c>
      <c r="DV270" t="s">
        <v>105</v>
      </c>
      <c r="DW270" t="str">
        <f>'1.Лок.смета.и.Акт'!D833</f>
        <v>м2</v>
      </c>
      <c r="DX270">
        <v>1</v>
      </c>
      <c r="DZ270" t="s">
        <v>6</v>
      </c>
      <c r="EA270" t="s">
        <v>6</v>
      </c>
      <c r="EB270" t="s">
        <v>6</v>
      </c>
      <c r="EC270" t="s">
        <v>6</v>
      </c>
      <c r="EE270">
        <v>61530067</v>
      </c>
      <c r="EF270">
        <v>8</v>
      </c>
      <c r="EG270" t="s">
        <v>51</v>
      </c>
      <c r="EH270">
        <v>0</v>
      </c>
      <c r="EI270" t="s">
        <v>6</v>
      </c>
      <c r="EJ270">
        <v>1</v>
      </c>
      <c r="EK270">
        <v>500001</v>
      </c>
      <c r="EL270" t="s">
        <v>52</v>
      </c>
      <c r="EM270" t="s">
        <v>53</v>
      </c>
      <c r="EO270" t="s">
        <v>6</v>
      </c>
      <c r="EQ270">
        <v>0</v>
      </c>
      <c r="ER270">
        <v>668.9</v>
      </c>
      <c r="ES270" s="68">
        <f>'1.Лок.смета.и.Акт'!F833</f>
        <v>703.43</v>
      </c>
      <c r="ET270">
        <v>0</v>
      </c>
      <c r="EU270">
        <v>0</v>
      </c>
      <c r="EV270">
        <v>0</v>
      </c>
      <c r="EW270">
        <v>0</v>
      </c>
      <c r="EX270">
        <v>0</v>
      </c>
      <c r="EZ270">
        <v>5</v>
      </c>
      <c r="FC270">
        <v>0</v>
      </c>
      <c r="FD270">
        <v>18</v>
      </c>
      <c r="FF270">
        <v>668.9</v>
      </c>
      <c r="FQ270">
        <v>0</v>
      </c>
      <c r="FR270">
        <f t="shared" si="240"/>
        <v>0</v>
      </c>
      <c r="FS270">
        <v>0</v>
      </c>
      <c r="FX270">
        <v>0</v>
      </c>
      <c r="FY270">
        <v>0</v>
      </c>
      <c r="GA270" t="s">
        <v>107</v>
      </c>
      <c r="GD270">
        <v>1</v>
      </c>
      <c r="GF270">
        <v>2085913559</v>
      </c>
      <c r="GG270">
        <v>2</v>
      </c>
      <c r="GH270">
        <v>3</v>
      </c>
      <c r="GI270">
        <v>4</v>
      </c>
      <c r="GJ270">
        <v>0</v>
      </c>
      <c r="GK270">
        <v>0</v>
      </c>
      <c r="GL270">
        <f t="shared" si="241"/>
        <v>0</v>
      </c>
      <c r="GM270" t="e">
        <f t="shared" si="242"/>
        <v>#REF!</v>
      </c>
      <c r="GN270" t="e">
        <f t="shared" si="243"/>
        <v>#REF!</v>
      </c>
      <c r="GO270">
        <f t="shared" si="244"/>
        <v>0</v>
      </c>
      <c r="GP270">
        <f t="shared" si="245"/>
        <v>0</v>
      </c>
      <c r="GR270">
        <v>1</v>
      </c>
      <c r="GS270">
        <v>1</v>
      </c>
      <c r="GT270">
        <v>0</v>
      </c>
      <c r="GU270" t="s">
        <v>6</v>
      </c>
      <c r="GV270">
        <f t="shared" si="246"/>
        <v>0</v>
      </c>
      <c r="GW270">
        <v>1</v>
      </c>
      <c r="GX270" t="e">
        <f t="shared" si="247"/>
        <v>#REF!</v>
      </c>
      <c r="HA270">
        <v>0</v>
      </c>
      <c r="HB270">
        <v>0</v>
      </c>
      <c r="HC270">
        <f t="shared" si="248"/>
        <v>0</v>
      </c>
      <c r="HE270" t="s">
        <v>43</v>
      </c>
      <c r="HF270" t="s">
        <v>55</v>
      </c>
      <c r="HG270" t="e">
        <f>ROUND(AC270*I270,2)</f>
        <v>#REF!</v>
      </c>
      <c r="HM270" t="s">
        <v>6</v>
      </c>
      <c r="HN270" t="s">
        <v>6</v>
      </c>
      <c r="HO270" t="s">
        <v>6</v>
      </c>
      <c r="HP270" t="s">
        <v>6</v>
      </c>
      <c r="HQ270" t="s">
        <v>6</v>
      </c>
      <c r="IF270">
        <v>-1</v>
      </c>
      <c r="IK270">
        <v>0</v>
      </c>
    </row>
    <row r="271" spans="1:245" x14ac:dyDescent="0.2">
      <c r="A271">
        <v>18</v>
      </c>
      <c r="B271">
        <v>1</v>
      </c>
      <c r="C271">
        <v>345</v>
      </c>
      <c r="E271" t="s">
        <v>318</v>
      </c>
      <c r="F271" t="str">
        <f>'1.Лок.смета.и.Акт'!B835</f>
        <v>Прайс</v>
      </c>
      <c r="G271" t="s">
        <v>109</v>
      </c>
      <c r="H271" t="s">
        <v>105</v>
      </c>
      <c r="I271" t="e">
        <f>I269*J271</f>
        <v>#REF!</v>
      </c>
      <c r="J271" s="183" t="e">
        <f>#REF!</f>
        <v>#REF!</v>
      </c>
      <c r="K271">
        <v>37.821782200000001</v>
      </c>
      <c r="O271" t="e">
        <f t="shared" si="216"/>
        <v>#REF!</v>
      </c>
      <c r="P271" t="e">
        <f t="shared" si="217"/>
        <v>#REF!</v>
      </c>
      <c r="Q271" t="e">
        <f t="shared" si="218"/>
        <v>#REF!</v>
      </c>
      <c r="R271" t="e">
        <f t="shared" si="219"/>
        <v>#REF!</v>
      </c>
      <c r="S271" t="e">
        <f t="shared" si="220"/>
        <v>#REF!</v>
      </c>
      <c r="T271" t="e">
        <f t="shared" si="221"/>
        <v>#REF!</v>
      </c>
      <c r="U271" t="e">
        <f t="shared" si="222"/>
        <v>#REF!</v>
      </c>
      <c r="V271" t="e">
        <f t="shared" si="223"/>
        <v>#REF!</v>
      </c>
      <c r="W271" t="e">
        <f t="shared" si="224"/>
        <v>#REF!</v>
      </c>
      <c r="X271" t="e">
        <f t="shared" si="225"/>
        <v>#REF!</v>
      </c>
      <c r="Y271" t="e">
        <f t="shared" si="226"/>
        <v>#REF!</v>
      </c>
      <c r="AA271">
        <v>74715642</v>
      </c>
      <c r="AB271">
        <f t="shared" si="227"/>
        <v>699.75</v>
      </c>
      <c r="AC271">
        <f t="shared" si="228"/>
        <v>699.75</v>
      </c>
      <c r="AD271">
        <f>ROUND((((ET271)-(EU271))+AE271),2)</f>
        <v>0</v>
      </c>
      <c r="AE271">
        <f t="shared" si="249"/>
        <v>0</v>
      </c>
      <c r="AF271">
        <f t="shared" si="249"/>
        <v>0</v>
      </c>
      <c r="AG271">
        <f t="shared" si="229"/>
        <v>0</v>
      </c>
      <c r="AH271">
        <f t="shared" si="250"/>
        <v>0</v>
      </c>
      <c r="AI271">
        <f t="shared" si="250"/>
        <v>0</v>
      </c>
      <c r="AJ271">
        <f t="shared" si="230"/>
        <v>0</v>
      </c>
      <c r="AK271">
        <v>699.75</v>
      </c>
      <c r="AL271" s="68">
        <f>'1.Лок.смета.и.Акт'!F835</f>
        <v>699.75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f>'1.Лок.смета.и.Акт'!J835</f>
        <v>9.11</v>
      </c>
      <c r="BD271" t="s">
        <v>6</v>
      </c>
      <c r="BE271" t="s">
        <v>6</v>
      </c>
      <c r="BF271" t="s">
        <v>6</v>
      </c>
      <c r="BG271" t="s">
        <v>6</v>
      </c>
      <c r="BH271">
        <v>3</v>
      </c>
      <c r="BI271">
        <v>1</v>
      </c>
      <c r="BJ271" t="s">
        <v>106</v>
      </c>
      <c r="BM271">
        <v>500001</v>
      </c>
      <c r="BN271">
        <v>0</v>
      </c>
      <c r="BO271" t="s">
        <v>6</v>
      </c>
      <c r="BP271">
        <v>0</v>
      </c>
      <c r="BQ271">
        <v>8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6</v>
      </c>
      <c r="BZ271">
        <v>0</v>
      </c>
      <c r="CA271">
        <v>0</v>
      </c>
      <c r="CB271" t="s">
        <v>6</v>
      </c>
      <c r="CE271">
        <v>0</v>
      </c>
      <c r="CF271">
        <v>0</v>
      </c>
      <c r="CG271">
        <v>0</v>
      </c>
      <c r="CM271">
        <v>0</v>
      </c>
      <c r="CN271" t="s">
        <v>6</v>
      </c>
      <c r="CO271">
        <v>0</v>
      </c>
      <c r="CP271" t="e">
        <f t="shared" si="231"/>
        <v>#REF!</v>
      </c>
      <c r="CQ271">
        <f t="shared" si="251"/>
        <v>699.75</v>
      </c>
      <c r="CR271">
        <f t="shared" si="251"/>
        <v>0</v>
      </c>
      <c r="CS271">
        <f t="shared" si="232"/>
        <v>0</v>
      </c>
      <c r="CT271">
        <f t="shared" si="233"/>
        <v>0</v>
      </c>
      <c r="CU271">
        <f t="shared" si="234"/>
        <v>0</v>
      </c>
      <c r="CV271">
        <f t="shared" si="235"/>
        <v>0</v>
      </c>
      <c r="CW271">
        <f t="shared" si="236"/>
        <v>0</v>
      </c>
      <c r="CX271">
        <f t="shared" si="237"/>
        <v>0</v>
      </c>
      <c r="CY271" t="e">
        <f t="shared" si="238"/>
        <v>#REF!</v>
      </c>
      <c r="CZ271" t="e">
        <f t="shared" si="239"/>
        <v>#REF!</v>
      </c>
      <c r="DC271" t="s">
        <v>6</v>
      </c>
      <c r="DD271" t="s">
        <v>6</v>
      </c>
      <c r="DE271" t="s">
        <v>6</v>
      </c>
      <c r="DF271" t="s">
        <v>6</v>
      </c>
      <c r="DG271" t="s">
        <v>6</v>
      </c>
      <c r="DH271" t="s">
        <v>6</v>
      </c>
      <c r="DI271" t="s">
        <v>6</v>
      </c>
      <c r="DJ271" t="s">
        <v>6</v>
      </c>
      <c r="DK271" t="s">
        <v>6</v>
      </c>
      <c r="DL271" t="s">
        <v>6</v>
      </c>
      <c r="DM271" t="s">
        <v>6</v>
      </c>
      <c r="DN271">
        <v>0</v>
      </c>
      <c r="DO271">
        <v>0</v>
      </c>
      <c r="DP271">
        <v>1</v>
      </c>
      <c r="DQ271">
        <v>1</v>
      </c>
      <c r="DU271">
        <v>1005</v>
      </c>
      <c r="DV271" t="s">
        <v>105</v>
      </c>
      <c r="DW271" t="str">
        <f>'1.Лок.смета.и.Акт'!D835</f>
        <v>м2</v>
      </c>
      <c r="DX271">
        <v>1</v>
      </c>
      <c r="DZ271" t="s">
        <v>6</v>
      </c>
      <c r="EA271" t="s">
        <v>6</v>
      </c>
      <c r="EB271" t="s">
        <v>6</v>
      </c>
      <c r="EC271" t="s">
        <v>6</v>
      </c>
      <c r="EE271">
        <v>61530067</v>
      </c>
      <c r="EF271">
        <v>8</v>
      </c>
      <c r="EG271" t="s">
        <v>51</v>
      </c>
      <c r="EH271">
        <v>0</v>
      </c>
      <c r="EI271" t="s">
        <v>6</v>
      </c>
      <c r="EJ271">
        <v>1</v>
      </c>
      <c r="EK271">
        <v>500001</v>
      </c>
      <c r="EL271" t="s">
        <v>52</v>
      </c>
      <c r="EM271" t="s">
        <v>53</v>
      </c>
      <c r="EO271" t="s">
        <v>6</v>
      </c>
      <c r="EQ271">
        <v>0</v>
      </c>
      <c r="ER271">
        <v>699.75</v>
      </c>
      <c r="ES271" s="68">
        <f>'1.Лок.смета.и.Акт'!F835</f>
        <v>699.75</v>
      </c>
      <c r="ET271">
        <v>0</v>
      </c>
      <c r="EU271">
        <v>0</v>
      </c>
      <c r="EV271">
        <v>0</v>
      </c>
      <c r="EW271">
        <v>0</v>
      </c>
      <c r="EX271">
        <v>0</v>
      </c>
      <c r="EZ271">
        <v>5</v>
      </c>
      <c r="FC271">
        <v>0</v>
      </c>
      <c r="FD271">
        <v>18</v>
      </c>
      <c r="FF271">
        <v>665.4</v>
      </c>
      <c r="FQ271">
        <v>0</v>
      </c>
      <c r="FR271">
        <f t="shared" si="240"/>
        <v>0</v>
      </c>
      <c r="FS271">
        <v>0</v>
      </c>
      <c r="FX271">
        <v>0</v>
      </c>
      <c r="FY271">
        <v>0</v>
      </c>
      <c r="GA271" t="s">
        <v>110</v>
      </c>
      <c r="GD271">
        <v>1</v>
      </c>
      <c r="GF271">
        <v>187543162</v>
      </c>
      <c r="GG271">
        <v>2</v>
      </c>
      <c r="GH271">
        <v>3</v>
      </c>
      <c r="GI271">
        <v>4</v>
      </c>
      <c r="GJ271">
        <v>0</v>
      </c>
      <c r="GK271">
        <v>0</v>
      </c>
      <c r="GL271">
        <f t="shared" si="241"/>
        <v>0</v>
      </c>
      <c r="GM271" t="e">
        <f t="shared" si="242"/>
        <v>#REF!</v>
      </c>
      <c r="GN271" t="e">
        <f t="shared" si="243"/>
        <v>#REF!</v>
      </c>
      <c r="GO271">
        <f t="shared" si="244"/>
        <v>0</v>
      </c>
      <c r="GP271">
        <f t="shared" si="245"/>
        <v>0</v>
      </c>
      <c r="GR271">
        <v>1</v>
      </c>
      <c r="GS271">
        <v>1</v>
      </c>
      <c r="GT271">
        <v>0</v>
      </c>
      <c r="GU271" t="s">
        <v>6</v>
      </c>
      <c r="GV271">
        <f t="shared" si="246"/>
        <v>0</v>
      </c>
      <c r="GW271">
        <v>1</v>
      </c>
      <c r="GX271" t="e">
        <f t="shared" si="247"/>
        <v>#REF!</v>
      </c>
      <c r="HA271">
        <v>0</v>
      </c>
      <c r="HB271">
        <v>0</v>
      </c>
      <c r="HC271">
        <f t="shared" si="248"/>
        <v>0</v>
      </c>
      <c r="HE271" t="s">
        <v>43</v>
      </c>
      <c r="HF271" t="s">
        <v>55</v>
      </c>
      <c r="HG271" t="e">
        <f>ROUND(AC271*I271,2)</f>
        <v>#REF!</v>
      </c>
      <c r="HM271" t="s">
        <v>6</v>
      </c>
      <c r="HN271" t="s">
        <v>6</v>
      </c>
      <c r="HO271" t="s">
        <v>6</v>
      </c>
      <c r="HP271" t="s">
        <v>6</v>
      </c>
      <c r="HQ271" t="s">
        <v>6</v>
      </c>
      <c r="IF271">
        <v>-1</v>
      </c>
      <c r="IK271">
        <v>0</v>
      </c>
    </row>
    <row r="272" spans="1:245" x14ac:dyDescent="0.2">
      <c r="A272">
        <v>18</v>
      </c>
      <c r="B272">
        <v>1</v>
      </c>
      <c r="C272">
        <v>346</v>
      </c>
      <c r="E272" t="s">
        <v>319</v>
      </c>
      <c r="F272" t="str">
        <f>'1.Лок.смета.и.Акт'!B837</f>
        <v>Прайс</v>
      </c>
      <c r="G272" t="s">
        <v>280</v>
      </c>
      <c r="H272" t="s">
        <v>281</v>
      </c>
      <c r="I272" t="e">
        <f>I269*J272</f>
        <v>#REF!</v>
      </c>
      <c r="J272" s="183" t="e">
        <f>#REF!</f>
        <v>#REF!</v>
      </c>
      <c r="K272">
        <v>39.603960399999998</v>
      </c>
      <c r="O272" t="e">
        <f t="shared" si="216"/>
        <v>#REF!</v>
      </c>
      <c r="P272" t="e">
        <f t="shared" si="217"/>
        <v>#REF!</v>
      </c>
      <c r="Q272" t="e">
        <f t="shared" si="218"/>
        <v>#REF!</v>
      </c>
      <c r="R272" t="e">
        <f t="shared" si="219"/>
        <v>#REF!</v>
      </c>
      <c r="S272" t="e">
        <f t="shared" si="220"/>
        <v>#REF!</v>
      </c>
      <c r="T272" t="e">
        <f t="shared" si="221"/>
        <v>#REF!</v>
      </c>
      <c r="U272" t="e">
        <f t="shared" si="222"/>
        <v>#REF!</v>
      </c>
      <c r="V272" t="e">
        <f t="shared" si="223"/>
        <v>#REF!</v>
      </c>
      <c r="W272" t="e">
        <f t="shared" si="224"/>
        <v>#REF!</v>
      </c>
      <c r="X272" t="e">
        <f t="shared" si="225"/>
        <v>#REF!</v>
      </c>
      <c r="Y272" t="e">
        <f t="shared" si="226"/>
        <v>#REF!</v>
      </c>
      <c r="AA272">
        <v>74715642</v>
      </c>
      <c r="AB272">
        <f t="shared" si="227"/>
        <v>34.18</v>
      </c>
      <c r="AC272">
        <f t="shared" si="228"/>
        <v>34.18</v>
      </c>
      <c r="AD272">
        <f>ROUND((((ET272)-(EU272))+AE272),2)</f>
        <v>0</v>
      </c>
      <c r="AE272">
        <f t="shared" si="249"/>
        <v>0</v>
      </c>
      <c r="AF272">
        <f t="shared" si="249"/>
        <v>0</v>
      </c>
      <c r="AG272">
        <f t="shared" si="229"/>
        <v>0</v>
      </c>
      <c r="AH272">
        <f t="shared" si="250"/>
        <v>0</v>
      </c>
      <c r="AI272">
        <f t="shared" si="250"/>
        <v>0</v>
      </c>
      <c r="AJ272">
        <f t="shared" si="230"/>
        <v>0</v>
      </c>
      <c r="AK272">
        <v>34.18</v>
      </c>
      <c r="AL272" s="68">
        <f>'1.Лок.смета.и.Акт'!F837</f>
        <v>34.18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1</v>
      </c>
      <c r="AW272">
        <v>1</v>
      </c>
      <c r="AZ272">
        <v>1</v>
      </c>
      <c r="BA272">
        <v>1</v>
      </c>
      <c r="BB272">
        <v>1</v>
      </c>
      <c r="BC272">
        <f>'1.Лок.смета.и.Акт'!J837</f>
        <v>9.11</v>
      </c>
      <c r="BD272" t="s">
        <v>6</v>
      </c>
      <c r="BE272" t="s">
        <v>6</v>
      </c>
      <c r="BF272" t="s">
        <v>6</v>
      </c>
      <c r="BG272" t="s">
        <v>6</v>
      </c>
      <c r="BH272">
        <v>3</v>
      </c>
      <c r="BI272">
        <v>1</v>
      </c>
      <c r="BJ272" t="s">
        <v>282</v>
      </c>
      <c r="BM272">
        <v>500001</v>
      </c>
      <c r="BN272">
        <v>0</v>
      </c>
      <c r="BO272" t="s">
        <v>6</v>
      </c>
      <c r="BP272">
        <v>0</v>
      </c>
      <c r="BQ272">
        <v>8</v>
      </c>
      <c r="BR272">
        <v>0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6</v>
      </c>
      <c r="BZ272">
        <v>0</v>
      </c>
      <c r="CA272">
        <v>0</v>
      </c>
      <c r="CB272" t="s">
        <v>6</v>
      </c>
      <c r="CE272">
        <v>0</v>
      </c>
      <c r="CF272">
        <v>0</v>
      </c>
      <c r="CG272">
        <v>0</v>
      </c>
      <c r="CM272">
        <v>0</v>
      </c>
      <c r="CN272" t="s">
        <v>6</v>
      </c>
      <c r="CO272">
        <v>0</v>
      </c>
      <c r="CP272" t="e">
        <f t="shared" si="231"/>
        <v>#REF!</v>
      </c>
      <c r="CQ272">
        <f t="shared" si="251"/>
        <v>34.18</v>
      </c>
      <c r="CR272">
        <f t="shared" si="251"/>
        <v>0</v>
      </c>
      <c r="CS272">
        <f t="shared" si="232"/>
        <v>0</v>
      </c>
      <c r="CT272">
        <f t="shared" si="233"/>
        <v>0</v>
      </c>
      <c r="CU272">
        <f t="shared" si="234"/>
        <v>0</v>
      </c>
      <c r="CV272">
        <f t="shared" si="235"/>
        <v>0</v>
      </c>
      <c r="CW272">
        <f t="shared" si="236"/>
        <v>0</v>
      </c>
      <c r="CX272">
        <f t="shared" si="237"/>
        <v>0</v>
      </c>
      <c r="CY272" t="e">
        <f t="shared" si="238"/>
        <v>#REF!</v>
      </c>
      <c r="CZ272" t="e">
        <f t="shared" si="239"/>
        <v>#REF!</v>
      </c>
      <c r="DC272" t="s">
        <v>6</v>
      </c>
      <c r="DD272" t="s">
        <v>6</v>
      </c>
      <c r="DE272" t="s">
        <v>6</v>
      </c>
      <c r="DF272" t="s">
        <v>6</v>
      </c>
      <c r="DG272" t="s">
        <v>6</v>
      </c>
      <c r="DH272" t="s">
        <v>6</v>
      </c>
      <c r="DI272" t="s">
        <v>6</v>
      </c>
      <c r="DJ272" t="s">
        <v>6</v>
      </c>
      <c r="DK272" t="s">
        <v>6</v>
      </c>
      <c r="DL272" t="s">
        <v>6</v>
      </c>
      <c r="DM272" t="s">
        <v>6</v>
      </c>
      <c r="DN272">
        <v>0</v>
      </c>
      <c r="DO272">
        <v>0</v>
      </c>
      <c r="DP272">
        <v>1</v>
      </c>
      <c r="DQ272">
        <v>1</v>
      </c>
      <c r="DU272">
        <v>1013</v>
      </c>
      <c r="DV272" t="s">
        <v>281</v>
      </c>
      <c r="DW272" t="str">
        <f>'1.Лок.смета.и.Акт'!D837</f>
        <v>м.п.</v>
      </c>
      <c r="DX272">
        <v>1</v>
      </c>
      <c r="DZ272" t="s">
        <v>6</v>
      </c>
      <c r="EA272" t="s">
        <v>6</v>
      </c>
      <c r="EB272" t="s">
        <v>6</v>
      </c>
      <c r="EC272" t="s">
        <v>6</v>
      </c>
      <c r="EE272">
        <v>61530067</v>
      </c>
      <c r="EF272">
        <v>8</v>
      </c>
      <c r="EG272" t="s">
        <v>51</v>
      </c>
      <c r="EH272">
        <v>0</v>
      </c>
      <c r="EI272" t="s">
        <v>6</v>
      </c>
      <c r="EJ272">
        <v>1</v>
      </c>
      <c r="EK272">
        <v>500001</v>
      </c>
      <c r="EL272" t="s">
        <v>52</v>
      </c>
      <c r="EM272" t="s">
        <v>53</v>
      </c>
      <c r="EO272" t="s">
        <v>6</v>
      </c>
      <c r="EQ272">
        <v>0</v>
      </c>
      <c r="ER272">
        <v>34.18</v>
      </c>
      <c r="ES272" s="68">
        <f>'1.Лок.смета.и.Акт'!F837</f>
        <v>34.18</v>
      </c>
      <c r="ET272">
        <v>0</v>
      </c>
      <c r="EU272">
        <v>0</v>
      </c>
      <c r="EV272">
        <v>0</v>
      </c>
      <c r="EW272">
        <v>0</v>
      </c>
      <c r="EX272">
        <v>0</v>
      </c>
      <c r="EZ272">
        <v>5</v>
      </c>
      <c r="FC272">
        <v>0</v>
      </c>
      <c r="FD272">
        <v>18</v>
      </c>
      <c r="FF272">
        <v>32.5</v>
      </c>
      <c r="FQ272">
        <v>0</v>
      </c>
      <c r="FR272">
        <f t="shared" si="240"/>
        <v>0</v>
      </c>
      <c r="FS272">
        <v>0</v>
      </c>
      <c r="FX272">
        <v>0</v>
      </c>
      <c r="FY272">
        <v>0</v>
      </c>
      <c r="GA272" t="s">
        <v>283</v>
      </c>
      <c r="GD272">
        <v>1</v>
      </c>
      <c r="GF272">
        <v>1960433838</v>
      </c>
      <c r="GG272">
        <v>2</v>
      </c>
      <c r="GH272">
        <v>3</v>
      </c>
      <c r="GI272">
        <v>4</v>
      </c>
      <c r="GJ272">
        <v>0</v>
      </c>
      <c r="GK272">
        <v>0</v>
      </c>
      <c r="GL272">
        <f t="shared" si="241"/>
        <v>0</v>
      </c>
      <c r="GM272" t="e">
        <f t="shared" si="242"/>
        <v>#REF!</v>
      </c>
      <c r="GN272" t="e">
        <f t="shared" si="243"/>
        <v>#REF!</v>
      </c>
      <c r="GO272">
        <f t="shared" si="244"/>
        <v>0</v>
      </c>
      <c r="GP272">
        <f t="shared" si="245"/>
        <v>0</v>
      </c>
      <c r="GR272">
        <v>1</v>
      </c>
      <c r="GS272">
        <v>1</v>
      </c>
      <c r="GT272">
        <v>0</v>
      </c>
      <c r="GU272" t="s">
        <v>6</v>
      </c>
      <c r="GV272">
        <f t="shared" si="246"/>
        <v>0</v>
      </c>
      <c r="GW272">
        <v>1</v>
      </c>
      <c r="GX272" t="e">
        <f t="shared" si="247"/>
        <v>#REF!</v>
      </c>
      <c r="HA272">
        <v>0</v>
      </c>
      <c r="HB272">
        <v>0</v>
      </c>
      <c r="HC272">
        <f t="shared" si="248"/>
        <v>0</v>
      </c>
      <c r="HE272" t="s">
        <v>43</v>
      </c>
      <c r="HF272" t="s">
        <v>55</v>
      </c>
      <c r="HG272" t="e">
        <f>ROUND(AC272*I272,2)</f>
        <v>#REF!</v>
      </c>
      <c r="HM272" t="s">
        <v>6</v>
      </c>
      <c r="HN272" t="s">
        <v>6</v>
      </c>
      <c r="HO272" t="s">
        <v>6</v>
      </c>
      <c r="HP272" t="s">
        <v>6</v>
      </c>
      <c r="HQ272" t="s">
        <v>6</v>
      </c>
      <c r="IF272">
        <v>-1</v>
      </c>
      <c r="IK272">
        <v>0</v>
      </c>
    </row>
    <row r="273" spans="1:240" x14ac:dyDescent="0.2">
      <c r="IF273">
        <v>-1</v>
      </c>
    </row>
    <row r="274" spans="1:240" x14ac:dyDescent="0.2">
      <c r="A274" s="2">
        <v>51</v>
      </c>
      <c r="B274" s="2">
        <f>B252</f>
        <v>1</v>
      </c>
      <c r="C274" s="2">
        <f>A252</f>
        <v>4</v>
      </c>
      <c r="D274" s="2">
        <f>ROW(A252)</f>
        <v>252</v>
      </c>
      <c r="E274" s="2"/>
      <c r="F274" s="2" t="str">
        <f>IF(F252&lt;&gt;"",F252,"")</f>
        <v/>
      </c>
      <c r="G274" s="2" t="str">
        <f>IF(G252&lt;&gt;"",G252,"")</f>
        <v>Система В5.1, В5.2, В5.3</v>
      </c>
      <c r="H274" s="2">
        <v>0</v>
      </c>
      <c r="I274" s="2"/>
      <c r="J274" s="2"/>
      <c r="K274" s="2"/>
      <c r="L274" s="2"/>
      <c r="M274" s="2"/>
      <c r="N274" s="2"/>
      <c r="O274" s="2" t="e">
        <f t="shared" ref="O274:T274" si="252">ROUND(AB274,2)</f>
        <v>#REF!</v>
      </c>
      <c r="P274" s="2" t="e">
        <f t="shared" si="252"/>
        <v>#REF!</v>
      </c>
      <c r="Q274" s="2" t="e">
        <f t="shared" si="252"/>
        <v>#REF!</v>
      </c>
      <c r="R274" s="2" t="e">
        <f t="shared" si="252"/>
        <v>#REF!</v>
      </c>
      <c r="S274" s="2" t="e">
        <f t="shared" si="252"/>
        <v>#REF!</v>
      </c>
      <c r="T274" s="2" t="e">
        <f t="shared" si="252"/>
        <v>#REF!</v>
      </c>
      <c r="U274" s="2" t="e">
        <f>AH274</f>
        <v>#REF!</v>
      </c>
      <c r="V274" s="2" t="e">
        <f>AI274</f>
        <v>#REF!</v>
      </c>
      <c r="W274" s="2" t="e">
        <f>ROUND(AJ274,2)</f>
        <v>#REF!</v>
      </c>
      <c r="X274" s="2" t="e">
        <f>ROUND(AK274,2)</f>
        <v>#REF!</v>
      </c>
      <c r="Y274" s="2" t="e">
        <f>ROUND(AL274,2)</f>
        <v>#REF!</v>
      </c>
      <c r="Z274" s="2"/>
      <c r="AA274" s="2"/>
      <c r="AB274" s="2" t="e">
        <f>ROUND(SUMIF(AA256:AA272,"=74715642",O256:O272),2)</f>
        <v>#REF!</v>
      </c>
      <c r="AC274" s="2" t="e">
        <f>ROUND(SUMIF(AA256:AA272,"=74715642",P256:P272),2)</f>
        <v>#REF!</v>
      </c>
      <c r="AD274" s="2" t="e">
        <f>ROUND(SUMIF(AA256:AA272,"=74715642",Q256:Q272),2)</f>
        <v>#REF!</v>
      </c>
      <c r="AE274" s="2" t="e">
        <f>ROUND(SUMIF(AA256:AA272,"=74715642",R256:R272),2)</f>
        <v>#REF!</v>
      </c>
      <c r="AF274" s="2" t="e">
        <f>ROUND(SUMIF(AA256:AA272,"=74715642",S256:S272),2)</f>
        <v>#REF!</v>
      </c>
      <c r="AG274" s="2" t="e">
        <f>ROUND(SUMIF(AA256:AA272,"=74715642",T256:T272),2)</f>
        <v>#REF!</v>
      </c>
      <c r="AH274" s="2" t="e">
        <f>SUMIF(AA256:AA272,"=74715642",U256:U272)</f>
        <v>#REF!</v>
      </c>
      <c r="AI274" s="2" t="e">
        <f>SUMIF(AA256:AA272,"=74715642",V256:V272)</f>
        <v>#REF!</v>
      </c>
      <c r="AJ274" s="2" t="e">
        <f>ROUND(SUMIF(AA256:AA272,"=74715642",W256:W272),2)</f>
        <v>#REF!</v>
      </c>
      <c r="AK274" s="2" t="e">
        <f>ROUND(SUMIF(AA256:AA272,"=74715642",X256:X272),2)</f>
        <v>#REF!</v>
      </c>
      <c r="AL274" s="2" t="e">
        <f>ROUND(SUMIF(AA256:AA272,"=74715642",Y256:Y272),2)</f>
        <v>#REF!</v>
      </c>
      <c r="AM274" s="2"/>
      <c r="AN274" s="2"/>
      <c r="AO274" s="2">
        <f t="shared" ref="AO274:BD274" si="253">ROUND(BX274,2)</f>
        <v>0</v>
      </c>
      <c r="AP274" s="2" t="e">
        <f t="shared" si="253"/>
        <v>#REF!</v>
      </c>
      <c r="AQ274" s="2">
        <f t="shared" si="253"/>
        <v>0</v>
      </c>
      <c r="AR274" s="2" t="e">
        <f t="shared" si="253"/>
        <v>#REF!</v>
      </c>
      <c r="AS274" s="2" t="e">
        <f t="shared" si="253"/>
        <v>#REF!</v>
      </c>
      <c r="AT274" s="2">
        <f t="shared" si="253"/>
        <v>0</v>
      </c>
      <c r="AU274" s="2">
        <f t="shared" si="253"/>
        <v>0</v>
      </c>
      <c r="AV274" s="2" t="e">
        <f t="shared" si="253"/>
        <v>#REF!</v>
      </c>
      <c r="AW274" s="2" t="e">
        <f t="shared" si="253"/>
        <v>#REF!</v>
      </c>
      <c r="AX274" s="2">
        <f t="shared" si="253"/>
        <v>0</v>
      </c>
      <c r="AY274" s="2" t="e">
        <f t="shared" si="253"/>
        <v>#REF!</v>
      </c>
      <c r="AZ274" s="2" t="e">
        <f t="shared" si="253"/>
        <v>#REF!</v>
      </c>
      <c r="BA274" s="2" t="e">
        <f t="shared" si="253"/>
        <v>#REF!</v>
      </c>
      <c r="BB274" s="2">
        <f t="shared" si="253"/>
        <v>0</v>
      </c>
      <c r="BC274" s="2">
        <f t="shared" si="253"/>
        <v>0</v>
      </c>
      <c r="BD274" s="2">
        <f t="shared" si="253"/>
        <v>0</v>
      </c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>
        <f>ROUND(SUMIF(AA256:AA272,"=74715642",FQ256:FQ272),2)</f>
        <v>0</v>
      </c>
      <c r="BY274" s="2" t="e">
        <f>ROUND(SUMIF(AA256:AA272,"=74715642",FR256:FR272),2)</f>
        <v>#REF!</v>
      </c>
      <c r="BZ274" s="2">
        <f>ROUND(SUMIF(AA256:AA272,"=74715642",GL256:GL272),2)</f>
        <v>0</v>
      </c>
      <c r="CA274" s="2" t="e">
        <f>ROUND(SUMIF(AA256:AA272,"=74715642",GM256:GM272),2)</f>
        <v>#REF!</v>
      </c>
      <c r="CB274" s="2" t="e">
        <f>ROUND(SUMIF(AA256:AA272,"=74715642",GN256:GN272),2)</f>
        <v>#REF!</v>
      </c>
      <c r="CC274" s="2">
        <f>ROUND(SUMIF(AA256:AA272,"=74715642",GO256:GO272),2)</f>
        <v>0</v>
      </c>
      <c r="CD274" s="2">
        <f>ROUND(SUMIF(AA256:AA272,"=74715642",GP256:GP272),2)</f>
        <v>0</v>
      </c>
      <c r="CE274" s="2" t="e">
        <f>AC274-BX274</f>
        <v>#REF!</v>
      </c>
      <c r="CF274" s="2" t="e">
        <f>AC274-BY274</f>
        <v>#REF!</v>
      </c>
      <c r="CG274" s="2">
        <f>BX274-BZ274</f>
        <v>0</v>
      </c>
      <c r="CH274" s="2" t="e">
        <f>AC274-BX274-BY274+BZ274</f>
        <v>#REF!</v>
      </c>
      <c r="CI274" s="2" t="e">
        <f>BY274-BZ274</f>
        <v>#REF!</v>
      </c>
      <c r="CJ274" s="2" t="e">
        <f>ROUND(SUMIF(AA256:AA272,"=74715642",GX256:GX272),2)</f>
        <v>#REF!</v>
      </c>
      <c r="CK274" s="2">
        <f>ROUND(SUMIF(AA256:AA272,"=74715642",GY256:GY272),2)</f>
        <v>0</v>
      </c>
      <c r="CL274" s="2">
        <f>ROUND(SUMIF(AA256:AA272,"=74715642",GZ256:GZ272),2)</f>
        <v>0</v>
      </c>
      <c r="CM274" s="2">
        <f>ROUND(SUMIF(AA256:AA272,"=74715642",HD256:HD272),2)</f>
        <v>0</v>
      </c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>
        <v>0</v>
      </c>
      <c r="IF274">
        <v>-1</v>
      </c>
    </row>
    <row r="275" spans="1:240" x14ac:dyDescent="0.2">
      <c r="IF275">
        <v>-1</v>
      </c>
    </row>
    <row r="276" spans="1:240" x14ac:dyDescent="0.2">
      <c r="A276" s="4">
        <v>50</v>
      </c>
      <c r="B276" s="4">
        <v>0</v>
      </c>
      <c r="C276" s="4">
        <v>0</v>
      </c>
      <c r="D276" s="4">
        <v>1</v>
      </c>
      <c r="E276" s="4">
        <v>201</v>
      </c>
      <c r="F276" s="4" t="e">
        <f>ROUND(Source!O274,O276)</f>
        <v>#REF!</v>
      </c>
      <c r="G276" s="4" t="s">
        <v>156</v>
      </c>
      <c r="H276" s="4" t="s">
        <v>157</v>
      </c>
      <c r="I276" s="4"/>
      <c r="J276" s="4"/>
      <c r="K276" s="4">
        <v>201</v>
      </c>
      <c r="L276" s="4">
        <v>1</v>
      </c>
      <c r="M276" s="4">
        <v>3</v>
      </c>
      <c r="N276" s="4" t="s">
        <v>6</v>
      </c>
      <c r="O276" s="4">
        <v>2</v>
      </c>
      <c r="P276" s="4"/>
      <c r="Q276" s="4"/>
      <c r="R276" s="4"/>
      <c r="S276" s="4"/>
      <c r="T276" s="4"/>
      <c r="U276" s="4"/>
      <c r="V276" s="4"/>
      <c r="W276" s="4">
        <v>175274.34</v>
      </c>
      <c r="X276" s="4">
        <v>1</v>
      </c>
      <c r="Y276" s="4">
        <v>175274.34</v>
      </c>
      <c r="Z276" s="4"/>
      <c r="AA276" s="4"/>
      <c r="AB276" s="4"/>
      <c r="IF276">
        <v>-1</v>
      </c>
    </row>
    <row r="277" spans="1:240" x14ac:dyDescent="0.2">
      <c r="A277" s="4">
        <v>50</v>
      </c>
      <c r="B277" s="4">
        <v>0</v>
      </c>
      <c r="C277" s="4">
        <v>0</v>
      </c>
      <c r="D277" s="4">
        <v>1</v>
      </c>
      <c r="E277" s="4">
        <v>202</v>
      </c>
      <c r="F277" s="4" t="e">
        <f>ROUND(Source!P274,O277)</f>
        <v>#REF!</v>
      </c>
      <c r="G277" s="4" t="s">
        <v>158</v>
      </c>
      <c r="H277" s="4" t="s">
        <v>159</v>
      </c>
      <c r="I277" s="4"/>
      <c r="J277" s="4"/>
      <c r="K277" s="4">
        <v>202</v>
      </c>
      <c r="L277" s="4">
        <v>2</v>
      </c>
      <c r="M277" s="4">
        <v>3</v>
      </c>
      <c r="N277" s="4" t="s">
        <v>6</v>
      </c>
      <c r="O277" s="4">
        <v>2</v>
      </c>
      <c r="P277" s="4"/>
      <c r="Q277" s="4"/>
      <c r="R277" s="4"/>
      <c r="S277" s="4"/>
      <c r="T277" s="4"/>
      <c r="U277" s="4"/>
      <c r="V277" s="4"/>
      <c r="W277" s="4">
        <v>171921.19</v>
      </c>
      <c r="X277" s="4">
        <v>1</v>
      </c>
      <c r="Y277" s="4">
        <v>171921.19</v>
      </c>
      <c r="Z277" s="4"/>
      <c r="AA277" s="4"/>
      <c r="AB277" s="4"/>
      <c r="IF277">
        <v>-1</v>
      </c>
    </row>
    <row r="278" spans="1:240" x14ac:dyDescent="0.2">
      <c r="A278" s="4">
        <v>50</v>
      </c>
      <c r="B278" s="4">
        <v>0</v>
      </c>
      <c r="C278" s="4">
        <v>0</v>
      </c>
      <c r="D278" s="4">
        <v>1</v>
      </c>
      <c r="E278" s="4">
        <v>222</v>
      </c>
      <c r="F278" s="4">
        <f>ROUND(Source!AO274,O278)</f>
        <v>0</v>
      </c>
      <c r="G278" s="4" t="s">
        <v>160</v>
      </c>
      <c r="H278" s="4" t="s">
        <v>161</v>
      </c>
      <c r="I278" s="4"/>
      <c r="J278" s="4"/>
      <c r="K278" s="4">
        <v>222</v>
      </c>
      <c r="L278" s="4">
        <v>3</v>
      </c>
      <c r="M278" s="4">
        <v>3</v>
      </c>
      <c r="N278" s="4" t="s">
        <v>6</v>
      </c>
      <c r="O278" s="4">
        <v>2</v>
      </c>
      <c r="P278" s="4"/>
      <c r="Q278" s="4"/>
      <c r="R278" s="4"/>
      <c r="S278" s="4"/>
      <c r="T278" s="4"/>
      <c r="U278" s="4"/>
      <c r="V278" s="4"/>
      <c r="W278" s="4">
        <v>0</v>
      </c>
      <c r="X278" s="4">
        <v>1</v>
      </c>
      <c r="Y278" s="4">
        <v>0</v>
      </c>
      <c r="Z278" s="4"/>
      <c r="AA278" s="4"/>
      <c r="AB278" s="4"/>
      <c r="IF278">
        <v>-1</v>
      </c>
    </row>
    <row r="279" spans="1:240" x14ac:dyDescent="0.2">
      <c r="A279" s="4">
        <v>50</v>
      </c>
      <c r="B279" s="4">
        <v>0</v>
      </c>
      <c r="C279" s="4">
        <v>0</v>
      </c>
      <c r="D279" s="4">
        <v>1</v>
      </c>
      <c r="E279" s="4">
        <v>225</v>
      </c>
      <c r="F279" s="4" t="e">
        <f>ROUND(Source!AV274,O279)</f>
        <v>#REF!</v>
      </c>
      <c r="G279" s="4" t="s">
        <v>162</v>
      </c>
      <c r="H279" s="4" t="s">
        <v>163</v>
      </c>
      <c r="I279" s="4"/>
      <c r="J279" s="4"/>
      <c r="K279" s="4">
        <v>225</v>
      </c>
      <c r="L279" s="4">
        <v>4</v>
      </c>
      <c r="M279" s="4">
        <v>3</v>
      </c>
      <c r="N279" s="4" t="s">
        <v>6</v>
      </c>
      <c r="O279" s="4">
        <v>2</v>
      </c>
      <c r="P279" s="4"/>
      <c r="Q279" s="4"/>
      <c r="R279" s="4"/>
      <c r="S279" s="4"/>
      <c r="T279" s="4"/>
      <c r="U279" s="4"/>
      <c r="V279" s="4"/>
      <c r="W279" s="4">
        <v>171921.19</v>
      </c>
      <c r="X279" s="4">
        <v>1</v>
      </c>
      <c r="Y279" s="4">
        <v>171921.19</v>
      </c>
      <c r="Z279" s="4"/>
      <c r="AA279" s="4"/>
      <c r="AB279" s="4"/>
      <c r="IF279">
        <v>-1</v>
      </c>
    </row>
    <row r="280" spans="1:240" x14ac:dyDescent="0.2">
      <c r="A280" s="4">
        <v>50</v>
      </c>
      <c r="B280" s="4">
        <v>0</v>
      </c>
      <c r="C280" s="4">
        <v>0</v>
      </c>
      <c r="D280" s="4">
        <v>1</v>
      </c>
      <c r="E280" s="4">
        <v>226</v>
      </c>
      <c r="F280" s="4" t="e">
        <f>ROUND(Source!AW274,O280)</f>
        <v>#REF!</v>
      </c>
      <c r="G280" s="4" t="s">
        <v>164</v>
      </c>
      <c r="H280" s="4" t="s">
        <v>165</v>
      </c>
      <c r="I280" s="4"/>
      <c r="J280" s="4"/>
      <c r="K280" s="4">
        <v>226</v>
      </c>
      <c r="L280" s="4">
        <v>5</v>
      </c>
      <c r="M280" s="4">
        <v>3</v>
      </c>
      <c r="N280" s="4" t="s">
        <v>6</v>
      </c>
      <c r="O280" s="4">
        <v>2</v>
      </c>
      <c r="P280" s="4"/>
      <c r="Q280" s="4"/>
      <c r="R280" s="4"/>
      <c r="S280" s="4"/>
      <c r="T280" s="4"/>
      <c r="U280" s="4"/>
      <c r="V280" s="4"/>
      <c r="W280" s="4">
        <v>122549.59</v>
      </c>
      <c r="X280" s="4">
        <v>1</v>
      </c>
      <c r="Y280" s="4">
        <v>122549.59</v>
      </c>
      <c r="Z280" s="4"/>
      <c r="AA280" s="4"/>
      <c r="AB280" s="4"/>
      <c r="IF280">
        <v>-1</v>
      </c>
    </row>
    <row r="281" spans="1:240" x14ac:dyDescent="0.2">
      <c r="A281" s="4">
        <v>50</v>
      </c>
      <c r="B281" s="4">
        <v>0</v>
      </c>
      <c r="C281" s="4">
        <v>0</v>
      </c>
      <c r="D281" s="4">
        <v>1</v>
      </c>
      <c r="E281" s="4">
        <v>227</v>
      </c>
      <c r="F281" s="4">
        <f>ROUND(Source!AX274,O281)</f>
        <v>0</v>
      </c>
      <c r="G281" s="4" t="s">
        <v>166</v>
      </c>
      <c r="H281" s="4" t="s">
        <v>167</v>
      </c>
      <c r="I281" s="4"/>
      <c r="J281" s="4"/>
      <c r="K281" s="4">
        <v>227</v>
      </c>
      <c r="L281" s="4">
        <v>6</v>
      </c>
      <c r="M281" s="4">
        <v>3</v>
      </c>
      <c r="N281" s="4" t="s">
        <v>6</v>
      </c>
      <c r="O281" s="4">
        <v>2</v>
      </c>
      <c r="P281" s="4"/>
      <c r="Q281" s="4"/>
      <c r="R281" s="4"/>
      <c r="S281" s="4"/>
      <c r="T281" s="4"/>
      <c r="U281" s="4"/>
      <c r="V281" s="4"/>
      <c r="W281" s="4">
        <v>0</v>
      </c>
      <c r="X281" s="4">
        <v>1</v>
      </c>
      <c r="Y281" s="4">
        <v>0</v>
      </c>
      <c r="Z281" s="4"/>
      <c r="AA281" s="4"/>
      <c r="AB281" s="4"/>
      <c r="IF281">
        <v>-1</v>
      </c>
    </row>
    <row r="282" spans="1:240" x14ac:dyDescent="0.2">
      <c r="A282" s="4">
        <v>50</v>
      </c>
      <c r="B282" s="4">
        <v>0</v>
      </c>
      <c r="C282" s="4">
        <v>0</v>
      </c>
      <c r="D282" s="4">
        <v>1</v>
      </c>
      <c r="E282" s="4">
        <v>228</v>
      </c>
      <c r="F282" s="4" t="e">
        <f>ROUND(Source!AY274,O282)</f>
        <v>#REF!</v>
      </c>
      <c r="G282" s="4" t="s">
        <v>168</v>
      </c>
      <c r="H282" s="4" t="s">
        <v>169</v>
      </c>
      <c r="I282" s="4"/>
      <c r="J282" s="4"/>
      <c r="K282" s="4">
        <v>228</v>
      </c>
      <c r="L282" s="4">
        <v>7</v>
      </c>
      <c r="M282" s="4">
        <v>3</v>
      </c>
      <c r="N282" s="4" t="s">
        <v>6</v>
      </c>
      <c r="O282" s="4">
        <v>2</v>
      </c>
      <c r="P282" s="4"/>
      <c r="Q282" s="4"/>
      <c r="R282" s="4"/>
      <c r="S282" s="4"/>
      <c r="T282" s="4"/>
      <c r="U282" s="4"/>
      <c r="V282" s="4"/>
      <c r="W282" s="4">
        <v>122549.59</v>
      </c>
      <c r="X282" s="4">
        <v>1</v>
      </c>
      <c r="Y282" s="4">
        <v>122549.59</v>
      </c>
      <c r="Z282" s="4"/>
      <c r="AA282" s="4"/>
      <c r="AB282" s="4"/>
      <c r="IF282">
        <v>-1</v>
      </c>
    </row>
    <row r="283" spans="1:240" x14ac:dyDescent="0.2">
      <c r="A283" s="4">
        <v>50</v>
      </c>
      <c r="B283" s="4">
        <v>0</v>
      </c>
      <c r="C283" s="4">
        <v>0</v>
      </c>
      <c r="D283" s="4">
        <v>1</v>
      </c>
      <c r="E283" s="4">
        <v>216</v>
      </c>
      <c r="F283" s="4" t="e">
        <f>ROUND(Source!AP274,O283)</f>
        <v>#REF!</v>
      </c>
      <c r="G283" s="4" t="s">
        <v>170</v>
      </c>
      <c r="H283" s="4" t="s">
        <v>171</v>
      </c>
      <c r="I283" s="4"/>
      <c r="J283" s="4"/>
      <c r="K283" s="4">
        <v>216</v>
      </c>
      <c r="L283" s="4">
        <v>8</v>
      </c>
      <c r="M283" s="4">
        <v>3</v>
      </c>
      <c r="N283" s="4" t="s">
        <v>6</v>
      </c>
      <c r="O283" s="4">
        <v>2</v>
      </c>
      <c r="P283" s="4"/>
      <c r="Q283" s="4"/>
      <c r="R283" s="4"/>
      <c r="S283" s="4"/>
      <c r="T283" s="4"/>
      <c r="U283" s="4"/>
      <c r="V283" s="4"/>
      <c r="W283" s="4">
        <v>49371.6</v>
      </c>
      <c r="X283" s="4">
        <v>1</v>
      </c>
      <c r="Y283" s="4">
        <v>49371.6</v>
      </c>
      <c r="Z283" s="4"/>
      <c r="AA283" s="4"/>
      <c r="AB283" s="4"/>
      <c r="IF283">
        <v>-1</v>
      </c>
    </row>
    <row r="284" spans="1:240" x14ac:dyDescent="0.2">
      <c r="A284" s="4">
        <v>50</v>
      </c>
      <c r="B284" s="4">
        <v>0</v>
      </c>
      <c r="C284" s="4">
        <v>0</v>
      </c>
      <c r="D284" s="4">
        <v>1</v>
      </c>
      <c r="E284" s="4">
        <v>223</v>
      </c>
      <c r="F284" s="4">
        <f>ROUND(Source!AQ274,O284)</f>
        <v>0</v>
      </c>
      <c r="G284" s="4" t="s">
        <v>172</v>
      </c>
      <c r="H284" s="4" t="s">
        <v>173</v>
      </c>
      <c r="I284" s="4"/>
      <c r="J284" s="4"/>
      <c r="K284" s="4">
        <v>223</v>
      </c>
      <c r="L284" s="4">
        <v>9</v>
      </c>
      <c r="M284" s="4">
        <v>3</v>
      </c>
      <c r="N284" s="4" t="s">
        <v>6</v>
      </c>
      <c r="O284" s="4">
        <v>2</v>
      </c>
      <c r="P284" s="4"/>
      <c r="Q284" s="4"/>
      <c r="R284" s="4"/>
      <c r="S284" s="4"/>
      <c r="T284" s="4"/>
      <c r="U284" s="4"/>
      <c r="V284" s="4"/>
      <c r="W284" s="4">
        <v>0</v>
      </c>
      <c r="X284" s="4">
        <v>1</v>
      </c>
      <c r="Y284" s="4">
        <v>0</v>
      </c>
      <c r="Z284" s="4"/>
      <c r="AA284" s="4"/>
      <c r="AB284" s="4"/>
      <c r="IF284">
        <v>-1</v>
      </c>
    </row>
    <row r="285" spans="1:240" x14ac:dyDescent="0.2">
      <c r="A285" s="4">
        <v>50</v>
      </c>
      <c r="B285" s="4">
        <v>0</v>
      </c>
      <c r="C285" s="4">
        <v>0</v>
      </c>
      <c r="D285" s="4">
        <v>1</v>
      </c>
      <c r="E285" s="4">
        <v>229</v>
      </c>
      <c r="F285" s="4" t="e">
        <f>ROUND(Source!AZ274,O285)</f>
        <v>#REF!</v>
      </c>
      <c r="G285" s="4" t="s">
        <v>174</v>
      </c>
      <c r="H285" s="4" t="s">
        <v>175</v>
      </c>
      <c r="I285" s="4"/>
      <c r="J285" s="4"/>
      <c r="K285" s="4">
        <v>229</v>
      </c>
      <c r="L285" s="4">
        <v>10</v>
      </c>
      <c r="M285" s="4">
        <v>3</v>
      </c>
      <c r="N285" s="4" t="s">
        <v>6</v>
      </c>
      <c r="O285" s="4">
        <v>2</v>
      </c>
      <c r="P285" s="4"/>
      <c r="Q285" s="4"/>
      <c r="R285" s="4"/>
      <c r="S285" s="4"/>
      <c r="T285" s="4"/>
      <c r="U285" s="4"/>
      <c r="V285" s="4"/>
      <c r="W285" s="4">
        <v>49371.6</v>
      </c>
      <c r="X285" s="4">
        <v>1</v>
      </c>
      <c r="Y285" s="4">
        <v>49371.6</v>
      </c>
      <c r="Z285" s="4"/>
      <c r="AA285" s="4"/>
      <c r="AB285" s="4"/>
      <c r="IF285">
        <v>-1</v>
      </c>
    </row>
    <row r="286" spans="1:240" x14ac:dyDescent="0.2">
      <c r="A286" s="4">
        <v>50</v>
      </c>
      <c r="B286" s="4">
        <v>0</v>
      </c>
      <c r="C286" s="4">
        <v>0</v>
      </c>
      <c r="D286" s="4">
        <v>1</v>
      </c>
      <c r="E286" s="4">
        <v>203</v>
      </c>
      <c r="F286" s="4" t="e">
        <f>ROUND(Source!Q274,O286)</f>
        <v>#REF!</v>
      </c>
      <c r="G286" s="4" t="s">
        <v>176</v>
      </c>
      <c r="H286" s="4" t="s">
        <v>177</v>
      </c>
      <c r="I286" s="4"/>
      <c r="J286" s="4"/>
      <c r="K286" s="4">
        <v>203</v>
      </c>
      <c r="L286" s="4">
        <v>11</v>
      </c>
      <c r="M286" s="4">
        <v>3</v>
      </c>
      <c r="N286" s="4" t="s">
        <v>6</v>
      </c>
      <c r="O286" s="4">
        <v>2</v>
      </c>
      <c r="P286" s="4"/>
      <c r="Q286" s="4"/>
      <c r="R286" s="4"/>
      <c r="S286" s="4"/>
      <c r="T286" s="4"/>
      <c r="U286" s="4"/>
      <c r="V286" s="4"/>
      <c r="W286" s="4">
        <v>2319.87</v>
      </c>
      <c r="X286" s="4">
        <v>1</v>
      </c>
      <c r="Y286" s="4">
        <v>2319.87</v>
      </c>
      <c r="Z286" s="4"/>
      <c r="AA286" s="4"/>
      <c r="AB286" s="4"/>
      <c r="IF286">
        <v>-1</v>
      </c>
    </row>
    <row r="287" spans="1:240" x14ac:dyDescent="0.2">
      <c r="A287" s="4">
        <v>50</v>
      </c>
      <c r="B287" s="4">
        <v>0</v>
      </c>
      <c r="C287" s="4">
        <v>0</v>
      </c>
      <c r="D287" s="4">
        <v>1</v>
      </c>
      <c r="E287" s="4">
        <v>231</v>
      </c>
      <c r="F287" s="4">
        <f>ROUND(Source!BB274,O287)</f>
        <v>0</v>
      </c>
      <c r="G287" s="4" t="s">
        <v>178</v>
      </c>
      <c r="H287" s="4" t="s">
        <v>179</v>
      </c>
      <c r="I287" s="4"/>
      <c r="J287" s="4"/>
      <c r="K287" s="4">
        <v>231</v>
      </c>
      <c r="L287" s="4">
        <v>12</v>
      </c>
      <c r="M287" s="4">
        <v>3</v>
      </c>
      <c r="N287" s="4" t="s">
        <v>6</v>
      </c>
      <c r="O287" s="4">
        <v>2</v>
      </c>
      <c r="P287" s="4"/>
      <c r="Q287" s="4"/>
      <c r="R287" s="4"/>
      <c r="S287" s="4"/>
      <c r="T287" s="4"/>
      <c r="U287" s="4"/>
      <c r="V287" s="4"/>
      <c r="W287" s="4">
        <v>0</v>
      </c>
      <c r="X287" s="4">
        <v>1</v>
      </c>
      <c r="Y287" s="4">
        <v>0</v>
      </c>
      <c r="Z287" s="4"/>
      <c r="AA287" s="4"/>
      <c r="AB287" s="4"/>
      <c r="IF287">
        <v>-1</v>
      </c>
    </row>
    <row r="288" spans="1:240" x14ac:dyDescent="0.2">
      <c r="A288" s="4">
        <v>50</v>
      </c>
      <c r="B288" s="4">
        <v>0</v>
      </c>
      <c r="C288" s="4">
        <v>0</v>
      </c>
      <c r="D288" s="4">
        <v>1</v>
      </c>
      <c r="E288" s="4">
        <v>204</v>
      </c>
      <c r="F288" s="4" t="e">
        <f>ROUND(Source!R274,O288)</f>
        <v>#REF!</v>
      </c>
      <c r="G288" s="4" t="s">
        <v>180</v>
      </c>
      <c r="H288" s="4" t="s">
        <v>181</v>
      </c>
      <c r="I288" s="4"/>
      <c r="J288" s="4"/>
      <c r="K288" s="4">
        <v>204</v>
      </c>
      <c r="L288" s="4">
        <v>13</v>
      </c>
      <c r="M288" s="4">
        <v>3</v>
      </c>
      <c r="N288" s="4" t="s">
        <v>6</v>
      </c>
      <c r="O288" s="4">
        <v>2</v>
      </c>
      <c r="P288" s="4"/>
      <c r="Q288" s="4"/>
      <c r="R288" s="4"/>
      <c r="S288" s="4"/>
      <c r="T288" s="4"/>
      <c r="U288" s="4"/>
      <c r="V288" s="4"/>
      <c r="W288" s="4">
        <v>472.30999999999995</v>
      </c>
      <c r="X288" s="4">
        <v>1</v>
      </c>
      <c r="Y288" s="4">
        <v>472.30999999999995</v>
      </c>
      <c r="Z288" s="4"/>
      <c r="AA288" s="4"/>
      <c r="AB288" s="4"/>
      <c r="IF288">
        <v>-1</v>
      </c>
    </row>
    <row r="289" spans="1:240" x14ac:dyDescent="0.2">
      <c r="A289" s="4">
        <v>50</v>
      </c>
      <c r="B289" s="4">
        <v>0</v>
      </c>
      <c r="C289" s="4">
        <v>0</v>
      </c>
      <c r="D289" s="4">
        <v>1</v>
      </c>
      <c r="E289" s="4">
        <v>205</v>
      </c>
      <c r="F289" s="4" t="e">
        <f>ROUND(Source!S274,O289)</f>
        <v>#REF!</v>
      </c>
      <c r="G289" s="4" t="s">
        <v>182</v>
      </c>
      <c r="H289" s="4" t="s">
        <v>183</v>
      </c>
      <c r="I289" s="4"/>
      <c r="J289" s="4"/>
      <c r="K289" s="4">
        <v>205</v>
      </c>
      <c r="L289" s="4">
        <v>14</v>
      </c>
      <c r="M289" s="4">
        <v>3</v>
      </c>
      <c r="N289" s="4" t="s">
        <v>6</v>
      </c>
      <c r="O289" s="4">
        <v>2</v>
      </c>
      <c r="P289" s="4"/>
      <c r="Q289" s="4"/>
      <c r="R289" s="4"/>
      <c r="S289" s="4"/>
      <c r="T289" s="4"/>
      <c r="U289" s="4"/>
      <c r="V289" s="4"/>
      <c r="W289" s="4">
        <v>50404.880000000005</v>
      </c>
      <c r="X289" s="4">
        <v>1</v>
      </c>
      <c r="Y289" s="4">
        <v>50404.880000000005</v>
      </c>
      <c r="Z289" s="4"/>
      <c r="AA289" s="4"/>
      <c r="AB289" s="4"/>
      <c r="IF289">
        <v>-1</v>
      </c>
    </row>
    <row r="290" spans="1:240" x14ac:dyDescent="0.2">
      <c r="A290" s="4">
        <v>50</v>
      </c>
      <c r="B290" s="4">
        <v>0</v>
      </c>
      <c r="C290" s="4">
        <v>0</v>
      </c>
      <c r="D290" s="4">
        <v>1</v>
      </c>
      <c r="E290" s="4">
        <v>232</v>
      </c>
      <c r="F290" s="4">
        <f>ROUND(Source!BC274,O290)</f>
        <v>0</v>
      </c>
      <c r="G290" s="4" t="s">
        <v>184</v>
      </c>
      <c r="H290" s="4" t="s">
        <v>185</v>
      </c>
      <c r="I290" s="4"/>
      <c r="J290" s="4"/>
      <c r="K290" s="4">
        <v>232</v>
      </c>
      <c r="L290" s="4">
        <v>15</v>
      </c>
      <c r="M290" s="4">
        <v>3</v>
      </c>
      <c r="N290" s="4" t="s">
        <v>6</v>
      </c>
      <c r="O290" s="4">
        <v>2</v>
      </c>
      <c r="P290" s="4"/>
      <c r="Q290" s="4"/>
      <c r="R290" s="4"/>
      <c r="S290" s="4"/>
      <c r="T290" s="4"/>
      <c r="U290" s="4"/>
      <c r="V290" s="4"/>
      <c r="W290" s="4">
        <v>0</v>
      </c>
      <c r="X290" s="4">
        <v>1</v>
      </c>
      <c r="Y290" s="4">
        <v>0</v>
      </c>
      <c r="Z290" s="4"/>
      <c r="AA290" s="4"/>
      <c r="AB290" s="4"/>
      <c r="IF290">
        <v>-1</v>
      </c>
    </row>
    <row r="291" spans="1:240" x14ac:dyDescent="0.2">
      <c r="A291" s="4">
        <v>50</v>
      </c>
      <c r="B291" s="4">
        <v>0</v>
      </c>
      <c r="C291" s="4">
        <v>0</v>
      </c>
      <c r="D291" s="4">
        <v>1</v>
      </c>
      <c r="E291" s="4">
        <v>214</v>
      </c>
      <c r="F291" s="4" t="e">
        <f>ROUND(Source!AS274,O291)</f>
        <v>#REF!</v>
      </c>
      <c r="G291" s="4" t="s">
        <v>186</v>
      </c>
      <c r="H291" s="4" t="s">
        <v>187</v>
      </c>
      <c r="I291" s="4"/>
      <c r="J291" s="4"/>
      <c r="K291" s="4">
        <v>214</v>
      </c>
      <c r="L291" s="4">
        <v>16</v>
      </c>
      <c r="M291" s="4">
        <v>3</v>
      </c>
      <c r="N291" s="4" t="s">
        <v>6</v>
      </c>
      <c r="O291" s="4">
        <v>2</v>
      </c>
      <c r="P291" s="4"/>
      <c r="Q291" s="4"/>
      <c r="R291" s="4"/>
      <c r="S291" s="4"/>
      <c r="T291" s="4"/>
      <c r="U291" s="4"/>
      <c r="V291" s="4"/>
      <c r="W291" s="4">
        <v>273467.32</v>
      </c>
      <c r="X291" s="4">
        <v>1</v>
      </c>
      <c r="Y291" s="4">
        <v>273467.32</v>
      </c>
      <c r="Z291" s="4"/>
      <c r="AA291" s="4"/>
      <c r="AB291" s="4"/>
      <c r="IF291">
        <v>-1</v>
      </c>
    </row>
    <row r="292" spans="1:240" x14ac:dyDescent="0.2">
      <c r="A292" s="4">
        <v>50</v>
      </c>
      <c r="B292" s="4">
        <v>0</v>
      </c>
      <c r="C292" s="4">
        <v>0</v>
      </c>
      <c r="D292" s="4">
        <v>1</v>
      </c>
      <c r="E292" s="4">
        <v>215</v>
      </c>
      <c r="F292" s="4">
        <f>ROUND(Source!AT274,O292)</f>
        <v>0</v>
      </c>
      <c r="G292" s="4" t="s">
        <v>188</v>
      </c>
      <c r="H292" s="4" t="s">
        <v>189</v>
      </c>
      <c r="I292" s="4"/>
      <c r="J292" s="4"/>
      <c r="K292" s="4">
        <v>215</v>
      </c>
      <c r="L292" s="4">
        <v>17</v>
      </c>
      <c r="M292" s="4">
        <v>3</v>
      </c>
      <c r="N292" s="4" t="s">
        <v>6</v>
      </c>
      <c r="O292" s="4">
        <v>2</v>
      </c>
      <c r="P292" s="4"/>
      <c r="Q292" s="4"/>
      <c r="R292" s="4"/>
      <c r="S292" s="4"/>
      <c r="T292" s="4"/>
      <c r="U292" s="4"/>
      <c r="V292" s="4"/>
      <c r="W292" s="4">
        <v>0</v>
      </c>
      <c r="X292" s="4">
        <v>1</v>
      </c>
      <c r="Y292" s="4">
        <v>0</v>
      </c>
      <c r="Z292" s="4"/>
      <c r="AA292" s="4"/>
      <c r="AB292" s="4"/>
      <c r="IF292">
        <v>-1</v>
      </c>
    </row>
    <row r="293" spans="1:240" x14ac:dyDescent="0.2">
      <c r="A293" s="4">
        <v>50</v>
      </c>
      <c r="B293" s="4">
        <v>0</v>
      </c>
      <c r="C293" s="4">
        <v>0</v>
      </c>
      <c r="D293" s="4">
        <v>1</v>
      </c>
      <c r="E293" s="4">
        <v>217</v>
      </c>
      <c r="F293" s="4">
        <f>ROUND(Source!AU274,O293)</f>
        <v>0</v>
      </c>
      <c r="G293" s="4" t="s">
        <v>190</v>
      </c>
      <c r="H293" s="4" t="s">
        <v>191</v>
      </c>
      <c r="I293" s="4"/>
      <c r="J293" s="4"/>
      <c r="K293" s="4">
        <v>217</v>
      </c>
      <c r="L293" s="4">
        <v>18</v>
      </c>
      <c r="M293" s="4">
        <v>3</v>
      </c>
      <c r="N293" s="4" t="s">
        <v>6</v>
      </c>
      <c r="O293" s="4">
        <v>2</v>
      </c>
      <c r="P293" s="4"/>
      <c r="Q293" s="4"/>
      <c r="R293" s="4"/>
      <c r="S293" s="4"/>
      <c r="T293" s="4"/>
      <c r="U293" s="4"/>
      <c r="V293" s="4"/>
      <c r="W293" s="4">
        <v>0</v>
      </c>
      <c r="X293" s="4">
        <v>1</v>
      </c>
      <c r="Y293" s="4">
        <v>0</v>
      </c>
      <c r="Z293" s="4"/>
      <c r="AA293" s="4"/>
      <c r="AB293" s="4"/>
      <c r="IF293">
        <v>-1</v>
      </c>
    </row>
    <row r="294" spans="1:240" x14ac:dyDescent="0.2">
      <c r="A294" s="4">
        <v>50</v>
      </c>
      <c r="B294" s="4">
        <v>0</v>
      </c>
      <c r="C294" s="4">
        <v>0</v>
      </c>
      <c r="D294" s="4">
        <v>1</v>
      </c>
      <c r="E294" s="4">
        <v>230</v>
      </c>
      <c r="F294" s="4" t="e">
        <f>ROUND(Source!BA274,O294)</f>
        <v>#REF!</v>
      </c>
      <c r="G294" s="4" t="s">
        <v>192</v>
      </c>
      <c r="H294" s="4" t="s">
        <v>193</v>
      </c>
      <c r="I294" s="4"/>
      <c r="J294" s="4"/>
      <c r="K294" s="4">
        <v>230</v>
      </c>
      <c r="L294" s="4">
        <v>19</v>
      </c>
      <c r="M294" s="4">
        <v>3</v>
      </c>
      <c r="N294" s="4" t="s">
        <v>6</v>
      </c>
      <c r="O294" s="4">
        <v>2</v>
      </c>
      <c r="P294" s="4"/>
      <c r="Q294" s="4"/>
      <c r="R294" s="4"/>
      <c r="S294" s="4"/>
      <c r="T294" s="4"/>
      <c r="U294" s="4"/>
      <c r="V294" s="4"/>
      <c r="W294" s="4">
        <v>0</v>
      </c>
      <c r="X294" s="4">
        <v>1</v>
      </c>
      <c r="Y294" s="4">
        <v>0</v>
      </c>
      <c r="Z294" s="4"/>
      <c r="AA294" s="4"/>
      <c r="AB294" s="4"/>
      <c r="IF294">
        <v>-1</v>
      </c>
    </row>
    <row r="295" spans="1:240" x14ac:dyDescent="0.2">
      <c r="A295" s="4">
        <v>50</v>
      </c>
      <c r="B295" s="4">
        <v>0</v>
      </c>
      <c r="C295" s="4">
        <v>0</v>
      </c>
      <c r="D295" s="4">
        <v>1</v>
      </c>
      <c r="E295" s="4">
        <v>206</v>
      </c>
      <c r="F295" s="4" t="e">
        <f>ROUND(Source!T274,O295)</f>
        <v>#REF!</v>
      </c>
      <c r="G295" s="4" t="s">
        <v>194</v>
      </c>
      <c r="H295" s="4" t="s">
        <v>195</v>
      </c>
      <c r="I295" s="4"/>
      <c r="J295" s="4"/>
      <c r="K295" s="4">
        <v>206</v>
      </c>
      <c r="L295" s="4">
        <v>20</v>
      </c>
      <c r="M295" s="4">
        <v>3</v>
      </c>
      <c r="N295" s="4" t="s">
        <v>6</v>
      </c>
      <c r="O295" s="4">
        <v>2</v>
      </c>
      <c r="P295" s="4"/>
      <c r="Q295" s="4"/>
      <c r="R295" s="4"/>
      <c r="S295" s="4"/>
      <c r="T295" s="4"/>
      <c r="U295" s="4"/>
      <c r="V295" s="4"/>
      <c r="W295" s="4">
        <v>0</v>
      </c>
      <c r="X295" s="4">
        <v>1</v>
      </c>
      <c r="Y295" s="4">
        <v>0</v>
      </c>
      <c r="Z295" s="4"/>
      <c r="AA295" s="4"/>
      <c r="AB295" s="4"/>
      <c r="IF295">
        <v>-1</v>
      </c>
    </row>
    <row r="296" spans="1:240" x14ac:dyDescent="0.2">
      <c r="A296" s="4">
        <v>50</v>
      </c>
      <c r="B296" s="4">
        <v>0</v>
      </c>
      <c r="C296" s="4">
        <v>0</v>
      </c>
      <c r="D296" s="4">
        <v>1</v>
      </c>
      <c r="E296" s="4">
        <v>207</v>
      </c>
      <c r="F296" s="4" t="e">
        <f>ROUND(Source!U274,O296)</f>
        <v>#REF!</v>
      </c>
      <c r="G296" s="4" t="s">
        <v>196</v>
      </c>
      <c r="H296" s="4" t="s">
        <v>197</v>
      </c>
      <c r="I296" s="4"/>
      <c r="J296" s="4"/>
      <c r="K296" s="4">
        <v>207</v>
      </c>
      <c r="L296" s="4">
        <v>21</v>
      </c>
      <c r="M296" s="4">
        <v>3</v>
      </c>
      <c r="N296" s="4" t="s">
        <v>6</v>
      </c>
      <c r="O296" s="4">
        <v>7</v>
      </c>
      <c r="P296" s="4"/>
      <c r="Q296" s="4"/>
      <c r="R296" s="4"/>
      <c r="S296" s="4"/>
      <c r="T296" s="4"/>
      <c r="U296" s="4"/>
      <c r="V296" s="4"/>
      <c r="W296" s="4">
        <v>171.28314</v>
      </c>
      <c r="X296" s="4">
        <v>1</v>
      </c>
      <c r="Y296" s="4">
        <v>171.28314</v>
      </c>
      <c r="Z296" s="4"/>
      <c r="AA296" s="4"/>
      <c r="AB296" s="4"/>
      <c r="IF296">
        <v>-1</v>
      </c>
    </row>
    <row r="297" spans="1:240" x14ac:dyDescent="0.2">
      <c r="A297" s="4">
        <v>50</v>
      </c>
      <c r="B297" s="4">
        <v>0</v>
      </c>
      <c r="C297" s="4">
        <v>0</v>
      </c>
      <c r="D297" s="4">
        <v>1</v>
      </c>
      <c r="E297" s="4">
        <v>208</v>
      </c>
      <c r="F297" s="4" t="e">
        <f>ROUND(Source!V274,O297)</f>
        <v>#REF!</v>
      </c>
      <c r="G297" s="4" t="s">
        <v>198</v>
      </c>
      <c r="H297" s="4" t="s">
        <v>199</v>
      </c>
      <c r="I297" s="4"/>
      <c r="J297" s="4"/>
      <c r="K297" s="4">
        <v>208</v>
      </c>
      <c r="L297" s="4">
        <v>22</v>
      </c>
      <c r="M297" s="4">
        <v>3</v>
      </c>
      <c r="N297" s="4" t="s">
        <v>6</v>
      </c>
      <c r="O297" s="4">
        <v>7</v>
      </c>
      <c r="P297" s="4"/>
      <c r="Q297" s="4"/>
      <c r="R297" s="4"/>
      <c r="S297" s="4"/>
      <c r="T297" s="4"/>
      <c r="U297" s="4"/>
      <c r="V297" s="4"/>
      <c r="W297" s="4">
        <v>1.1491788000000001</v>
      </c>
      <c r="X297" s="4">
        <v>1</v>
      </c>
      <c r="Y297" s="4">
        <v>1.1491788000000001</v>
      </c>
      <c r="Z297" s="4"/>
      <c r="AA297" s="4"/>
      <c r="AB297" s="4"/>
      <c r="IF297">
        <v>-1</v>
      </c>
    </row>
    <row r="298" spans="1:240" x14ac:dyDescent="0.2">
      <c r="A298" s="4">
        <v>50</v>
      </c>
      <c r="B298" s="4">
        <v>0</v>
      </c>
      <c r="C298" s="4">
        <v>0</v>
      </c>
      <c r="D298" s="4">
        <v>1</v>
      </c>
      <c r="E298" s="4">
        <v>209</v>
      </c>
      <c r="F298" s="4" t="e">
        <f>ROUND(Source!W274,O298)</f>
        <v>#REF!</v>
      </c>
      <c r="G298" s="4" t="s">
        <v>200</v>
      </c>
      <c r="H298" s="4" t="s">
        <v>201</v>
      </c>
      <c r="I298" s="4"/>
      <c r="J298" s="4"/>
      <c r="K298" s="4">
        <v>209</v>
      </c>
      <c r="L298" s="4">
        <v>23</v>
      </c>
      <c r="M298" s="4">
        <v>3</v>
      </c>
      <c r="N298" s="4" t="s">
        <v>6</v>
      </c>
      <c r="O298" s="4">
        <v>2</v>
      </c>
      <c r="P298" s="4"/>
      <c r="Q298" s="4"/>
      <c r="R298" s="4"/>
      <c r="S298" s="4"/>
      <c r="T298" s="4"/>
      <c r="U298" s="4"/>
      <c r="V298" s="4"/>
      <c r="W298" s="4">
        <v>0</v>
      </c>
      <c r="X298" s="4">
        <v>1</v>
      </c>
      <c r="Y298" s="4">
        <v>0</v>
      </c>
      <c r="Z298" s="4"/>
      <c r="AA298" s="4"/>
      <c r="AB298" s="4"/>
      <c r="IF298">
        <v>-1</v>
      </c>
    </row>
    <row r="299" spans="1:240" x14ac:dyDescent="0.2">
      <c r="A299" s="4">
        <v>50</v>
      </c>
      <c r="B299" s="4">
        <v>0</v>
      </c>
      <c r="C299" s="4">
        <v>0</v>
      </c>
      <c r="D299" s="4">
        <v>1</v>
      </c>
      <c r="E299" s="4">
        <v>233</v>
      </c>
      <c r="F299" s="4">
        <f>ROUND(Source!BD274,O299)</f>
        <v>0</v>
      </c>
      <c r="G299" s="4" t="s">
        <v>202</v>
      </c>
      <c r="H299" s="4" t="s">
        <v>203</v>
      </c>
      <c r="I299" s="4"/>
      <c r="J299" s="4"/>
      <c r="K299" s="4">
        <v>233</v>
      </c>
      <c r="L299" s="4">
        <v>24</v>
      </c>
      <c r="M299" s="4">
        <v>3</v>
      </c>
      <c r="N299" s="4" t="s">
        <v>6</v>
      </c>
      <c r="O299" s="4">
        <v>2</v>
      </c>
      <c r="P299" s="4"/>
      <c r="Q299" s="4"/>
      <c r="R299" s="4"/>
      <c r="S299" s="4"/>
      <c r="T299" s="4"/>
      <c r="U299" s="4"/>
      <c r="V299" s="4"/>
      <c r="W299" s="4">
        <v>0</v>
      </c>
      <c r="X299" s="4">
        <v>1</v>
      </c>
      <c r="Y299" s="4">
        <v>0</v>
      </c>
      <c r="Z299" s="4"/>
      <c r="AA299" s="4"/>
      <c r="AB299" s="4"/>
      <c r="IF299">
        <v>-1</v>
      </c>
    </row>
    <row r="300" spans="1:240" x14ac:dyDescent="0.2">
      <c r="A300" s="4">
        <v>50</v>
      </c>
      <c r="B300" s="4">
        <v>0</v>
      </c>
      <c r="C300" s="4">
        <v>0</v>
      </c>
      <c r="D300" s="4">
        <v>1</v>
      </c>
      <c r="E300" s="4">
        <v>210</v>
      </c>
      <c r="F300" s="4" t="e">
        <f>ROUND(Source!X274,O300)</f>
        <v>#REF!</v>
      </c>
      <c r="G300" s="4" t="s">
        <v>204</v>
      </c>
      <c r="H300" s="4" t="s">
        <v>205</v>
      </c>
      <c r="I300" s="4"/>
      <c r="J300" s="4"/>
      <c r="K300" s="4">
        <v>210</v>
      </c>
      <c r="L300" s="4">
        <v>25</v>
      </c>
      <c r="M300" s="4">
        <v>3</v>
      </c>
      <c r="N300" s="4" t="s">
        <v>6</v>
      </c>
      <c r="O300" s="4">
        <v>2</v>
      </c>
      <c r="P300" s="4"/>
      <c r="Q300" s="4"/>
      <c r="R300" s="4"/>
      <c r="S300" s="4"/>
      <c r="T300" s="4"/>
      <c r="U300" s="4"/>
      <c r="V300" s="4"/>
      <c r="W300" s="4">
        <v>61561.4</v>
      </c>
      <c r="X300" s="4">
        <v>1</v>
      </c>
      <c r="Y300" s="4">
        <v>61561.4</v>
      </c>
      <c r="Z300" s="4"/>
      <c r="AA300" s="4"/>
      <c r="AB300" s="4"/>
      <c r="IF300">
        <v>-1</v>
      </c>
    </row>
    <row r="301" spans="1:240" x14ac:dyDescent="0.2">
      <c r="A301" s="4">
        <v>50</v>
      </c>
      <c r="B301" s="4">
        <v>0</v>
      </c>
      <c r="C301" s="4">
        <v>0</v>
      </c>
      <c r="D301" s="4">
        <v>1</v>
      </c>
      <c r="E301" s="4">
        <v>211</v>
      </c>
      <c r="F301" s="4" t="e">
        <f>ROUND(Source!Y274,O301)</f>
        <v>#REF!</v>
      </c>
      <c r="G301" s="4" t="s">
        <v>206</v>
      </c>
      <c r="H301" s="4" t="s">
        <v>207</v>
      </c>
      <c r="I301" s="4"/>
      <c r="J301" s="4"/>
      <c r="K301" s="4">
        <v>211</v>
      </c>
      <c r="L301" s="4">
        <v>26</v>
      </c>
      <c r="M301" s="4">
        <v>3</v>
      </c>
      <c r="N301" s="4" t="s">
        <v>6</v>
      </c>
      <c r="O301" s="4">
        <v>2</v>
      </c>
      <c r="P301" s="4"/>
      <c r="Q301" s="4"/>
      <c r="R301" s="4"/>
      <c r="S301" s="4"/>
      <c r="T301" s="4"/>
      <c r="U301" s="4"/>
      <c r="V301" s="4"/>
      <c r="W301" s="4">
        <v>36631.58</v>
      </c>
      <c r="X301" s="4">
        <v>1</v>
      </c>
      <c r="Y301" s="4">
        <v>36631.58</v>
      </c>
      <c r="Z301" s="4"/>
      <c r="AA301" s="4"/>
      <c r="AB301" s="4"/>
      <c r="IF301">
        <v>-1</v>
      </c>
    </row>
    <row r="302" spans="1:240" x14ac:dyDescent="0.2">
      <c r="A302" s="4">
        <v>50</v>
      </c>
      <c r="B302" s="4">
        <v>0</v>
      </c>
      <c r="C302" s="4">
        <v>0</v>
      </c>
      <c r="D302" s="4">
        <v>1</v>
      </c>
      <c r="E302" s="4">
        <v>224</v>
      </c>
      <c r="F302" s="4" t="e">
        <f>ROUND(Source!AR274,O302)</f>
        <v>#REF!</v>
      </c>
      <c r="G302" s="4" t="s">
        <v>208</v>
      </c>
      <c r="H302" s="4" t="s">
        <v>209</v>
      </c>
      <c r="I302" s="4"/>
      <c r="J302" s="4"/>
      <c r="K302" s="4">
        <v>224</v>
      </c>
      <c r="L302" s="4">
        <v>27</v>
      </c>
      <c r="M302" s="4">
        <v>3</v>
      </c>
      <c r="N302" s="4" t="s">
        <v>6</v>
      </c>
      <c r="O302" s="4">
        <v>2</v>
      </c>
      <c r="P302" s="4"/>
      <c r="Q302" s="4"/>
      <c r="R302" s="4"/>
      <c r="S302" s="4"/>
      <c r="T302" s="4"/>
      <c r="U302" s="4"/>
      <c r="V302" s="4"/>
      <c r="W302" s="4">
        <v>322838.92000000004</v>
      </c>
      <c r="X302" s="4">
        <v>1</v>
      </c>
      <c r="Y302" s="4">
        <v>322838.92000000004</v>
      </c>
      <c r="Z302" s="4"/>
      <c r="AA302" s="4"/>
      <c r="AB302" s="4"/>
      <c r="IF302">
        <v>-1</v>
      </c>
    </row>
    <row r="303" spans="1:240" x14ac:dyDescent="0.2">
      <c r="IF303">
        <v>-1</v>
      </c>
    </row>
    <row r="304" spans="1:240" x14ac:dyDescent="0.2">
      <c r="A304" s="1">
        <v>4</v>
      </c>
      <c r="B304" s="1">
        <v>1</v>
      </c>
      <c r="C304" s="1"/>
      <c r="D304" s="1">
        <f>ROW(A339)</f>
        <v>339</v>
      </c>
      <c r="E304" s="1"/>
      <c r="F304" s="1" t="s">
        <v>6</v>
      </c>
      <c r="G304" s="1" t="s">
        <v>320</v>
      </c>
      <c r="H304" s="1" t="s">
        <v>6</v>
      </c>
      <c r="I304" s="1">
        <v>0</v>
      </c>
      <c r="J304" s="1"/>
      <c r="K304" s="1">
        <v>-1</v>
      </c>
      <c r="L304" s="1"/>
      <c r="M304" s="1" t="s">
        <v>6</v>
      </c>
      <c r="N304" s="1"/>
      <c r="O304" s="1"/>
      <c r="P304" s="1"/>
      <c r="Q304" s="1"/>
      <c r="R304" s="1"/>
      <c r="S304" s="1">
        <v>0</v>
      </c>
      <c r="T304" s="1"/>
      <c r="U304" s="1" t="s">
        <v>6</v>
      </c>
      <c r="V304" s="1">
        <v>0</v>
      </c>
      <c r="W304" s="1"/>
      <c r="X304" s="1"/>
      <c r="Y304" s="1"/>
      <c r="Z304" s="1"/>
      <c r="AA304" s="1"/>
      <c r="AB304" s="1" t="s">
        <v>6</v>
      </c>
      <c r="AC304" s="1" t="s">
        <v>6</v>
      </c>
      <c r="AD304" s="1" t="s">
        <v>6</v>
      </c>
      <c r="AE304" s="1" t="s">
        <v>6</v>
      </c>
      <c r="AF304" s="1" t="s">
        <v>6</v>
      </c>
      <c r="AG304" s="1" t="s">
        <v>6</v>
      </c>
      <c r="AH304" s="1"/>
      <c r="AI304" s="1"/>
      <c r="AJ304" s="1"/>
      <c r="AK304" s="1"/>
      <c r="AL304" s="1"/>
      <c r="AM304" s="1"/>
      <c r="AN304" s="1"/>
      <c r="AO304" s="1"/>
      <c r="AP304" s="1" t="s">
        <v>6</v>
      </c>
      <c r="AQ304" s="1" t="s">
        <v>6</v>
      </c>
      <c r="AR304" s="1" t="s">
        <v>6</v>
      </c>
      <c r="AS304" s="1"/>
      <c r="AT304" s="1"/>
      <c r="AU304" s="1"/>
      <c r="AV304" s="1"/>
      <c r="AW304" s="1"/>
      <c r="AX304" s="1"/>
      <c r="AY304" s="1"/>
      <c r="AZ304" s="1" t="s">
        <v>6</v>
      </c>
      <c r="BA304" s="1"/>
      <c r="BB304" s="1" t="s">
        <v>6</v>
      </c>
      <c r="BC304" s="1" t="s">
        <v>6</v>
      </c>
      <c r="BD304" s="1" t="s">
        <v>6</v>
      </c>
      <c r="BE304" s="1" t="s">
        <v>6</v>
      </c>
      <c r="BF304" s="1" t="s">
        <v>6</v>
      </c>
      <c r="BG304" s="1" t="s">
        <v>6</v>
      </c>
      <c r="BH304" s="1" t="s">
        <v>6</v>
      </c>
      <c r="BI304" s="1" t="s">
        <v>6</v>
      </c>
      <c r="BJ304" s="1" t="s">
        <v>6</v>
      </c>
      <c r="BK304" s="1" t="s">
        <v>6</v>
      </c>
      <c r="BL304" s="1" t="s">
        <v>6</v>
      </c>
      <c r="BM304" s="1" t="s">
        <v>6</v>
      </c>
      <c r="BN304" s="1" t="s">
        <v>6</v>
      </c>
      <c r="BO304" s="1" t="s">
        <v>6</v>
      </c>
      <c r="BP304" s="1" t="s">
        <v>6</v>
      </c>
      <c r="BQ304" s="1"/>
      <c r="BR304" s="1"/>
      <c r="BS304" s="1"/>
      <c r="BT304" s="1"/>
      <c r="BU304" s="1"/>
      <c r="BV304" s="1"/>
      <c r="BW304" s="1"/>
      <c r="BX304" s="1">
        <v>0</v>
      </c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>
        <v>0</v>
      </c>
      <c r="IF304">
        <v>-1</v>
      </c>
    </row>
    <row r="305" spans="1:245" x14ac:dyDescent="0.2">
      <c r="IF305">
        <v>-1</v>
      </c>
    </row>
    <row r="306" spans="1:245" x14ac:dyDescent="0.2">
      <c r="A306" s="2">
        <v>52</v>
      </c>
      <c r="B306" s="2">
        <f t="shared" ref="B306:G306" si="254">B339</f>
        <v>1</v>
      </c>
      <c r="C306" s="2">
        <f t="shared" si="254"/>
        <v>4</v>
      </c>
      <c r="D306" s="2">
        <f t="shared" si="254"/>
        <v>304</v>
      </c>
      <c r="E306" s="2">
        <f t="shared" si="254"/>
        <v>0</v>
      </c>
      <c r="F306" s="2" t="str">
        <f t="shared" si="254"/>
        <v/>
      </c>
      <c r="G306" s="2" t="str">
        <f t="shared" si="254"/>
        <v>Система В6.2, В6.3</v>
      </c>
      <c r="H306" s="2"/>
      <c r="I306" s="2"/>
      <c r="J306" s="2"/>
      <c r="K306" s="2"/>
      <c r="L306" s="2"/>
      <c r="M306" s="2"/>
      <c r="N306" s="2"/>
      <c r="O306" s="2" t="e">
        <f t="shared" ref="O306:AT306" si="255">O339</f>
        <v>#REF!</v>
      </c>
      <c r="P306" s="2" t="e">
        <f t="shared" si="255"/>
        <v>#REF!</v>
      </c>
      <c r="Q306" s="2" t="e">
        <f t="shared" si="255"/>
        <v>#REF!</v>
      </c>
      <c r="R306" s="2" t="e">
        <f t="shared" si="255"/>
        <v>#REF!</v>
      </c>
      <c r="S306" s="2" t="e">
        <f t="shared" si="255"/>
        <v>#REF!</v>
      </c>
      <c r="T306" s="2" t="e">
        <f t="shared" si="255"/>
        <v>#REF!</v>
      </c>
      <c r="U306" s="2" t="e">
        <f t="shared" si="255"/>
        <v>#REF!</v>
      </c>
      <c r="V306" s="2" t="e">
        <f t="shared" si="255"/>
        <v>#REF!</v>
      </c>
      <c r="W306" s="2" t="e">
        <f t="shared" si="255"/>
        <v>#REF!</v>
      </c>
      <c r="X306" s="2" t="e">
        <f t="shared" si="255"/>
        <v>#REF!</v>
      </c>
      <c r="Y306" s="2" t="e">
        <f t="shared" si="255"/>
        <v>#REF!</v>
      </c>
      <c r="Z306" s="2">
        <f t="shared" si="255"/>
        <v>0</v>
      </c>
      <c r="AA306" s="2">
        <f t="shared" si="255"/>
        <v>0</v>
      </c>
      <c r="AB306" s="2" t="e">
        <f t="shared" si="255"/>
        <v>#REF!</v>
      </c>
      <c r="AC306" s="2" t="e">
        <f t="shared" si="255"/>
        <v>#REF!</v>
      </c>
      <c r="AD306" s="2" t="e">
        <f t="shared" si="255"/>
        <v>#REF!</v>
      </c>
      <c r="AE306" s="2" t="e">
        <f t="shared" si="255"/>
        <v>#REF!</v>
      </c>
      <c r="AF306" s="2" t="e">
        <f t="shared" si="255"/>
        <v>#REF!</v>
      </c>
      <c r="AG306" s="2" t="e">
        <f t="shared" si="255"/>
        <v>#REF!</v>
      </c>
      <c r="AH306" s="2" t="e">
        <f t="shared" si="255"/>
        <v>#REF!</v>
      </c>
      <c r="AI306" s="2" t="e">
        <f t="shared" si="255"/>
        <v>#REF!</v>
      </c>
      <c r="AJ306" s="2" t="e">
        <f t="shared" si="255"/>
        <v>#REF!</v>
      </c>
      <c r="AK306" s="2" t="e">
        <f t="shared" si="255"/>
        <v>#REF!</v>
      </c>
      <c r="AL306" s="2" t="e">
        <f t="shared" si="255"/>
        <v>#REF!</v>
      </c>
      <c r="AM306" s="2">
        <f t="shared" si="255"/>
        <v>0</v>
      </c>
      <c r="AN306" s="2">
        <f t="shared" si="255"/>
        <v>0</v>
      </c>
      <c r="AO306" s="2">
        <f t="shared" si="255"/>
        <v>0</v>
      </c>
      <c r="AP306" s="2" t="e">
        <f t="shared" si="255"/>
        <v>#REF!</v>
      </c>
      <c r="AQ306" s="2">
        <f t="shared" si="255"/>
        <v>0</v>
      </c>
      <c r="AR306" s="2" t="e">
        <f t="shared" si="255"/>
        <v>#REF!</v>
      </c>
      <c r="AS306" s="2" t="e">
        <f t="shared" si="255"/>
        <v>#REF!</v>
      </c>
      <c r="AT306" s="2">
        <f t="shared" si="255"/>
        <v>0</v>
      </c>
      <c r="AU306" s="2">
        <f t="shared" ref="AU306:BZ306" si="256">AU339</f>
        <v>0</v>
      </c>
      <c r="AV306" s="2" t="e">
        <f t="shared" si="256"/>
        <v>#REF!</v>
      </c>
      <c r="AW306" s="2" t="e">
        <f t="shared" si="256"/>
        <v>#REF!</v>
      </c>
      <c r="AX306" s="2">
        <f t="shared" si="256"/>
        <v>0</v>
      </c>
      <c r="AY306" s="2" t="e">
        <f t="shared" si="256"/>
        <v>#REF!</v>
      </c>
      <c r="AZ306" s="2" t="e">
        <f t="shared" si="256"/>
        <v>#REF!</v>
      </c>
      <c r="BA306" s="2" t="e">
        <f t="shared" si="256"/>
        <v>#REF!</v>
      </c>
      <c r="BB306" s="2">
        <f t="shared" si="256"/>
        <v>0</v>
      </c>
      <c r="BC306" s="2">
        <f t="shared" si="256"/>
        <v>0</v>
      </c>
      <c r="BD306" s="2">
        <f t="shared" si="256"/>
        <v>0</v>
      </c>
      <c r="BE306" s="2">
        <f t="shared" si="256"/>
        <v>0</v>
      </c>
      <c r="BF306" s="2">
        <f t="shared" si="256"/>
        <v>0</v>
      </c>
      <c r="BG306" s="2">
        <f t="shared" si="256"/>
        <v>0</v>
      </c>
      <c r="BH306" s="2">
        <f t="shared" si="256"/>
        <v>0</v>
      </c>
      <c r="BI306" s="2">
        <f t="shared" si="256"/>
        <v>0</v>
      </c>
      <c r="BJ306" s="2">
        <f t="shared" si="256"/>
        <v>0</v>
      </c>
      <c r="BK306" s="2">
        <f t="shared" si="256"/>
        <v>0</v>
      </c>
      <c r="BL306" s="2">
        <f t="shared" si="256"/>
        <v>0</v>
      </c>
      <c r="BM306" s="2">
        <f t="shared" si="256"/>
        <v>0</v>
      </c>
      <c r="BN306" s="2">
        <f t="shared" si="256"/>
        <v>0</v>
      </c>
      <c r="BO306" s="2">
        <f t="shared" si="256"/>
        <v>0</v>
      </c>
      <c r="BP306" s="2">
        <f t="shared" si="256"/>
        <v>0</v>
      </c>
      <c r="BQ306" s="2">
        <f t="shared" si="256"/>
        <v>0</v>
      </c>
      <c r="BR306" s="2">
        <f t="shared" si="256"/>
        <v>0</v>
      </c>
      <c r="BS306" s="2">
        <f t="shared" si="256"/>
        <v>0</v>
      </c>
      <c r="BT306" s="2">
        <f t="shared" si="256"/>
        <v>0</v>
      </c>
      <c r="BU306" s="2">
        <f t="shared" si="256"/>
        <v>0</v>
      </c>
      <c r="BV306" s="2">
        <f t="shared" si="256"/>
        <v>0</v>
      </c>
      <c r="BW306" s="2">
        <f t="shared" si="256"/>
        <v>0</v>
      </c>
      <c r="BX306" s="2">
        <f t="shared" si="256"/>
        <v>0</v>
      </c>
      <c r="BY306" s="2" t="e">
        <f t="shared" si="256"/>
        <v>#REF!</v>
      </c>
      <c r="BZ306" s="2">
        <f t="shared" si="256"/>
        <v>0</v>
      </c>
      <c r="CA306" s="2" t="e">
        <f t="shared" ref="CA306:DF306" si="257">CA339</f>
        <v>#REF!</v>
      </c>
      <c r="CB306" s="2" t="e">
        <f t="shared" si="257"/>
        <v>#REF!</v>
      </c>
      <c r="CC306" s="2">
        <f t="shared" si="257"/>
        <v>0</v>
      </c>
      <c r="CD306" s="2">
        <f t="shared" si="257"/>
        <v>0</v>
      </c>
      <c r="CE306" s="2" t="e">
        <f t="shared" si="257"/>
        <v>#REF!</v>
      </c>
      <c r="CF306" s="2" t="e">
        <f t="shared" si="257"/>
        <v>#REF!</v>
      </c>
      <c r="CG306" s="2">
        <f t="shared" si="257"/>
        <v>0</v>
      </c>
      <c r="CH306" s="2" t="e">
        <f t="shared" si="257"/>
        <v>#REF!</v>
      </c>
      <c r="CI306" s="2" t="e">
        <f t="shared" si="257"/>
        <v>#REF!</v>
      </c>
      <c r="CJ306" s="2" t="e">
        <f t="shared" si="257"/>
        <v>#REF!</v>
      </c>
      <c r="CK306" s="2">
        <f t="shared" si="257"/>
        <v>0</v>
      </c>
      <c r="CL306" s="2">
        <f t="shared" si="257"/>
        <v>0</v>
      </c>
      <c r="CM306" s="2">
        <f t="shared" si="257"/>
        <v>0</v>
      </c>
      <c r="CN306" s="2">
        <f t="shared" si="257"/>
        <v>0</v>
      </c>
      <c r="CO306" s="2">
        <f t="shared" si="257"/>
        <v>0</v>
      </c>
      <c r="CP306" s="2">
        <f t="shared" si="257"/>
        <v>0</v>
      </c>
      <c r="CQ306" s="2">
        <f t="shared" si="257"/>
        <v>0</v>
      </c>
      <c r="CR306" s="2">
        <f t="shared" si="257"/>
        <v>0</v>
      </c>
      <c r="CS306" s="2">
        <f t="shared" si="257"/>
        <v>0</v>
      </c>
      <c r="CT306" s="2">
        <f t="shared" si="257"/>
        <v>0</v>
      </c>
      <c r="CU306" s="2">
        <f t="shared" si="257"/>
        <v>0</v>
      </c>
      <c r="CV306" s="2">
        <f t="shared" si="257"/>
        <v>0</v>
      </c>
      <c r="CW306" s="2">
        <f t="shared" si="257"/>
        <v>0</v>
      </c>
      <c r="CX306" s="2">
        <f t="shared" si="257"/>
        <v>0</v>
      </c>
      <c r="CY306" s="2">
        <f t="shared" si="257"/>
        <v>0</v>
      </c>
      <c r="CZ306" s="2">
        <f t="shared" si="257"/>
        <v>0</v>
      </c>
      <c r="DA306" s="2">
        <f t="shared" si="257"/>
        <v>0</v>
      </c>
      <c r="DB306" s="2">
        <f t="shared" si="257"/>
        <v>0</v>
      </c>
      <c r="DC306" s="2">
        <f t="shared" si="257"/>
        <v>0</v>
      </c>
      <c r="DD306" s="2">
        <f t="shared" si="257"/>
        <v>0</v>
      </c>
      <c r="DE306" s="2">
        <f t="shared" si="257"/>
        <v>0</v>
      </c>
      <c r="DF306" s="2">
        <f t="shared" si="257"/>
        <v>0</v>
      </c>
      <c r="DG306" s="3">
        <f t="shared" ref="DG306:EL306" si="258">DG339</f>
        <v>0</v>
      </c>
      <c r="DH306" s="3">
        <f t="shared" si="258"/>
        <v>0</v>
      </c>
      <c r="DI306" s="3">
        <f t="shared" si="258"/>
        <v>0</v>
      </c>
      <c r="DJ306" s="3">
        <f t="shared" si="258"/>
        <v>0</v>
      </c>
      <c r="DK306" s="3">
        <f t="shared" si="258"/>
        <v>0</v>
      </c>
      <c r="DL306" s="3">
        <f t="shared" si="258"/>
        <v>0</v>
      </c>
      <c r="DM306" s="3">
        <f t="shared" si="258"/>
        <v>0</v>
      </c>
      <c r="DN306" s="3">
        <f t="shared" si="258"/>
        <v>0</v>
      </c>
      <c r="DO306" s="3">
        <f t="shared" si="258"/>
        <v>0</v>
      </c>
      <c r="DP306" s="3">
        <f t="shared" si="258"/>
        <v>0</v>
      </c>
      <c r="DQ306" s="3">
        <f t="shared" si="258"/>
        <v>0</v>
      </c>
      <c r="DR306" s="3">
        <f t="shared" si="258"/>
        <v>0</v>
      </c>
      <c r="DS306" s="3">
        <f t="shared" si="258"/>
        <v>0</v>
      </c>
      <c r="DT306" s="3">
        <f t="shared" si="258"/>
        <v>0</v>
      </c>
      <c r="DU306" s="3">
        <f t="shared" si="258"/>
        <v>0</v>
      </c>
      <c r="DV306" s="3">
        <f t="shared" si="258"/>
        <v>0</v>
      </c>
      <c r="DW306" s="3">
        <f t="shared" si="258"/>
        <v>0</v>
      </c>
      <c r="DX306" s="3">
        <f t="shared" si="258"/>
        <v>0</v>
      </c>
      <c r="DY306" s="3">
        <f t="shared" si="258"/>
        <v>0</v>
      </c>
      <c r="DZ306" s="3">
        <f t="shared" si="258"/>
        <v>0</v>
      </c>
      <c r="EA306" s="3">
        <f t="shared" si="258"/>
        <v>0</v>
      </c>
      <c r="EB306" s="3">
        <f t="shared" si="258"/>
        <v>0</v>
      </c>
      <c r="EC306" s="3">
        <f t="shared" si="258"/>
        <v>0</v>
      </c>
      <c r="ED306" s="3">
        <f t="shared" si="258"/>
        <v>0</v>
      </c>
      <c r="EE306" s="3">
        <f t="shared" si="258"/>
        <v>0</v>
      </c>
      <c r="EF306" s="3">
        <f t="shared" si="258"/>
        <v>0</v>
      </c>
      <c r="EG306" s="3">
        <f t="shared" si="258"/>
        <v>0</v>
      </c>
      <c r="EH306" s="3">
        <f t="shared" si="258"/>
        <v>0</v>
      </c>
      <c r="EI306" s="3">
        <f t="shared" si="258"/>
        <v>0</v>
      </c>
      <c r="EJ306" s="3">
        <f t="shared" si="258"/>
        <v>0</v>
      </c>
      <c r="EK306" s="3">
        <f t="shared" si="258"/>
        <v>0</v>
      </c>
      <c r="EL306" s="3">
        <f t="shared" si="258"/>
        <v>0</v>
      </c>
      <c r="EM306" s="3">
        <f t="shared" ref="EM306:FR306" si="259">EM339</f>
        <v>0</v>
      </c>
      <c r="EN306" s="3">
        <f t="shared" si="259"/>
        <v>0</v>
      </c>
      <c r="EO306" s="3">
        <f t="shared" si="259"/>
        <v>0</v>
      </c>
      <c r="EP306" s="3">
        <f t="shared" si="259"/>
        <v>0</v>
      </c>
      <c r="EQ306" s="3">
        <f t="shared" si="259"/>
        <v>0</v>
      </c>
      <c r="ER306" s="3">
        <f t="shared" si="259"/>
        <v>0</v>
      </c>
      <c r="ES306" s="3">
        <f t="shared" si="259"/>
        <v>0</v>
      </c>
      <c r="ET306" s="3">
        <f t="shared" si="259"/>
        <v>0</v>
      </c>
      <c r="EU306" s="3">
        <f t="shared" si="259"/>
        <v>0</v>
      </c>
      <c r="EV306" s="3">
        <f t="shared" si="259"/>
        <v>0</v>
      </c>
      <c r="EW306" s="3">
        <f t="shared" si="259"/>
        <v>0</v>
      </c>
      <c r="EX306" s="3">
        <f t="shared" si="259"/>
        <v>0</v>
      </c>
      <c r="EY306" s="3">
        <f t="shared" si="259"/>
        <v>0</v>
      </c>
      <c r="EZ306" s="3">
        <f t="shared" si="259"/>
        <v>0</v>
      </c>
      <c r="FA306" s="3">
        <f t="shared" si="259"/>
        <v>0</v>
      </c>
      <c r="FB306" s="3">
        <f t="shared" si="259"/>
        <v>0</v>
      </c>
      <c r="FC306" s="3">
        <f t="shared" si="259"/>
        <v>0</v>
      </c>
      <c r="FD306" s="3">
        <f t="shared" si="259"/>
        <v>0</v>
      </c>
      <c r="FE306" s="3">
        <f t="shared" si="259"/>
        <v>0</v>
      </c>
      <c r="FF306" s="3">
        <f t="shared" si="259"/>
        <v>0</v>
      </c>
      <c r="FG306" s="3">
        <f t="shared" si="259"/>
        <v>0</v>
      </c>
      <c r="FH306" s="3">
        <f t="shared" si="259"/>
        <v>0</v>
      </c>
      <c r="FI306" s="3">
        <f t="shared" si="259"/>
        <v>0</v>
      </c>
      <c r="FJ306" s="3">
        <f t="shared" si="259"/>
        <v>0</v>
      </c>
      <c r="FK306" s="3">
        <f t="shared" si="259"/>
        <v>0</v>
      </c>
      <c r="FL306" s="3">
        <f t="shared" si="259"/>
        <v>0</v>
      </c>
      <c r="FM306" s="3">
        <f t="shared" si="259"/>
        <v>0</v>
      </c>
      <c r="FN306" s="3">
        <f t="shared" si="259"/>
        <v>0</v>
      </c>
      <c r="FO306" s="3">
        <f t="shared" si="259"/>
        <v>0</v>
      </c>
      <c r="FP306" s="3">
        <f t="shared" si="259"/>
        <v>0</v>
      </c>
      <c r="FQ306" s="3">
        <f t="shared" si="259"/>
        <v>0</v>
      </c>
      <c r="FR306" s="3">
        <f t="shared" si="259"/>
        <v>0</v>
      </c>
      <c r="FS306" s="3">
        <f t="shared" ref="FS306:GX306" si="260">FS339</f>
        <v>0</v>
      </c>
      <c r="FT306" s="3">
        <f t="shared" si="260"/>
        <v>0</v>
      </c>
      <c r="FU306" s="3">
        <f t="shared" si="260"/>
        <v>0</v>
      </c>
      <c r="FV306" s="3">
        <f t="shared" si="260"/>
        <v>0</v>
      </c>
      <c r="FW306" s="3">
        <f t="shared" si="260"/>
        <v>0</v>
      </c>
      <c r="FX306" s="3">
        <f t="shared" si="260"/>
        <v>0</v>
      </c>
      <c r="FY306" s="3">
        <f t="shared" si="260"/>
        <v>0</v>
      </c>
      <c r="FZ306" s="3">
        <f t="shared" si="260"/>
        <v>0</v>
      </c>
      <c r="GA306" s="3">
        <f t="shared" si="260"/>
        <v>0</v>
      </c>
      <c r="GB306" s="3">
        <f t="shared" si="260"/>
        <v>0</v>
      </c>
      <c r="GC306" s="3">
        <f t="shared" si="260"/>
        <v>0</v>
      </c>
      <c r="GD306" s="3">
        <f t="shared" si="260"/>
        <v>0</v>
      </c>
      <c r="GE306" s="3">
        <f t="shared" si="260"/>
        <v>0</v>
      </c>
      <c r="GF306" s="3">
        <f t="shared" si="260"/>
        <v>0</v>
      </c>
      <c r="GG306" s="3">
        <f t="shared" si="260"/>
        <v>0</v>
      </c>
      <c r="GH306" s="3">
        <f t="shared" si="260"/>
        <v>0</v>
      </c>
      <c r="GI306" s="3">
        <f t="shared" si="260"/>
        <v>0</v>
      </c>
      <c r="GJ306" s="3">
        <f t="shared" si="260"/>
        <v>0</v>
      </c>
      <c r="GK306" s="3">
        <f t="shared" si="260"/>
        <v>0</v>
      </c>
      <c r="GL306" s="3">
        <f t="shared" si="260"/>
        <v>0</v>
      </c>
      <c r="GM306" s="3">
        <f t="shared" si="260"/>
        <v>0</v>
      </c>
      <c r="GN306" s="3">
        <f t="shared" si="260"/>
        <v>0</v>
      </c>
      <c r="GO306" s="3">
        <f t="shared" si="260"/>
        <v>0</v>
      </c>
      <c r="GP306" s="3">
        <f t="shared" si="260"/>
        <v>0</v>
      </c>
      <c r="GQ306" s="3">
        <f t="shared" si="260"/>
        <v>0</v>
      </c>
      <c r="GR306" s="3">
        <f t="shared" si="260"/>
        <v>0</v>
      </c>
      <c r="GS306" s="3">
        <f t="shared" si="260"/>
        <v>0</v>
      </c>
      <c r="GT306" s="3">
        <f t="shared" si="260"/>
        <v>0</v>
      </c>
      <c r="GU306" s="3">
        <f t="shared" si="260"/>
        <v>0</v>
      </c>
      <c r="GV306" s="3">
        <f t="shared" si="260"/>
        <v>0</v>
      </c>
      <c r="GW306" s="3">
        <f t="shared" si="260"/>
        <v>0</v>
      </c>
      <c r="GX306" s="3">
        <f t="shared" si="260"/>
        <v>0</v>
      </c>
      <c r="IF306">
        <v>-1</v>
      </c>
    </row>
    <row r="307" spans="1:245" x14ac:dyDescent="0.2">
      <c r="IF307">
        <v>-1</v>
      </c>
    </row>
    <row r="308" spans="1:245" x14ac:dyDescent="0.2">
      <c r="A308">
        <v>17</v>
      </c>
      <c r="B308">
        <v>1</v>
      </c>
      <c r="C308">
        <f>ROW(SmtRes!A357)</f>
        <v>357</v>
      </c>
      <c r="D308">
        <f>ROW(EtalonRes!A379)</f>
        <v>379</v>
      </c>
      <c r="E308" t="s">
        <v>321</v>
      </c>
      <c r="F308" t="s">
        <v>21</v>
      </c>
      <c r="G308" t="s">
        <v>22</v>
      </c>
      <c r="H308" t="s">
        <v>23</v>
      </c>
      <c r="I308">
        <f>'1.Лок.смета.и.Акт'!E912</f>
        <v>2</v>
      </c>
      <c r="J308">
        <v>0</v>
      </c>
      <c r="K308">
        <v>2</v>
      </c>
      <c r="O308">
        <f t="shared" ref="O308:O337" si="261">ROUND(CP308,2)</f>
        <v>2683.48</v>
      </c>
      <c r="P308">
        <f t="shared" ref="P308:P337" si="262">ROUND(CQ308*I308,2)</f>
        <v>36.99</v>
      </c>
      <c r="Q308">
        <f t="shared" ref="Q308:Q337" si="263">ROUND(CR308*I308,2)</f>
        <v>184.31</v>
      </c>
      <c r="R308">
        <f t="shared" ref="R308:R337" si="264">ROUND(CS308*I308,2)</f>
        <v>42.07</v>
      </c>
      <c r="S308">
        <f t="shared" ref="S308:S337" si="265">ROUND(CT308*I308,2)</f>
        <v>2462.1799999999998</v>
      </c>
      <c r="T308">
        <f t="shared" ref="T308:T337" si="266">ROUND(CU308*I308,2)</f>
        <v>0</v>
      </c>
      <c r="U308">
        <f t="shared" ref="U308:U337" si="267">ROUND(CV308*I308,7)</f>
        <v>7.665</v>
      </c>
      <c r="V308">
        <f t="shared" ref="V308:V337" si="268">ROUND(CW308*I308,7)</f>
        <v>0.105</v>
      </c>
      <c r="W308">
        <f t="shared" ref="W308:W337" si="269">ROUND(CX308*I308,2)</f>
        <v>0</v>
      </c>
      <c r="X308">
        <f t="shared" ref="X308:X337" si="270">ROUND(CY308,2)</f>
        <v>3030.14</v>
      </c>
      <c r="Y308">
        <f t="shared" ref="Y308:Y337" si="271">ROUND(CZ308,2)</f>
        <v>1803.06</v>
      </c>
      <c r="AA308">
        <v>74715642</v>
      </c>
      <c r="AB308">
        <f t="shared" ref="AB308:AB337" si="272">ROUND((AC308+AD308+AF308),2)</f>
        <v>45.85</v>
      </c>
      <c r="AC308">
        <f t="shared" ref="AC308:AC337" si="273">ROUND((ES308),2)</f>
        <v>2.0299999999999998</v>
      </c>
      <c r="AD308">
        <f>ROUND(((((ET308*ROUND(1.05,7)))-((EU308*ROUND(1.05,7))))+AE308),2)</f>
        <v>6.95</v>
      </c>
      <c r="AE308">
        <f>ROUND(((EU308*ROUND(1.05,7))),2)</f>
        <v>0.63</v>
      </c>
      <c r="AF308">
        <f>ROUND(((EV308*ROUND(1.05,7))),2)</f>
        <v>36.869999999999997</v>
      </c>
      <c r="AG308">
        <f t="shared" ref="AG308:AG337" si="274">ROUND((AP308),2)</f>
        <v>0</v>
      </c>
      <c r="AH308">
        <f>((EW308*ROUND(1.05,7)))</f>
        <v>3.8325</v>
      </c>
      <c r="AI308">
        <f>((EX308*ROUND(1.05,7)))</f>
        <v>5.2500000000000005E-2</v>
      </c>
      <c r="AJ308">
        <f t="shared" ref="AJ308:AJ337" si="275">(AS308)</f>
        <v>0</v>
      </c>
      <c r="AK308">
        <f>AL308+AM308+AO308</f>
        <v>43.76</v>
      </c>
      <c r="AL308" s="68">
        <f>'1.Лок.смета.и.Акт'!F916</f>
        <v>2.0299999999999998</v>
      </c>
      <c r="AM308" s="68">
        <f>'1.Лок.смета.и.Акт'!F914</f>
        <v>6.62</v>
      </c>
      <c r="AN308" s="68">
        <f>'1.Лок.смета.и.Акт'!F915</f>
        <v>0.6</v>
      </c>
      <c r="AO308" s="68">
        <f>'1.Лок.смета.и.Акт'!F913</f>
        <v>35.11</v>
      </c>
      <c r="AP308">
        <v>0</v>
      </c>
      <c r="AQ308">
        <f>'1.Лок.смета.и.Акт'!E919</f>
        <v>3.65</v>
      </c>
      <c r="AR308">
        <v>0.05</v>
      </c>
      <c r="AS308">
        <v>0</v>
      </c>
      <c r="AT308">
        <v>121</v>
      </c>
      <c r="AU308">
        <v>72</v>
      </c>
      <c r="AV308">
        <v>1</v>
      </c>
      <c r="AW308">
        <v>1</v>
      </c>
      <c r="AZ308">
        <v>1</v>
      </c>
      <c r="BA308">
        <f>'1.Лок.смета.и.Акт'!J913</f>
        <v>33.39</v>
      </c>
      <c r="BB308">
        <f>'1.Лок.смета.и.Акт'!J914</f>
        <v>13.26</v>
      </c>
      <c r="BC308">
        <f>'1.Лок.смета.и.Акт'!J916</f>
        <v>9.11</v>
      </c>
      <c r="BD308" t="s">
        <v>6</v>
      </c>
      <c r="BE308" t="s">
        <v>6</v>
      </c>
      <c r="BF308" t="s">
        <v>6</v>
      </c>
      <c r="BG308" t="s">
        <v>6</v>
      </c>
      <c r="BH308">
        <v>0</v>
      </c>
      <c r="BI308">
        <v>1</v>
      </c>
      <c r="BJ308" t="s">
        <v>24</v>
      </c>
      <c r="BM308">
        <v>20001</v>
      </c>
      <c r="BN308">
        <v>0</v>
      </c>
      <c r="BO308" t="s">
        <v>6</v>
      </c>
      <c r="BP308">
        <v>0</v>
      </c>
      <c r="BQ308">
        <v>22</v>
      </c>
      <c r="BR308">
        <v>0</v>
      </c>
      <c r="BS308">
        <f>'1.Лок.смета.и.Акт'!J915</f>
        <v>33.39</v>
      </c>
      <c r="BT308">
        <v>1</v>
      </c>
      <c r="BU308">
        <v>1</v>
      </c>
      <c r="BV308">
        <v>1</v>
      </c>
      <c r="BW308">
        <v>1</v>
      </c>
      <c r="BX308">
        <v>1</v>
      </c>
      <c r="BY308" t="s">
        <v>6</v>
      </c>
      <c r="BZ308">
        <v>121</v>
      </c>
      <c r="CA308">
        <v>72</v>
      </c>
      <c r="CB308" t="s">
        <v>6</v>
      </c>
      <c r="CE308">
        <v>0</v>
      </c>
      <c r="CF308">
        <v>0</v>
      </c>
      <c r="CG308">
        <v>0</v>
      </c>
      <c r="CM308">
        <v>0</v>
      </c>
      <c r="CN308" t="s">
        <v>25</v>
      </c>
      <c r="CO308">
        <v>0</v>
      </c>
      <c r="CP308">
        <f t="shared" ref="CP308:CP337" si="276">(P308+Q308+S308)</f>
        <v>2683.48</v>
      </c>
      <c r="CQ308">
        <f>AC308*BC308</f>
        <v>18.493299999999998</v>
      </c>
      <c r="CR308">
        <f>AD308*BB308</f>
        <v>92.156999999999996</v>
      </c>
      <c r="CS308">
        <f t="shared" ref="CS308:CS337" si="277">AE308*BS308</f>
        <v>21.035700000000002</v>
      </c>
      <c r="CT308">
        <f t="shared" ref="CT308:CT337" si="278">AF308*BA308</f>
        <v>1231.0892999999999</v>
      </c>
      <c r="CU308">
        <f t="shared" ref="CU308:CU337" si="279">AG308</f>
        <v>0</v>
      </c>
      <c r="CV308">
        <f t="shared" ref="CV308:CV337" si="280">AH308</f>
        <v>3.8325</v>
      </c>
      <c r="CW308">
        <f t="shared" ref="CW308:CW337" si="281">AI308</f>
        <v>5.2500000000000005E-2</v>
      </c>
      <c r="CX308">
        <f t="shared" ref="CX308:CX337" si="282">AJ308</f>
        <v>0</v>
      </c>
      <c r="CY308">
        <f t="shared" ref="CY308:CY337" si="283">(((S308+R308)*AT308)/100)</f>
        <v>3030.1424999999999</v>
      </c>
      <c r="CZ308">
        <f t="shared" ref="CZ308:CZ337" si="284">(((S308+R308)*AU308)/100)</f>
        <v>1803.06</v>
      </c>
      <c r="DB308">
        <v>16</v>
      </c>
      <c r="DC308" t="s">
        <v>6</v>
      </c>
      <c r="DD308" t="s">
        <v>6</v>
      </c>
      <c r="DE308" t="s">
        <v>26</v>
      </c>
      <c r="DF308" t="s">
        <v>26</v>
      </c>
      <c r="DG308" t="s">
        <v>26</v>
      </c>
      <c r="DH308" t="s">
        <v>6</v>
      </c>
      <c r="DI308" t="s">
        <v>26</v>
      </c>
      <c r="DJ308" t="s">
        <v>26</v>
      </c>
      <c r="DK308" t="s">
        <v>6</v>
      </c>
      <c r="DL308" t="s">
        <v>6</v>
      </c>
      <c r="DM308" t="s">
        <v>6</v>
      </c>
      <c r="DN308">
        <v>0</v>
      </c>
      <c r="DO308">
        <v>0</v>
      </c>
      <c r="DP308">
        <v>1</v>
      </c>
      <c r="DQ308">
        <v>1</v>
      </c>
      <c r="DU308">
        <v>1013</v>
      </c>
      <c r="DV308" t="s">
        <v>23</v>
      </c>
      <c r="DW308" t="str">
        <f>'1.Лок.смета.и.Акт'!D912</f>
        <v>ШТ</v>
      </c>
      <c r="DX308">
        <v>1</v>
      </c>
      <c r="DZ308" t="s">
        <v>6</v>
      </c>
      <c r="EA308" t="s">
        <v>6</v>
      </c>
      <c r="EB308" t="s">
        <v>6</v>
      </c>
      <c r="EC308" t="s">
        <v>6</v>
      </c>
      <c r="EE308">
        <v>61529847</v>
      </c>
      <c r="EF308">
        <v>22</v>
      </c>
      <c r="EG308" t="s">
        <v>27</v>
      </c>
      <c r="EH308">
        <v>16</v>
      </c>
      <c r="EI308" t="s">
        <v>28</v>
      </c>
      <c r="EJ308">
        <v>1</v>
      </c>
      <c r="EK308">
        <v>20001</v>
      </c>
      <c r="EL308" t="s">
        <v>29</v>
      </c>
      <c r="EM308" t="s">
        <v>30</v>
      </c>
      <c r="EO308" t="s">
        <v>31</v>
      </c>
      <c r="EQ308">
        <v>0</v>
      </c>
      <c r="ER308">
        <f>ES308+ET308+EV308</f>
        <v>43.76</v>
      </c>
      <c r="ES308" s="68">
        <f>'1.Лок.смета.и.Акт'!F916</f>
        <v>2.0299999999999998</v>
      </c>
      <c r="ET308" s="68">
        <f>'1.Лок.смета.и.Акт'!F914</f>
        <v>6.62</v>
      </c>
      <c r="EU308" s="68">
        <f>'1.Лок.смета.и.Акт'!F915</f>
        <v>0.6</v>
      </c>
      <c r="EV308" s="68">
        <f>'1.Лок.смета.и.Акт'!F913</f>
        <v>35.11</v>
      </c>
      <c r="EW308">
        <f>'1.Лок.смета.и.Акт'!E919</f>
        <v>3.65</v>
      </c>
      <c r="EX308">
        <v>0.05</v>
      </c>
      <c r="EY308">
        <v>0</v>
      </c>
      <c r="FQ308">
        <v>0</v>
      </c>
      <c r="FR308">
        <f t="shared" ref="FR308:FR337" si="285">ROUND(IF(BI308=3,GM308,0),2)</f>
        <v>0</v>
      </c>
      <c r="FS308">
        <v>0</v>
      </c>
      <c r="FX308">
        <v>121</v>
      </c>
      <c r="FY308">
        <v>72</v>
      </c>
      <c r="GA308" t="s">
        <v>6</v>
      </c>
      <c r="GD308">
        <v>1</v>
      </c>
      <c r="GF308">
        <v>-2090890730</v>
      </c>
      <c r="GG308">
        <v>2</v>
      </c>
      <c r="GH308">
        <v>1</v>
      </c>
      <c r="GI308">
        <v>4</v>
      </c>
      <c r="GJ308">
        <v>0</v>
      </c>
      <c r="GK308">
        <v>0</v>
      </c>
      <c r="GL308">
        <f t="shared" ref="GL308:GL337" si="286">ROUND(IF(AND(BH308=3,BI308=3,FS308&lt;&gt;0),P308,0),2)</f>
        <v>0</v>
      </c>
      <c r="GM308">
        <f t="shared" ref="GM308:GM337" si="287">ROUND(O308+X308+Y308,2)+GX308</f>
        <v>7516.68</v>
      </c>
      <c r="GN308">
        <f t="shared" ref="GN308:GN337" si="288">IF(OR(BI308=0,BI308=1),GM308-GX308,0)</f>
        <v>7516.68</v>
      </c>
      <c r="GO308">
        <f t="shared" ref="GO308:GO337" si="289">IF(BI308=2,GM308-GX308,0)</f>
        <v>0</v>
      </c>
      <c r="GP308">
        <f t="shared" ref="GP308:GP337" si="290">IF(BI308=4,GM308-GX308,0)</f>
        <v>0</v>
      </c>
      <c r="GR308">
        <v>0</v>
      </c>
      <c r="GS308">
        <v>3</v>
      </c>
      <c r="GT308">
        <v>0</v>
      </c>
      <c r="GU308" t="s">
        <v>6</v>
      </c>
      <c r="GV308">
        <f t="shared" ref="GV308:GV337" si="291">ROUND((GT308),2)</f>
        <v>0</v>
      </c>
      <c r="GW308">
        <v>1</v>
      </c>
      <c r="GX308">
        <f t="shared" ref="GX308:GX337" si="292">ROUND(HC308*I308,2)</f>
        <v>0</v>
      </c>
      <c r="HA308">
        <v>0</v>
      </c>
      <c r="HB308">
        <v>0</v>
      </c>
      <c r="HC308">
        <f t="shared" ref="HC308:HC337" si="293">GV308*GW308</f>
        <v>0</v>
      </c>
      <c r="HE308" t="s">
        <v>6</v>
      </c>
      <c r="HF308" t="s">
        <v>6</v>
      </c>
      <c r="HM308" t="s">
        <v>6</v>
      </c>
      <c r="HN308" t="s">
        <v>32</v>
      </c>
      <c r="HO308" t="s">
        <v>33</v>
      </c>
      <c r="HP308" t="s">
        <v>28</v>
      </c>
      <c r="HQ308" t="s">
        <v>28</v>
      </c>
      <c r="IF308">
        <v>-1</v>
      </c>
      <c r="IK308">
        <v>0</v>
      </c>
    </row>
    <row r="309" spans="1:245" x14ac:dyDescent="0.2">
      <c r="A309">
        <v>18</v>
      </c>
      <c r="B309">
        <v>1</v>
      </c>
      <c r="C309">
        <v>354</v>
      </c>
      <c r="E309" t="s">
        <v>322</v>
      </c>
      <c r="F309" t="str">
        <f>'1.Лок.смета.и.Акт'!B920</f>
        <v>Прайс</v>
      </c>
      <c r="G309" t="s">
        <v>45</v>
      </c>
      <c r="H309" t="s">
        <v>37</v>
      </c>
      <c r="I309" t="e">
        <f>I308*J309</f>
        <v>#REF!</v>
      </c>
      <c r="J309" s="183" t="e">
        <f>#REF!</f>
        <v>#REF!</v>
      </c>
      <c r="K309">
        <v>0.5</v>
      </c>
      <c r="O309" t="e">
        <f t="shared" si="261"/>
        <v>#REF!</v>
      </c>
      <c r="P309" t="e">
        <f t="shared" si="262"/>
        <v>#REF!</v>
      </c>
      <c r="Q309" t="e">
        <f t="shared" si="263"/>
        <v>#REF!</v>
      </c>
      <c r="R309" t="e">
        <f t="shared" si="264"/>
        <v>#REF!</v>
      </c>
      <c r="S309" t="e">
        <f t="shared" si="265"/>
        <v>#REF!</v>
      </c>
      <c r="T309" t="e">
        <f t="shared" si="266"/>
        <v>#REF!</v>
      </c>
      <c r="U309" t="e">
        <f t="shared" si="267"/>
        <v>#REF!</v>
      </c>
      <c r="V309" t="e">
        <f t="shared" si="268"/>
        <v>#REF!</v>
      </c>
      <c r="W309" t="e">
        <f t="shared" si="269"/>
        <v>#REF!</v>
      </c>
      <c r="X309" t="e">
        <f t="shared" si="270"/>
        <v>#REF!</v>
      </c>
      <c r="Y309" t="e">
        <f t="shared" si="271"/>
        <v>#REF!</v>
      </c>
      <c r="AA309">
        <v>74715642</v>
      </c>
      <c r="AB309">
        <f t="shared" si="272"/>
        <v>8480.6200000000008</v>
      </c>
      <c r="AC309">
        <f t="shared" si="273"/>
        <v>8480.6200000000008</v>
      </c>
      <c r="AD309">
        <f>ROUND((((ET309)-(EU309))+AE309),2)</f>
        <v>0</v>
      </c>
      <c r="AE309">
        <f t="shared" ref="AE309:AF312" si="294">ROUND((EU309),2)</f>
        <v>0</v>
      </c>
      <c r="AF309">
        <f t="shared" si="294"/>
        <v>0</v>
      </c>
      <c r="AG309">
        <f t="shared" si="274"/>
        <v>0</v>
      </c>
      <c r="AH309">
        <f t="shared" ref="AH309:AI312" si="295">(EW309)</f>
        <v>0</v>
      </c>
      <c r="AI309">
        <f t="shared" si="295"/>
        <v>0</v>
      </c>
      <c r="AJ309">
        <f t="shared" si="275"/>
        <v>0</v>
      </c>
      <c r="AK309">
        <v>8480.619999999999</v>
      </c>
      <c r="AL309" s="68">
        <f>'1.Лок.смета.и.Акт'!F920</f>
        <v>8480.619999999999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1</v>
      </c>
      <c r="AZ309">
        <v>1</v>
      </c>
      <c r="BA309">
        <v>1</v>
      </c>
      <c r="BB309">
        <v>1</v>
      </c>
      <c r="BC309">
        <f>'1.Лок.смета.и.Акт'!J920</f>
        <v>6.13</v>
      </c>
      <c r="BD309" t="s">
        <v>6</v>
      </c>
      <c r="BE309" t="s">
        <v>6</v>
      </c>
      <c r="BF309" t="s">
        <v>6</v>
      </c>
      <c r="BG309" t="s">
        <v>6</v>
      </c>
      <c r="BH309">
        <v>3</v>
      </c>
      <c r="BI309">
        <v>3</v>
      </c>
      <c r="BJ309" t="s">
        <v>46</v>
      </c>
      <c r="BM309">
        <v>600001</v>
      </c>
      <c r="BN309">
        <v>0</v>
      </c>
      <c r="BO309" t="s">
        <v>6</v>
      </c>
      <c r="BP309">
        <v>0</v>
      </c>
      <c r="BQ309">
        <v>5</v>
      </c>
      <c r="BR309">
        <v>0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 t="s">
        <v>6</v>
      </c>
      <c r="BZ309">
        <v>0</v>
      </c>
      <c r="CA309">
        <v>0</v>
      </c>
      <c r="CB309" t="s">
        <v>6</v>
      </c>
      <c r="CE309">
        <v>0</v>
      </c>
      <c r="CF309">
        <v>0</v>
      </c>
      <c r="CG309">
        <v>0</v>
      </c>
      <c r="CM309">
        <v>0</v>
      </c>
      <c r="CN309" t="s">
        <v>6</v>
      </c>
      <c r="CO309">
        <v>0</v>
      </c>
      <c r="CP309" t="e">
        <f t="shared" si="276"/>
        <v>#REF!</v>
      </c>
      <c r="CQ309">
        <f t="shared" ref="CQ309:CR312" si="296">AC309</f>
        <v>8480.6200000000008</v>
      </c>
      <c r="CR309">
        <f t="shared" si="296"/>
        <v>0</v>
      </c>
      <c r="CS309">
        <f t="shared" si="277"/>
        <v>0</v>
      </c>
      <c r="CT309">
        <f t="shared" si="278"/>
        <v>0</v>
      </c>
      <c r="CU309">
        <f t="shared" si="279"/>
        <v>0</v>
      </c>
      <c r="CV309">
        <f t="shared" si="280"/>
        <v>0</v>
      </c>
      <c r="CW309">
        <f t="shared" si="281"/>
        <v>0</v>
      </c>
      <c r="CX309">
        <f t="shared" si="282"/>
        <v>0</v>
      </c>
      <c r="CY309" t="e">
        <f t="shared" si="283"/>
        <v>#REF!</v>
      </c>
      <c r="CZ309" t="e">
        <f t="shared" si="284"/>
        <v>#REF!</v>
      </c>
      <c r="DC309" t="s">
        <v>6</v>
      </c>
      <c r="DD309" t="s">
        <v>6</v>
      </c>
      <c r="DE309" t="s">
        <v>6</v>
      </c>
      <c r="DF309" t="s">
        <v>6</v>
      </c>
      <c r="DG309" t="s">
        <v>6</v>
      </c>
      <c r="DH309" t="s">
        <v>6</v>
      </c>
      <c r="DI309" t="s">
        <v>6</v>
      </c>
      <c r="DJ309" t="s">
        <v>6</v>
      </c>
      <c r="DK309" t="s">
        <v>6</v>
      </c>
      <c r="DL309" t="s">
        <v>6</v>
      </c>
      <c r="DM309" t="s">
        <v>6</v>
      </c>
      <c r="DN309">
        <v>0</v>
      </c>
      <c r="DO309">
        <v>0</v>
      </c>
      <c r="DP309">
        <v>1</v>
      </c>
      <c r="DQ309">
        <v>1</v>
      </c>
      <c r="DU309">
        <v>1013</v>
      </c>
      <c r="DV309" t="s">
        <v>37</v>
      </c>
      <c r="DW309" t="str">
        <f>'1.Лок.смета.и.Акт'!D920</f>
        <v>КОМПЛ</v>
      </c>
      <c r="DX309">
        <v>1</v>
      </c>
      <c r="DZ309" t="s">
        <v>6</v>
      </c>
      <c r="EA309" t="s">
        <v>6</v>
      </c>
      <c r="EB309" t="s">
        <v>6</v>
      </c>
      <c r="EC309" t="s">
        <v>6</v>
      </c>
      <c r="EE309">
        <v>61530071</v>
      </c>
      <c r="EF309">
        <v>5</v>
      </c>
      <c r="EG309" t="s">
        <v>39</v>
      </c>
      <c r="EH309">
        <v>0</v>
      </c>
      <c r="EI309" t="s">
        <v>6</v>
      </c>
      <c r="EJ309">
        <v>3</v>
      </c>
      <c r="EK309">
        <v>600001</v>
      </c>
      <c r="EL309" t="s">
        <v>40</v>
      </c>
      <c r="EM309" t="s">
        <v>41</v>
      </c>
      <c r="EO309" t="s">
        <v>6</v>
      </c>
      <c r="EQ309">
        <v>0</v>
      </c>
      <c r="ER309">
        <v>8480.619999999999</v>
      </c>
      <c r="ES309" s="68">
        <f>'1.Лок.смета.и.Акт'!F920</f>
        <v>8480.619999999999</v>
      </c>
      <c r="ET309">
        <v>0</v>
      </c>
      <c r="EU309">
        <v>0</v>
      </c>
      <c r="EV309">
        <v>0</v>
      </c>
      <c r="EW309">
        <v>0</v>
      </c>
      <c r="EX309">
        <v>0</v>
      </c>
      <c r="EZ309">
        <v>5</v>
      </c>
      <c r="FC309">
        <v>0</v>
      </c>
      <c r="FD309">
        <v>18</v>
      </c>
      <c r="FF309">
        <v>8128.09</v>
      </c>
      <c r="FQ309">
        <v>0</v>
      </c>
      <c r="FR309" t="e">
        <f t="shared" si="285"/>
        <v>#REF!</v>
      </c>
      <c r="FS309">
        <v>0</v>
      </c>
      <c r="FX309">
        <v>0</v>
      </c>
      <c r="FY309">
        <v>0</v>
      </c>
      <c r="GA309" t="s">
        <v>47</v>
      </c>
      <c r="GD309">
        <v>1</v>
      </c>
      <c r="GF309">
        <v>850098725</v>
      </c>
      <c r="GG309">
        <v>2</v>
      </c>
      <c r="GH309">
        <v>3</v>
      </c>
      <c r="GI309">
        <v>4</v>
      </c>
      <c r="GJ309">
        <v>0</v>
      </c>
      <c r="GK309">
        <v>0</v>
      </c>
      <c r="GL309">
        <f t="shared" si="286"/>
        <v>0</v>
      </c>
      <c r="GM309" t="e">
        <f t="shared" si="287"/>
        <v>#REF!</v>
      </c>
      <c r="GN309">
        <f t="shared" si="288"/>
        <v>0</v>
      </c>
      <c r="GO309">
        <f t="shared" si="289"/>
        <v>0</v>
      </c>
      <c r="GP309">
        <f t="shared" si="290"/>
        <v>0</v>
      </c>
      <c r="GR309">
        <v>1</v>
      </c>
      <c r="GS309">
        <v>1</v>
      </c>
      <c r="GT309">
        <v>0</v>
      </c>
      <c r="GU309" t="s">
        <v>6</v>
      </c>
      <c r="GV309">
        <f t="shared" si="291"/>
        <v>0</v>
      </c>
      <c r="GW309">
        <v>1</v>
      </c>
      <c r="GX309" t="e">
        <f t="shared" si="292"/>
        <v>#REF!</v>
      </c>
      <c r="HA309">
        <v>0</v>
      </c>
      <c r="HB309">
        <v>0</v>
      </c>
      <c r="HC309">
        <f t="shared" si="293"/>
        <v>0</v>
      </c>
      <c r="HE309" t="s">
        <v>43</v>
      </c>
      <c r="HF309" t="s">
        <v>44</v>
      </c>
      <c r="HH309" t="e">
        <f>ROUND(AC309*I309,2)</f>
        <v>#REF!</v>
      </c>
      <c r="HM309" t="s">
        <v>6</v>
      </c>
      <c r="HN309" t="s">
        <v>6</v>
      </c>
      <c r="HO309" t="s">
        <v>6</v>
      </c>
      <c r="HP309" t="s">
        <v>6</v>
      </c>
      <c r="HQ309" t="s">
        <v>6</v>
      </c>
      <c r="IF309">
        <v>-1</v>
      </c>
      <c r="IK309">
        <v>0</v>
      </c>
    </row>
    <row r="310" spans="1:245" x14ac:dyDescent="0.2">
      <c r="A310">
        <v>18</v>
      </c>
      <c r="B310">
        <v>1</v>
      </c>
      <c r="C310">
        <v>356</v>
      </c>
      <c r="E310" t="s">
        <v>323</v>
      </c>
      <c r="F310" t="str">
        <f>'1.Лок.смета.и.Акт'!B922</f>
        <v>Прайс</v>
      </c>
      <c r="G310" t="s">
        <v>324</v>
      </c>
      <c r="H310" t="s">
        <v>37</v>
      </c>
      <c r="I310" t="e">
        <f>I308*J310</f>
        <v>#REF!</v>
      </c>
      <c r="J310" s="183" t="e">
        <f>#REF!</f>
        <v>#REF!</v>
      </c>
      <c r="K310">
        <v>0.5</v>
      </c>
      <c r="O310" t="e">
        <f t="shared" si="261"/>
        <v>#REF!</v>
      </c>
      <c r="P310" t="e">
        <f t="shared" si="262"/>
        <v>#REF!</v>
      </c>
      <c r="Q310" t="e">
        <f t="shared" si="263"/>
        <v>#REF!</v>
      </c>
      <c r="R310" t="e">
        <f t="shared" si="264"/>
        <v>#REF!</v>
      </c>
      <c r="S310" t="e">
        <f t="shared" si="265"/>
        <v>#REF!</v>
      </c>
      <c r="T310" t="e">
        <f t="shared" si="266"/>
        <v>#REF!</v>
      </c>
      <c r="U310" t="e">
        <f t="shared" si="267"/>
        <v>#REF!</v>
      </c>
      <c r="V310" t="e">
        <f t="shared" si="268"/>
        <v>#REF!</v>
      </c>
      <c r="W310" t="e">
        <f t="shared" si="269"/>
        <v>#REF!</v>
      </c>
      <c r="X310" t="e">
        <f t="shared" si="270"/>
        <v>#REF!</v>
      </c>
      <c r="Y310" t="e">
        <f t="shared" si="271"/>
        <v>#REF!</v>
      </c>
      <c r="AA310">
        <v>74715642</v>
      </c>
      <c r="AB310">
        <f t="shared" si="272"/>
        <v>11149.04</v>
      </c>
      <c r="AC310">
        <f t="shared" si="273"/>
        <v>11149.04</v>
      </c>
      <c r="AD310">
        <f>ROUND((((ET310)-(EU310))+AE310),2)</f>
        <v>0</v>
      </c>
      <c r="AE310">
        <f t="shared" si="294"/>
        <v>0</v>
      </c>
      <c r="AF310">
        <f t="shared" si="294"/>
        <v>0</v>
      </c>
      <c r="AG310">
        <f t="shared" si="274"/>
        <v>0</v>
      </c>
      <c r="AH310">
        <f t="shared" si="295"/>
        <v>0</v>
      </c>
      <c r="AI310">
        <f t="shared" si="295"/>
        <v>0</v>
      </c>
      <c r="AJ310">
        <f t="shared" si="275"/>
        <v>0</v>
      </c>
      <c r="AK310">
        <v>11149.04</v>
      </c>
      <c r="AL310" s="68">
        <f>'1.Лок.смета.и.Акт'!F922</f>
        <v>11149.04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1</v>
      </c>
      <c r="AZ310">
        <v>1</v>
      </c>
      <c r="BA310">
        <v>1</v>
      </c>
      <c r="BB310">
        <v>1</v>
      </c>
      <c r="BC310">
        <f>'1.Лок.смета.и.Акт'!J922</f>
        <v>6.13</v>
      </c>
      <c r="BD310" t="s">
        <v>6</v>
      </c>
      <c r="BE310" t="s">
        <v>6</v>
      </c>
      <c r="BF310" t="s">
        <v>6</v>
      </c>
      <c r="BG310" t="s">
        <v>6</v>
      </c>
      <c r="BH310">
        <v>3</v>
      </c>
      <c r="BI310">
        <v>3</v>
      </c>
      <c r="BJ310" t="s">
        <v>46</v>
      </c>
      <c r="BM310">
        <v>600001</v>
      </c>
      <c r="BN310">
        <v>0</v>
      </c>
      <c r="BO310" t="s">
        <v>6</v>
      </c>
      <c r="BP310">
        <v>0</v>
      </c>
      <c r="BQ310">
        <v>5</v>
      </c>
      <c r="BR310">
        <v>0</v>
      </c>
      <c r="BS310">
        <v>1</v>
      </c>
      <c r="BT310">
        <v>1</v>
      </c>
      <c r="BU310">
        <v>1</v>
      </c>
      <c r="BV310">
        <v>1</v>
      </c>
      <c r="BW310">
        <v>1</v>
      </c>
      <c r="BX310">
        <v>1</v>
      </c>
      <c r="BY310" t="s">
        <v>6</v>
      </c>
      <c r="BZ310">
        <v>0</v>
      </c>
      <c r="CA310">
        <v>0</v>
      </c>
      <c r="CB310" t="s">
        <v>6</v>
      </c>
      <c r="CE310">
        <v>0</v>
      </c>
      <c r="CF310">
        <v>0</v>
      </c>
      <c r="CG310">
        <v>0</v>
      </c>
      <c r="CM310">
        <v>0</v>
      </c>
      <c r="CN310" t="s">
        <v>6</v>
      </c>
      <c r="CO310">
        <v>0</v>
      </c>
      <c r="CP310" t="e">
        <f t="shared" si="276"/>
        <v>#REF!</v>
      </c>
      <c r="CQ310">
        <f t="shared" si="296"/>
        <v>11149.04</v>
      </c>
      <c r="CR310">
        <f t="shared" si="296"/>
        <v>0</v>
      </c>
      <c r="CS310">
        <f t="shared" si="277"/>
        <v>0</v>
      </c>
      <c r="CT310">
        <f t="shared" si="278"/>
        <v>0</v>
      </c>
      <c r="CU310">
        <f t="shared" si="279"/>
        <v>0</v>
      </c>
      <c r="CV310">
        <f t="shared" si="280"/>
        <v>0</v>
      </c>
      <c r="CW310">
        <f t="shared" si="281"/>
        <v>0</v>
      </c>
      <c r="CX310">
        <f t="shared" si="282"/>
        <v>0</v>
      </c>
      <c r="CY310" t="e">
        <f t="shared" si="283"/>
        <v>#REF!</v>
      </c>
      <c r="CZ310" t="e">
        <f t="shared" si="284"/>
        <v>#REF!</v>
      </c>
      <c r="DC310" t="s">
        <v>6</v>
      </c>
      <c r="DD310" t="s">
        <v>6</v>
      </c>
      <c r="DE310" t="s">
        <v>6</v>
      </c>
      <c r="DF310" t="s">
        <v>6</v>
      </c>
      <c r="DG310" t="s">
        <v>6</v>
      </c>
      <c r="DH310" t="s">
        <v>6</v>
      </c>
      <c r="DI310" t="s">
        <v>6</v>
      </c>
      <c r="DJ310" t="s">
        <v>6</v>
      </c>
      <c r="DK310" t="s">
        <v>6</v>
      </c>
      <c r="DL310" t="s">
        <v>6</v>
      </c>
      <c r="DM310" t="s">
        <v>6</v>
      </c>
      <c r="DN310">
        <v>0</v>
      </c>
      <c r="DO310">
        <v>0</v>
      </c>
      <c r="DP310">
        <v>1</v>
      </c>
      <c r="DQ310">
        <v>1</v>
      </c>
      <c r="DU310">
        <v>1013</v>
      </c>
      <c r="DV310" t="s">
        <v>37</v>
      </c>
      <c r="DW310" t="str">
        <f>'1.Лок.смета.и.Акт'!D922</f>
        <v>КОМПЛ</v>
      </c>
      <c r="DX310">
        <v>1</v>
      </c>
      <c r="DZ310" t="s">
        <v>6</v>
      </c>
      <c r="EA310" t="s">
        <v>6</v>
      </c>
      <c r="EB310" t="s">
        <v>6</v>
      </c>
      <c r="EC310" t="s">
        <v>6</v>
      </c>
      <c r="EE310">
        <v>61530071</v>
      </c>
      <c r="EF310">
        <v>5</v>
      </c>
      <c r="EG310" t="s">
        <v>39</v>
      </c>
      <c r="EH310">
        <v>0</v>
      </c>
      <c r="EI310" t="s">
        <v>6</v>
      </c>
      <c r="EJ310">
        <v>3</v>
      </c>
      <c r="EK310">
        <v>600001</v>
      </c>
      <c r="EL310" t="s">
        <v>40</v>
      </c>
      <c r="EM310" t="s">
        <v>41</v>
      </c>
      <c r="EO310" t="s">
        <v>6</v>
      </c>
      <c r="EQ310">
        <v>0</v>
      </c>
      <c r="ER310">
        <v>11149.04</v>
      </c>
      <c r="ES310" s="68">
        <f>'1.Лок.смета.и.Акт'!F922</f>
        <v>11149.04</v>
      </c>
      <c r="ET310">
        <v>0</v>
      </c>
      <c r="EU310">
        <v>0</v>
      </c>
      <c r="EV310">
        <v>0</v>
      </c>
      <c r="EW310">
        <v>0</v>
      </c>
      <c r="EX310">
        <v>0</v>
      </c>
      <c r="EZ310">
        <v>5</v>
      </c>
      <c r="FC310">
        <v>0</v>
      </c>
      <c r="FD310">
        <v>18</v>
      </c>
      <c r="FF310">
        <v>10685.59</v>
      </c>
      <c r="FQ310">
        <v>0</v>
      </c>
      <c r="FR310" t="e">
        <f t="shared" si="285"/>
        <v>#REF!</v>
      </c>
      <c r="FS310">
        <v>0</v>
      </c>
      <c r="FX310">
        <v>0</v>
      </c>
      <c r="FY310">
        <v>0</v>
      </c>
      <c r="GA310" t="s">
        <v>325</v>
      </c>
      <c r="GD310">
        <v>1</v>
      </c>
      <c r="GF310">
        <v>328416668</v>
      </c>
      <c r="GG310">
        <v>2</v>
      </c>
      <c r="GH310">
        <v>3</v>
      </c>
      <c r="GI310">
        <v>4</v>
      </c>
      <c r="GJ310">
        <v>0</v>
      </c>
      <c r="GK310">
        <v>0</v>
      </c>
      <c r="GL310">
        <f t="shared" si="286"/>
        <v>0</v>
      </c>
      <c r="GM310" t="e">
        <f t="shared" si="287"/>
        <v>#REF!</v>
      </c>
      <c r="GN310">
        <f t="shared" si="288"/>
        <v>0</v>
      </c>
      <c r="GO310">
        <f t="shared" si="289"/>
        <v>0</v>
      </c>
      <c r="GP310">
        <f t="shared" si="290"/>
        <v>0</v>
      </c>
      <c r="GR310">
        <v>1</v>
      </c>
      <c r="GS310">
        <v>1</v>
      </c>
      <c r="GT310">
        <v>0</v>
      </c>
      <c r="GU310" t="s">
        <v>6</v>
      </c>
      <c r="GV310">
        <f t="shared" si="291"/>
        <v>0</v>
      </c>
      <c r="GW310">
        <v>1</v>
      </c>
      <c r="GX310" t="e">
        <f t="shared" si="292"/>
        <v>#REF!</v>
      </c>
      <c r="HA310">
        <v>0</v>
      </c>
      <c r="HB310">
        <v>0</v>
      </c>
      <c r="HC310">
        <f t="shared" si="293"/>
        <v>0</v>
      </c>
      <c r="HE310" t="s">
        <v>43</v>
      </c>
      <c r="HF310" t="s">
        <v>44</v>
      </c>
      <c r="HH310" t="e">
        <f>ROUND(AC310*I310,2)</f>
        <v>#REF!</v>
      </c>
      <c r="HM310" t="s">
        <v>6</v>
      </c>
      <c r="HN310" t="s">
        <v>6</v>
      </c>
      <c r="HO310" t="s">
        <v>6</v>
      </c>
      <c r="HP310" t="s">
        <v>6</v>
      </c>
      <c r="HQ310" t="s">
        <v>6</v>
      </c>
      <c r="IF310">
        <v>-1</v>
      </c>
      <c r="IK310">
        <v>0</v>
      </c>
    </row>
    <row r="311" spans="1:245" x14ac:dyDescent="0.2">
      <c r="A311">
        <v>18</v>
      </c>
      <c r="B311">
        <v>1</v>
      </c>
      <c r="C311">
        <v>355</v>
      </c>
      <c r="E311" t="s">
        <v>326</v>
      </c>
      <c r="F311" t="str">
        <f>'1.Лок.смета.и.Акт'!B924</f>
        <v>Прайс</v>
      </c>
      <c r="G311" t="s">
        <v>57</v>
      </c>
      <c r="H311" t="s">
        <v>23</v>
      </c>
      <c r="I311" t="e">
        <f>I308*J311</f>
        <v>#REF!</v>
      </c>
      <c r="J311" s="183" t="e">
        <f>#REF!</f>
        <v>#REF!</v>
      </c>
      <c r="K311">
        <v>1</v>
      </c>
      <c r="O311" t="e">
        <f t="shared" si="261"/>
        <v>#REF!</v>
      </c>
      <c r="P311" t="e">
        <f t="shared" si="262"/>
        <v>#REF!</v>
      </c>
      <c r="Q311" t="e">
        <f t="shared" si="263"/>
        <v>#REF!</v>
      </c>
      <c r="R311" t="e">
        <f t="shared" si="264"/>
        <v>#REF!</v>
      </c>
      <c r="S311" t="e">
        <f t="shared" si="265"/>
        <v>#REF!</v>
      </c>
      <c r="T311" t="e">
        <f t="shared" si="266"/>
        <v>#REF!</v>
      </c>
      <c r="U311" t="e">
        <f t="shared" si="267"/>
        <v>#REF!</v>
      </c>
      <c r="V311" t="e">
        <f t="shared" si="268"/>
        <v>#REF!</v>
      </c>
      <c r="W311" t="e">
        <f t="shared" si="269"/>
        <v>#REF!</v>
      </c>
      <c r="X311" t="e">
        <f t="shared" si="270"/>
        <v>#REF!</v>
      </c>
      <c r="Y311" t="e">
        <f t="shared" si="271"/>
        <v>#REF!</v>
      </c>
      <c r="AA311">
        <v>74715642</v>
      </c>
      <c r="AB311">
        <f t="shared" si="272"/>
        <v>506.09</v>
      </c>
      <c r="AC311">
        <f t="shared" si="273"/>
        <v>506.09</v>
      </c>
      <c r="AD311">
        <f>ROUND((((ET311)-(EU311))+AE311),2)</f>
        <v>0</v>
      </c>
      <c r="AE311">
        <f t="shared" si="294"/>
        <v>0</v>
      </c>
      <c r="AF311">
        <f t="shared" si="294"/>
        <v>0</v>
      </c>
      <c r="AG311">
        <f t="shared" si="274"/>
        <v>0</v>
      </c>
      <c r="AH311">
        <f t="shared" si="295"/>
        <v>0</v>
      </c>
      <c r="AI311">
        <f t="shared" si="295"/>
        <v>0</v>
      </c>
      <c r="AJ311">
        <f t="shared" si="275"/>
        <v>0</v>
      </c>
      <c r="AK311">
        <v>506.09000000000003</v>
      </c>
      <c r="AL311" s="68">
        <f>'1.Лок.смета.и.Акт'!F924</f>
        <v>506.09000000000003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1</v>
      </c>
      <c r="AW311">
        <v>1</v>
      </c>
      <c r="AZ311">
        <v>1</v>
      </c>
      <c r="BA311">
        <v>1</v>
      </c>
      <c r="BB311">
        <v>1</v>
      </c>
      <c r="BC311">
        <f>'1.Лок.смета.и.Акт'!J924</f>
        <v>9.11</v>
      </c>
      <c r="BD311" t="s">
        <v>6</v>
      </c>
      <c r="BE311" t="s">
        <v>6</v>
      </c>
      <c r="BF311" t="s">
        <v>6</v>
      </c>
      <c r="BG311" t="s">
        <v>6</v>
      </c>
      <c r="BH311">
        <v>3</v>
      </c>
      <c r="BI311">
        <v>1</v>
      </c>
      <c r="BJ311" t="s">
        <v>58</v>
      </c>
      <c r="BM311">
        <v>500001</v>
      </c>
      <c r="BN311">
        <v>0</v>
      </c>
      <c r="BO311" t="s">
        <v>6</v>
      </c>
      <c r="BP311">
        <v>0</v>
      </c>
      <c r="BQ311">
        <v>8</v>
      </c>
      <c r="BR311">
        <v>0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 t="s">
        <v>6</v>
      </c>
      <c r="BZ311">
        <v>0</v>
      </c>
      <c r="CA311">
        <v>0</v>
      </c>
      <c r="CB311" t="s">
        <v>6</v>
      </c>
      <c r="CE311">
        <v>0</v>
      </c>
      <c r="CF311">
        <v>0</v>
      </c>
      <c r="CG311">
        <v>0</v>
      </c>
      <c r="CM311">
        <v>0</v>
      </c>
      <c r="CN311" t="s">
        <v>6</v>
      </c>
      <c r="CO311">
        <v>0</v>
      </c>
      <c r="CP311" t="e">
        <f t="shared" si="276"/>
        <v>#REF!</v>
      </c>
      <c r="CQ311">
        <f t="shared" si="296"/>
        <v>506.09</v>
      </c>
      <c r="CR311">
        <f t="shared" si="296"/>
        <v>0</v>
      </c>
      <c r="CS311">
        <f t="shared" si="277"/>
        <v>0</v>
      </c>
      <c r="CT311">
        <f t="shared" si="278"/>
        <v>0</v>
      </c>
      <c r="CU311">
        <f t="shared" si="279"/>
        <v>0</v>
      </c>
      <c r="CV311">
        <f t="shared" si="280"/>
        <v>0</v>
      </c>
      <c r="CW311">
        <f t="shared" si="281"/>
        <v>0</v>
      </c>
      <c r="CX311">
        <f t="shared" si="282"/>
        <v>0</v>
      </c>
      <c r="CY311" t="e">
        <f t="shared" si="283"/>
        <v>#REF!</v>
      </c>
      <c r="CZ311" t="e">
        <f t="shared" si="284"/>
        <v>#REF!</v>
      </c>
      <c r="DC311" t="s">
        <v>6</v>
      </c>
      <c r="DD311" t="s">
        <v>6</v>
      </c>
      <c r="DE311" t="s">
        <v>6</v>
      </c>
      <c r="DF311" t="s">
        <v>6</v>
      </c>
      <c r="DG311" t="s">
        <v>6</v>
      </c>
      <c r="DH311" t="s">
        <v>6</v>
      </c>
      <c r="DI311" t="s">
        <v>6</v>
      </c>
      <c r="DJ311" t="s">
        <v>6</v>
      </c>
      <c r="DK311" t="s">
        <v>6</v>
      </c>
      <c r="DL311" t="s">
        <v>6</v>
      </c>
      <c r="DM311" t="s">
        <v>6</v>
      </c>
      <c r="DN311">
        <v>0</v>
      </c>
      <c r="DO311">
        <v>0</v>
      </c>
      <c r="DP311">
        <v>1</v>
      </c>
      <c r="DQ311">
        <v>1</v>
      </c>
      <c r="DU311">
        <v>1013</v>
      </c>
      <c r="DV311" t="s">
        <v>23</v>
      </c>
      <c r="DW311" t="str">
        <f>'1.Лок.смета.и.Акт'!D924</f>
        <v>ШТ</v>
      </c>
      <c r="DX311">
        <v>1</v>
      </c>
      <c r="DZ311" t="s">
        <v>6</v>
      </c>
      <c r="EA311" t="s">
        <v>6</v>
      </c>
      <c r="EB311" t="s">
        <v>6</v>
      </c>
      <c r="EC311" t="s">
        <v>6</v>
      </c>
      <c r="EE311">
        <v>61530067</v>
      </c>
      <c r="EF311">
        <v>8</v>
      </c>
      <c r="EG311" t="s">
        <v>51</v>
      </c>
      <c r="EH311">
        <v>0</v>
      </c>
      <c r="EI311" t="s">
        <v>6</v>
      </c>
      <c r="EJ311">
        <v>1</v>
      </c>
      <c r="EK311">
        <v>500001</v>
      </c>
      <c r="EL311" t="s">
        <v>52</v>
      </c>
      <c r="EM311" t="s">
        <v>53</v>
      </c>
      <c r="EO311" t="s">
        <v>6</v>
      </c>
      <c r="EQ311">
        <v>0</v>
      </c>
      <c r="ER311">
        <v>506.09000000000003</v>
      </c>
      <c r="ES311" s="68">
        <f>'1.Лок.смета.и.Акт'!F924</f>
        <v>506.09000000000003</v>
      </c>
      <c r="ET311">
        <v>0</v>
      </c>
      <c r="EU311">
        <v>0</v>
      </c>
      <c r="EV311">
        <v>0</v>
      </c>
      <c r="EW311">
        <v>0</v>
      </c>
      <c r="EX311">
        <v>0</v>
      </c>
      <c r="EZ311">
        <v>5</v>
      </c>
      <c r="FC311">
        <v>0</v>
      </c>
      <c r="FD311">
        <v>18</v>
      </c>
      <c r="FF311">
        <v>481.25</v>
      </c>
      <c r="FQ311">
        <v>0</v>
      </c>
      <c r="FR311">
        <f t="shared" si="285"/>
        <v>0</v>
      </c>
      <c r="FS311">
        <v>0</v>
      </c>
      <c r="FX311">
        <v>0</v>
      </c>
      <c r="FY311">
        <v>0</v>
      </c>
      <c r="GA311" t="s">
        <v>59</v>
      </c>
      <c r="GD311">
        <v>1</v>
      </c>
      <c r="GF311">
        <v>-1491599394</v>
      </c>
      <c r="GG311">
        <v>2</v>
      </c>
      <c r="GH311">
        <v>3</v>
      </c>
      <c r="GI311">
        <v>4</v>
      </c>
      <c r="GJ311">
        <v>0</v>
      </c>
      <c r="GK311">
        <v>0</v>
      </c>
      <c r="GL311">
        <f t="shared" si="286"/>
        <v>0</v>
      </c>
      <c r="GM311" t="e">
        <f t="shared" si="287"/>
        <v>#REF!</v>
      </c>
      <c r="GN311" t="e">
        <f t="shared" si="288"/>
        <v>#REF!</v>
      </c>
      <c r="GO311">
        <f t="shared" si="289"/>
        <v>0</v>
      </c>
      <c r="GP311">
        <f t="shared" si="290"/>
        <v>0</v>
      </c>
      <c r="GR311">
        <v>1</v>
      </c>
      <c r="GS311">
        <v>1</v>
      </c>
      <c r="GT311">
        <v>0</v>
      </c>
      <c r="GU311" t="s">
        <v>6</v>
      </c>
      <c r="GV311">
        <f t="shared" si="291"/>
        <v>0</v>
      </c>
      <c r="GW311">
        <v>1</v>
      </c>
      <c r="GX311" t="e">
        <f t="shared" si="292"/>
        <v>#REF!</v>
      </c>
      <c r="HA311">
        <v>0</v>
      </c>
      <c r="HB311">
        <v>0</v>
      </c>
      <c r="HC311">
        <f t="shared" si="293"/>
        <v>0</v>
      </c>
      <c r="HE311" t="s">
        <v>43</v>
      </c>
      <c r="HF311" t="s">
        <v>55</v>
      </c>
      <c r="HG311" t="e">
        <f>ROUND(AC311*I311,2)</f>
        <v>#REF!</v>
      </c>
      <c r="HM311" t="s">
        <v>6</v>
      </c>
      <c r="HN311" t="s">
        <v>6</v>
      </c>
      <c r="HO311" t="s">
        <v>6</v>
      </c>
      <c r="HP311" t="s">
        <v>6</v>
      </c>
      <c r="HQ311" t="s">
        <v>6</v>
      </c>
      <c r="IF311">
        <v>-1</v>
      </c>
      <c r="IK311">
        <v>0</v>
      </c>
    </row>
    <row r="312" spans="1:245" x14ac:dyDescent="0.2">
      <c r="A312">
        <v>18</v>
      </c>
      <c r="B312">
        <v>1</v>
      </c>
      <c r="C312">
        <v>357</v>
      </c>
      <c r="E312" t="s">
        <v>327</v>
      </c>
      <c r="F312" t="str">
        <f>'1.Лок.смета.и.Акт'!B926</f>
        <v>Прайс</v>
      </c>
      <c r="G312" t="s">
        <v>328</v>
      </c>
      <c r="H312" t="s">
        <v>23</v>
      </c>
      <c r="I312" t="e">
        <f>I308*J312</f>
        <v>#REF!</v>
      </c>
      <c r="J312" s="183" t="e">
        <f>#REF!</f>
        <v>#REF!</v>
      </c>
      <c r="K312">
        <v>1</v>
      </c>
      <c r="O312" t="e">
        <f t="shared" si="261"/>
        <v>#REF!</v>
      </c>
      <c r="P312" t="e">
        <f t="shared" si="262"/>
        <v>#REF!</v>
      </c>
      <c r="Q312" t="e">
        <f t="shared" si="263"/>
        <v>#REF!</v>
      </c>
      <c r="R312" t="e">
        <f t="shared" si="264"/>
        <v>#REF!</v>
      </c>
      <c r="S312" t="e">
        <f t="shared" si="265"/>
        <v>#REF!</v>
      </c>
      <c r="T312" t="e">
        <f t="shared" si="266"/>
        <v>#REF!</v>
      </c>
      <c r="U312" t="e">
        <f t="shared" si="267"/>
        <v>#REF!</v>
      </c>
      <c r="V312" t="e">
        <f t="shared" si="268"/>
        <v>#REF!</v>
      </c>
      <c r="W312" t="e">
        <f t="shared" si="269"/>
        <v>#REF!</v>
      </c>
      <c r="X312" t="e">
        <f t="shared" si="270"/>
        <v>#REF!</v>
      </c>
      <c r="Y312" t="e">
        <f t="shared" si="271"/>
        <v>#REF!</v>
      </c>
      <c r="AA312">
        <v>74715642</v>
      </c>
      <c r="AB312">
        <f t="shared" si="272"/>
        <v>655.51</v>
      </c>
      <c r="AC312">
        <f t="shared" si="273"/>
        <v>655.51</v>
      </c>
      <c r="AD312">
        <f>ROUND((((ET312)-(EU312))+AE312),2)</f>
        <v>0</v>
      </c>
      <c r="AE312">
        <f t="shared" si="294"/>
        <v>0</v>
      </c>
      <c r="AF312">
        <f t="shared" si="294"/>
        <v>0</v>
      </c>
      <c r="AG312">
        <f t="shared" si="274"/>
        <v>0</v>
      </c>
      <c r="AH312">
        <f t="shared" si="295"/>
        <v>0</v>
      </c>
      <c r="AI312">
        <f t="shared" si="295"/>
        <v>0</v>
      </c>
      <c r="AJ312">
        <f t="shared" si="275"/>
        <v>0</v>
      </c>
      <c r="AK312">
        <v>655.5100000000001</v>
      </c>
      <c r="AL312" s="68">
        <f>'1.Лок.смета.и.Акт'!F926</f>
        <v>655.5100000000001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</v>
      </c>
      <c r="AW312">
        <v>1</v>
      </c>
      <c r="AZ312">
        <v>1</v>
      </c>
      <c r="BA312">
        <v>1</v>
      </c>
      <c r="BB312">
        <v>1</v>
      </c>
      <c r="BC312">
        <f>'1.Лок.смета.и.Акт'!J926</f>
        <v>9.11</v>
      </c>
      <c r="BD312" t="s">
        <v>6</v>
      </c>
      <c r="BE312" t="s">
        <v>6</v>
      </c>
      <c r="BF312" t="s">
        <v>6</v>
      </c>
      <c r="BG312" t="s">
        <v>6</v>
      </c>
      <c r="BH312">
        <v>3</v>
      </c>
      <c r="BI312">
        <v>1</v>
      </c>
      <c r="BJ312" t="s">
        <v>58</v>
      </c>
      <c r="BM312">
        <v>500001</v>
      </c>
      <c r="BN312">
        <v>0</v>
      </c>
      <c r="BO312" t="s">
        <v>6</v>
      </c>
      <c r="BP312">
        <v>0</v>
      </c>
      <c r="BQ312">
        <v>8</v>
      </c>
      <c r="BR312">
        <v>0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 t="s">
        <v>6</v>
      </c>
      <c r="BZ312">
        <v>0</v>
      </c>
      <c r="CA312">
        <v>0</v>
      </c>
      <c r="CB312" t="s">
        <v>6</v>
      </c>
      <c r="CE312">
        <v>0</v>
      </c>
      <c r="CF312">
        <v>0</v>
      </c>
      <c r="CG312">
        <v>0</v>
      </c>
      <c r="CM312">
        <v>0</v>
      </c>
      <c r="CN312" t="s">
        <v>6</v>
      </c>
      <c r="CO312">
        <v>0</v>
      </c>
      <c r="CP312" t="e">
        <f t="shared" si="276"/>
        <v>#REF!</v>
      </c>
      <c r="CQ312">
        <f t="shared" si="296"/>
        <v>655.51</v>
      </c>
      <c r="CR312">
        <f t="shared" si="296"/>
        <v>0</v>
      </c>
      <c r="CS312">
        <f t="shared" si="277"/>
        <v>0</v>
      </c>
      <c r="CT312">
        <f t="shared" si="278"/>
        <v>0</v>
      </c>
      <c r="CU312">
        <f t="shared" si="279"/>
        <v>0</v>
      </c>
      <c r="CV312">
        <f t="shared" si="280"/>
        <v>0</v>
      </c>
      <c r="CW312">
        <f t="shared" si="281"/>
        <v>0</v>
      </c>
      <c r="CX312">
        <f t="shared" si="282"/>
        <v>0</v>
      </c>
      <c r="CY312" t="e">
        <f t="shared" si="283"/>
        <v>#REF!</v>
      </c>
      <c r="CZ312" t="e">
        <f t="shared" si="284"/>
        <v>#REF!</v>
      </c>
      <c r="DC312" t="s">
        <v>6</v>
      </c>
      <c r="DD312" t="s">
        <v>6</v>
      </c>
      <c r="DE312" t="s">
        <v>6</v>
      </c>
      <c r="DF312" t="s">
        <v>6</v>
      </c>
      <c r="DG312" t="s">
        <v>6</v>
      </c>
      <c r="DH312" t="s">
        <v>6</v>
      </c>
      <c r="DI312" t="s">
        <v>6</v>
      </c>
      <c r="DJ312" t="s">
        <v>6</v>
      </c>
      <c r="DK312" t="s">
        <v>6</v>
      </c>
      <c r="DL312" t="s">
        <v>6</v>
      </c>
      <c r="DM312" t="s">
        <v>6</v>
      </c>
      <c r="DN312">
        <v>0</v>
      </c>
      <c r="DO312">
        <v>0</v>
      </c>
      <c r="DP312">
        <v>1</v>
      </c>
      <c r="DQ312">
        <v>1</v>
      </c>
      <c r="DU312">
        <v>1013</v>
      </c>
      <c r="DV312" t="s">
        <v>23</v>
      </c>
      <c r="DW312" t="str">
        <f>'1.Лок.смета.и.Акт'!D926</f>
        <v>ШТ</v>
      </c>
      <c r="DX312">
        <v>1</v>
      </c>
      <c r="DZ312" t="s">
        <v>6</v>
      </c>
      <c r="EA312" t="s">
        <v>6</v>
      </c>
      <c r="EB312" t="s">
        <v>6</v>
      </c>
      <c r="EC312" t="s">
        <v>6</v>
      </c>
      <c r="EE312">
        <v>61530067</v>
      </c>
      <c r="EF312">
        <v>8</v>
      </c>
      <c r="EG312" t="s">
        <v>51</v>
      </c>
      <c r="EH312">
        <v>0</v>
      </c>
      <c r="EI312" t="s">
        <v>6</v>
      </c>
      <c r="EJ312">
        <v>1</v>
      </c>
      <c r="EK312">
        <v>500001</v>
      </c>
      <c r="EL312" t="s">
        <v>52</v>
      </c>
      <c r="EM312" t="s">
        <v>53</v>
      </c>
      <c r="EO312" t="s">
        <v>6</v>
      </c>
      <c r="EQ312">
        <v>0</v>
      </c>
      <c r="ER312">
        <v>655.5100000000001</v>
      </c>
      <c r="ES312" s="68">
        <f>'1.Лок.смета.и.Акт'!F926</f>
        <v>655.5100000000001</v>
      </c>
      <c r="ET312">
        <v>0</v>
      </c>
      <c r="EU312">
        <v>0</v>
      </c>
      <c r="EV312">
        <v>0</v>
      </c>
      <c r="EW312">
        <v>0</v>
      </c>
      <c r="EX312">
        <v>0</v>
      </c>
      <c r="EZ312">
        <v>5</v>
      </c>
      <c r="FC312">
        <v>0</v>
      </c>
      <c r="FD312">
        <v>18</v>
      </c>
      <c r="FF312">
        <v>623.34</v>
      </c>
      <c r="FQ312">
        <v>0</v>
      </c>
      <c r="FR312">
        <f t="shared" si="285"/>
        <v>0</v>
      </c>
      <c r="FS312">
        <v>0</v>
      </c>
      <c r="FX312">
        <v>0</v>
      </c>
      <c r="FY312">
        <v>0</v>
      </c>
      <c r="GA312" t="s">
        <v>329</v>
      </c>
      <c r="GD312">
        <v>1</v>
      </c>
      <c r="GF312">
        <v>-808406181</v>
      </c>
      <c r="GG312">
        <v>2</v>
      </c>
      <c r="GH312">
        <v>3</v>
      </c>
      <c r="GI312">
        <v>4</v>
      </c>
      <c r="GJ312">
        <v>0</v>
      </c>
      <c r="GK312">
        <v>0</v>
      </c>
      <c r="GL312">
        <f t="shared" si="286"/>
        <v>0</v>
      </c>
      <c r="GM312" t="e">
        <f t="shared" si="287"/>
        <v>#REF!</v>
      </c>
      <c r="GN312" t="e">
        <f t="shared" si="288"/>
        <v>#REF!</v>
      </c>
      <c r="GO312">
        <f t="shared" si="289"/>
        <v>0</v>
      </c>
      <c r="GP312">
        <f t="shared" si="290"/>
        <v>0</v>
      </c>
      <c r="GR312">
        <v>1</v>
      </c>
      <c r="GS312">
        <v>1</v>
      </c>
      <c r="GT312">
        <v>0</v>
      </c>
      <c r="GU312" t="s">
        <v>6</v>
      </c>
      <c r="GV312">
        <f t="shared" si="291"/>
        <v>0</v>
      </c>
      <c r="GW312">
        <v>1</v>
      </c>
      <c r="GX312" t="e">
        <f t="shared" si="292"/>
        <v>#REF!</v>
      </c>
      <c r="HA312">
        <v>0</v>
      </c>
      <c r="HB312">
        <v>0</v>
      </c>
      <c r="HC312">
        <f t="shared" si="293"/>
        <v>0</v>
      </c>
      <c r="HE312" t="s">
        <v>43</v>
      </c>
      <c r="HF312" t="s">
        <v>55</v>
      </c>
      <c r="HG312" t="e">
        <f>ROUND(AC312*I312,2)</f>
        <v>#REF!</v>
      </c>
      <c r="HM312" t="s">
        <v>6</v>
      </c>
      <c r="HN312" t="s">
        <v>6</v>
      </c>
      <c r="HO312" t="s">
        <v>6</v>
      </c>
      <c r="HP312" t="s">
        <v>6</v>
      </c>
      <c r="HQ312" t="s">
        <v>6</v>
      </c>
      <c r="IF312">
        <v>-1</v>
      </c>
      <c r="IK312">
        <v>0</v>
      </c>
    </row>
    <row r="313" spans="1:245" x14ac:dyDescent="0.2">
      <c r="A313">
        <v>17</v>
      </c>
      <c r="B313">
        <v>1</v>
      </c>
      <c r="C313">
        <f>ROW(SmtRes!A365)</f>
        <v>365</v>
      </c>
      <c r="D313">
        <f>ROW(EtalonRes!A386)</f>
        <v>386</v>
      </c>
      <c r="E313" t="s">
        <v>330</v>
      </c>
      <c r="F313" t="s">
        <v>60</v>
      </c>
      <c r="G313" t="s">
        <v>61</v>
      </c>
      <c r="H313" t="s">
        <v>23</v>
      </c>
      <c r="I313">
        <f>'1.Лок.смета.и.Акт'!E932</f>
        <v>2</v>
      </c>
      <c r="J313">
        <v>0</v>
      </c>
      <c r="K313">
        <v>2</v>
      </c>
      <c r="O313">
        <f t="shared" si="261"/>
        <v>818</v>
      </c>
      <c r="P313">
        <f t="shared" si="262"/>
        <v>136.47</v>
      </c>
      <c r="Q313">
        <f t="shared" si="263"/>
        <v>41.11</v>
      </c>
      <c r="R313">
        <f t="shared" si="264"/>
        <v>8.68</v>
      </c>
      <c r="S313">
        <f t="shared" si="265"/>
        <v>640.41999999999996</v>
      </c>
      <c r="T313">
        <f t="shared" si="266"/>
        <v>0</v>
      </c>
      <c r="U313">
        <f t="shared" si="267"/>
        <v>2.1629999999999998</v>
      </c>
      <c r="V313">
        <f t="shared" si="268"/>
        <v>2.1000000000000001E-2</v>
      </c>
      <c r="W313">
        <f t="shared" si="269"/>
        <v>0</v>
      </c>
      <c r="X313">
        <f t="shared" si="270"/>
        <v>785.41</v>
      </c>
      <c r="Y313">
        <f t="shared" si="271"/>
        <v>467.35</v>
      </c>
      <c r="AA313">
        <v>74715642</v>
      </c>
      <c r="AB313">
        <f t="shared" si="272"/>
        <v>18.63</v>
      </c>
      <c r="AC313">
        <f t="shared" si="273"/>
        <v>7.49</v>
      </c>
      <c r="AD313">
        <f>ROUND(((((ET313*ROUND(1.05,7)))-((EU313*ROUND(1.05,7))))+AE313),2)</f>
        <v>1.55</v>
      </c>
      <c r="AE313">
        <f>ROUND(((EU313*ROUND(1.05,7))),2)</f>
        <v>0.13</v>
      </c>
      <c r="AF313">
        <f>ROUND(((EV313*ROUND(1.05,7))),2)</f>
        <v>9.59</v>
      </c>
      <c r="AG313">
        <f t="shared" si="274"/>
        <v>0</v>
      </c>
      <c r="AH313">
        <f>((EW313*ROUND(1.05,7)))</f>
        <v>1.0815000000000001</v>
      </c>
      <c r="AI313">
        <f>((EX313*ROUND(1.05,7)))</f>
        <v>1.0500000000000001E-2</v>
      </c>
      <c r="AJ313">
        <f t="shared" si="275"/>
        <v>0</v>
      </c>
      <c r="AK313">
        <f>AL313+AM313+AO313</f>
        <v>18.090000000000003</v>
      </c>
      <c r="AL313" s="68">
        <f>'1.Лок.смета.и.Акт'!F936</f>
        <v>7.49</v>
      </c>
      <c r="AM313" s="68">
        <f>'1.Лок.смета.и.Акт'!F934</f>
        <v>1.47</v>
      </c>
      <c r="AN313" s="68">
        <f>'1.Лок.смета.и.Акт'!F935</f>
        <v>0.12</v>
      </c>
      <c r="AO313" s="68">
        <f>'1.Лок.смета.и.Акт'!F933</f>
        <v>9.1300000000000008</v>
      </c>
      <c r="AP313">
        <v>0</v>
      </c>
      <c r="AQ313">
        <f>'1.Лок.смета.и.Акт'!E939</f>
        <v>1.03</v>
      </c>
      <c r="AR313">
        <v>0.01</v>
      </c>
      <c r="AS313">
        <v>0</v>
      </c>
      <c r="AT313">
        <v>121</v>
      </c>
      <c r="AU313">
        <v>72</v>
      </c>
      <c r="AV313">
        <v>1</v>
      </c>
      <c r="AW313">
        <v>1</v>
      </c>
      <c r="AZ313">
        <v>1</v>
      </c>
      <c r="BA313">
        <f>'1.Лок.смета.и.Акт'!J933</f>
        <v>33.39</v>
      </c>
      <c r="BB313">
        <f>'1.Лок.смета.и.Акт'!J934</f>
        <v>13.26</v>
      </c>
      <c r="BC313">
        <f>'1.Лок.смета.и.Акт'!J936</f>
        <v>9.11</v>
      </c>
      <c r="BD313" t="s">
        <v>6</v>
      </c>
      <c r="BE313" t="s">
        <v>6</v>
      </c>
      <c r="BF313" t="s">
        <v>6</v>
      </c>
      <c r="BG313" t="s">
        <v>6</v>
      </c>
      <c r="BH313">
        <v>0</v>
      </c>
      <c r="BI313">
        <v>1</v>
      </c>
      <c r="BJ313" t="s">
        <v>62</v>
      </c>
      <c r="BM313">
        <v>20001</v>
      </c>
      <c r="BN313">
        <v>0</v>
      </c>
      <c r="BO313" t="s">
        <v>6</v>
      </c>
      <c r="BP313">
        <v>0</v>
      </c>
      <c r="BQ313">
        <v>22</v>
      </c>
      <c r="BR313">
        <v>0</v>
      </c>
      <c r="BS313">
        <f>'1.Лок.смета.и.Акт'!J935</f>
        <v>33.39</v>
      </c>
      <c r="BT313">
        <v>1</v>
      </c>
      <c r="BU313">
        <v>1</v>
      </c>
      <c r="BV313">
        <v>1</v>
      </c>
      <c r="BW313">
        <v>1</v>
      </c>
      <c r="BX313">
        <v>1</v>
      </c>
      <c r="BY313" t="s">
        <v>6</v>
      </c>
      <c r="BZ313">
        <v>121</v>
      </c>
      <c r="CA313">
        <v>72</v>
      </c>
      <c r="CB313" t="s">
        <v>6</v>
      </c>
      <c r="CE313">
        <v>0</v>
      </c>
      <c r="CF313">
        <v>0</v>
      </c>
      <c r="CG313">
        <v>0</v>
      </c>
      <c r="CM313">
        <v>0</v>
      </c>
      <c r="CN313" t="s">
        <v>63</v>
      </c>
      <c r="CO313">
        <v>0</v>
      </c>
      <c r="CP313">
        <f t="shared" si="276"/>
        <v>818</v>
      </c>
      <c r="CQ313">
        <f>AC313*BC313</f>
        <v>68.233899999999991</v>
      </c>
      <c r="CR313">
        <f>AD313*BB313</f>
        <v>20.553000000000001</v>
      </c>
      <c r="CS313">
        <f t="shared" si="277"/>
        <v>4.3407</v>
      </c>
      <c r="CT313">
        <f t="shared" si="278"/>
        <v>320.21010000000001</v>
      </c>
      <c r="CU313">
        <f t="shared" si="279"/>
        <v>0</v>
      </c>
      <c r="CV313">
        <f t="shared" si="280"/>
        <v>1.0815000000000001</v>
      </c>
      <c r="CW313">
        <f t="shared" si="281"/>
        <v>1.0500000000000001E-2</v>
      </c>
      <c r="CX313">
        <f t="shared" si="282"/>
        <v>0</v>
      </c>
      <c r="CY313">
        <f t="shared" si="283"/>
        <v>785.41099999999994</v>
      </c>
      <c r="CZ313">
        <f t="shared" si="284"/>
        <v>467.35199999999998</v>
      </c>
      <c r="DC313" t="s">
        <v>6</v>
      </c>
      <c r="DD313" t="s">
        <v>6</v>
      </c>
      <c r="DE313" t="s">
        <v>64</v>
      </c>
      <c r="DF313" t="s">
        <v>64</v>
      </c>
      <c r="DG313" t="s">
        <v>64</v>
      </c>
      <c r="DH313" t="s">
        <v>6</v>
      </c>
      <c r="DI313" t="s">
        <v>64</v>
      </c>
      <c r="DJ313" t="s">
        <v>64</v>
      </c>
      <c r="DK313" t="s">
        <v>6</v>
      </c>
      <c r="DL313" t="s">
        <v>6</v>
      </c>
      <c r="DM313" t="s">
        <v>6</v>
      </c>
      <c r="DN313">
        <v>0</v>
      </c>
      <c r="DO313">
        <v>0</v>
      </c>
      <c r="DP313">
        <v>1</v>
      </c>
      <c r="DQ313">
        <v>1</v>
      </c>
      <c r="DU313">
        <v>1013</v>
      </c>
      <c r="DV313" t="s">
        <v>23</v>
      </c>
      <c r="DW313" t="str">
        <f>'1.Лок.смета.и.Акт'!D932</f>
        <v>ШТ</v>
      </c>
      <c r="DX313">
        <v>1</v>
      </c>
      <c r="DZ313" t="s">
        <v>6</v>
      </c>
      <c r="EA313" t="s">
        <v>6</v>
      </c>
      <c r="EB313" t="s">
        <v>6</v>
      </c>
      <c r="EC313" t="s">
        <v>6</v>
      </c>
      <c r="EE313">
        <v>61529847</v>
      </c>
      <c r="EF313">
        <v>22</v>
      </c>
      <c r="EG313" t="s">
        <v>27</v>
      </c>
      <c r="EH313">
        <v>16</v>
      </c>
      <c r="EI313" t="s">
        <v>28</v>
      </c>
      <c r="EJ313">
        <v>1</v>
      </c>
      <c r="EK313">
        <v>20001</v>
      </c>
      <c r="EL313" t="s">
        <v>29</v>
      </c>
      <c r="EM313" t="s">
        <v>30</v>
      </c>
      <c r="EO313" t="s">
        <v>31</v>
      </c>
      <c r="EQ313">
        <v>0</v>
      </c>
      <c r="ER313">
        <f>ES313+ET313+EV313</f>
        <v>18.090000000000003</v>
      </c>
      <c r="ES313" s="68">
        <f>'1.Лок.смета.и.Акт'!F936</f>
        <v>7.49</v>
      </c>
      <c r="ET313" s="68">
        <f>'1.Лок.смета.и.Акт'!F934</f>
        <v>1.47</v>
      </c>
      <c r="EU313" s="68">
        <f>'1.Лок.смета.и.Акт'!F935</f>
        <v>0.12</v>
      </c>
      <c r="EV313" s="68">
        <f>'1.Лок.смета.и.Акт'!F933</f>
        <v>9.1300000000000008</v>
      </c>
      <c r="EW313">
        <f>'1.Лок.смета.и.Акт'!E939</f>
        <v>1.03</v>
      </c>
      <c r="EX313">
        <v>0.01</v>
      </c>
      <c r="EY313">
        <v>0</v>
      </c>
      <c r="FQ313">
        <v>0</v>
      </c>
      <c r="FR313">
        <f t="shared" si="285"/>
        <v>0</v>
      </c>
      <c r="FS313">
        <v>0</v>
      </c>
      <c r="FX313">
        <v>121</v>
      </c>
      <c r="FY313">
        <v>72</v>
      </c>
      <c r="GA313" t="s">
        <v>6</v>
      </c>
      <c r="GD313">
        <v>1</v>
      </c>
      <c r="GF313">
        <v>1015029812</v>
      </c>
      <c r="GG313">
        <v>2</v>
      </c>
      <c r="GH313">
        <v>1</v>
      </c>
      <c r="GI313">
        <v>4</v>
      </c>
      <c r="GJ313">
        <v>0</v>
      </c>
      <c r="GK313">
        <v>0</v>
      </c>
      <c r="GL313">
        <f t="shared" si="286"/>
        <v>0</v>
      </c>
      <c r="GM313">
        <f t="shared" si="287"/>
        <v>2070.7600000000002</v>
      </c>
      <c r="GN313">
        <f t="shared" si="288"/>
        <v>2070.7600000000002</v>
      </c>
      <c r="GO313">
        <f t="shared" si="289"/>
        <v>0</v>
      </c>
      <c r="GP313">
        <f t="shared" si="290"/>
        <v>0</v>
      </c>
      <c r="GR313">
        <v>0</v>
      </c>
      <c r="GS313">
        <v>3</v>
      </c>
      <c r="GT313">
        <v>0</v>
      </c>
      <c r="GU313" t="s">
        <v>6</v>
      </c>
      <c r="GV313">
        <f t="shared" si="291"/>
        <v>0</v>
      </c>
      <c r="GW313">
        <v>1</v>
      </c>
      <c r="GX313">
        <f t="shared" si="292"/>
        <v>0</v>
      </c>
      <c r="HA313">
        <v>0</v>
      </c>
      <c r="HB313">
        <v>0</v>
      </c>
      <c r="HC313">
        <f t="shared" si="293"/>
        <v>0</v>
      </c>
      <c r="HE313" t="s">
        <v>6</v>
      </c>
      <c r="HF313" t="s">
        <v>6</v>
      </c>
      <c r="HM313" t="s">
        <v>6</v>
      </c>
      <c r="HN313" t="s">
        <v>32</v>
      </c>
      <c r="HO313" t="s">
        <v>33</v>
      </c>
      <c r="HP313" t="s">
        <v>28</v>
      </c>
      <c r="HQ313" t="s">
        <v>28</v>
      </c>
      <c r="IF313">
        <v>-1</v>
      </c>
      <c r="IK313">
        <v>0</v>
      </c>
    </row>
    <row r="314" spans="1:245" x14ac:dyDescent="0.2">
      <c r="A314">
        <v>18</v>
      </c>
      <c r="B314">
        <v>1</v>
      </c>
      <c r="C314">
        <v>365</v>
      </c>
      <c r="E314" t="s">
        <v>331</v>
      </c>
      <c r="F314" t="str">
        <f>'1.Лок.смета.и.Акт'!B940</f>
        <v>Прайс</v>
      </c>
      <c r="G314" t="s">
        <v>248</v>
      </c>
      <c r="H314" t="s">
        <v>23</v>
      </c>
      <c r="I314" t="e">
        <f>I313*J314</f>
        <v>#REF!</v>
      </c>
      <c r="J314" s="183" t="e">
        <f>#REF!</f>
        <v>#REF!</v>
      </c>
      <c r="K314">
        <v>0.5</v>
      </c>
      <c r="O314" t="e">
        <f t="shared" si="261"/>
        <v>#REF!</v>
      </c>
      <c r="P314" t="e">
        <f t="shared" si="262"/>
        <v>#REF!</v>
      </c>
      <c r="Q314" t="e">
        <f t="shared" si="263"/>
        <v>#REF!</v>
      </c>
      <c r="R314" t="e">
        <f t="shared" si="264"/>
        <v>#REF!</v>
      </c>
      <c r="S314" t="e">
        <f t="shared" si="265"/>
        <v>#REF!</v>
      </c>
      <c r="T314" t="e">
        <f t="shared" si="266"/>
        <v>#REF!</v>
      </c>
      <c r="U314" t="e">
        <f t="shared" si="267"/>
        <v>#REF!</v>
      </c>
      <c r="V314" t="e">
        <f t="shared" si="268"/>
        <v>#REF!</v>
      </c>
      <c r="W314" t="e">
        <f t="shared" si="269"/>
        <v>#REF!</v>
      </c>
      <c r="X314" t="e">
        <f t="shared" si="270"/>
        <v>#REF!</v>
      </c>
      <c r="Y314" t="e">
        <f t="shared" si="271"/>
        <v>#REF!</v>
      </c>
      <c r="AA314">
        <v>74715642</v>
      </c>
      <c r="AB314">
        <f t="shared" si="272"/>
        <v>1151.96</v>
      </c>
      <c r="AC314">
        <f t="shared" si="273"/>
        <v>1151.96</v>
      </c>
      <c r="AD314">
        <f>ROUND((((ET314)-(EU314))+AE314),2)</f>
        <v>0</v>
      </c>
      <c r="AE314">
        <f>ROUND((EU314),2)</f>
        <v>0</v>
      </c>
      <c r="AF314">
        <f>ROUND((EV314),2)</f>
        <v>0</v>
      </c>
      <c r="AG314">
        <f t="shared" si="274"/>
        <v>0</v>
      </c>
      <c r="AH314">
        <f>(EW314)</f>
        <v>0</v>
      </c>
      <c r="AI314">
        <f>(EX314)</f>
        <v>0</v>
      </c>
      <c r="AJ314">
        <f t="shared" si="275"/>
        <v>0</v>
      </c>
      <c r="AK314">
        <v>1151.96</v>
      </c>
      <c r="AL314" s="68">
        <f>'1.Лок.смета.и.Акт'!F940</f>
        <v>1151.96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1</v>
      </c>
      <c r="AW314">
        <v>1</v>
      </c>
      <c r="AZ314">
        <v>1</v>
      </c>
      <c r="BA314">
        <v>1</v>
      </c>
      <c r="BB314">
        <v>1</v>
      </c>
      <c r="BC314">
        <f>'1.Лок.смета.и.Акт'!J940</f>
        <v>9.11</v>
      </c>
      <c r="BD314" t="s">
        <v>6</v>
      </c>
      <c r="BE314" t="s">
        <v>6</v>
      </c>
      <c r="BF314" t="s">
        <v>6</v>
      </c>
      <c r="BG314" t="s">
        <v>6</v>
      </c>
      <c r="BH314">
        <v>3</v>
      </c>
      <c r="BI314">
        <v>1</v>
      </c>
      <c r="BJ314" t="s">
        <v>249</v>
      </c>
      <c r="BM314">
        <v>500001</v>
      </c>
      <c r="BN314">
        <v>0</v>
      </c>
      <c r="BO314" t="s">
        <v>6</v>
      </c>
      <c r="BP314">
        <v>0</v>
      </c>
      <c r="BQ314">
        <v>8</v>
      </c>
      <c r="BR314">
        <v>0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6</v>
      </c>
      <c r="BZ314">
        <v>0</v>
      </c>
      <c r="CA314">
        <v>0</v>
      </c>
      <c r="CB314" t="s">
        <v>6</v>
      </c>
      <c r="CE314">
        <v>0</v>
      </c>
      <c r="CF314">
        <v>0</v>
      </c>
      <c r="CG314">
        <v>0</v>
      </c>
      <c r="CM314">
        <v>0</v>
      </c>
      <c r="CN314" t="s">
        <v>6</v>
      </c>
      <c r="CO314">
        <v>0</v>
      </c>
      <c r="CP314" t="e">
        <f t="shared" si="276"/>
        <v>#REF!</v>
      </c>
      <c r="CQ314">
        <f>AC314</f>
        <v>1151.96</v>
      </c>
      <c r="CR314">
        <f>AD314</f>
        <v>0</v>
      </c>
      <c r="CS314">
        <f t="shared" si="277"/>
        <v>0</v>
      </c>
      <c r="CT314">
        <f t="shared" si="278"/>
        <v>0</v>
      </c>
      <c r="CU314">
        <f t="shared" si="279"/>
        <v>0</v>
      </c>
      <c r="CV314">
        <f t="shared" si="280"/>
        <v>0</v>
      </c>
      <c r="CW314">
        <f t="shared" si="281"/>
        <v>0</v>
      </c>
      <c r="CX314">
        <f t="shared" si="282"/>
        <v>0</v>
      </c>
      <c r="CY314" t="e">
        <f t="shared" si="283"/>
        <v>#REF!</v>
      </c>
      <c r="CZ314" t="e">
        <f t="shared" si="284"/>
        <v>#REF!</v>
      </c>
      <c r="DC314" t="s">
        <v>6</v>
      </c>
      <c r="DD314" t="s">
        <v>6</v>
      </c>
      <c r="DE314" t="s">
        <v>6</v>
      </c>
      <c r="DF314" t="s">
        <v>6</v>
      </c>
      <c r="DG314" t="s">
        <v>6</v>
      </c>
      <c r="DH314" t="s">
        <v>6</v>
      </c>
      <c r="DI314" t="s">
        <v>6</v>
      </c>
      <c r="DJ314" t="s">
        <v>6</v>
      </c>
      <c r="DK314" t="s">
        <v>6</v>
      </c>
      <c r="DL314" t="s">
        <v>6</v>
      </c>
      <c r="DM314" t="s">
        <v>6</v>
      </c>
      <c r="DN314">
        <v>0</v>
      </c>
      <c r="DO314">
        <v>0</v>
      </c>
      <c r="DP314">
        <v>1</v>
      </c>
      <c r="DQ314">
        <v>1</v>
      </c>
      <c r="DU314">
        <v>1013</v>
      </c>
      <c r="DV314" t="s">
        <v>23</v>
      </c>
      <c r="DW314" t="str">
        <f>'1.Лок.смета.и.Акт'!D940</f>
        <v>ШТ</v>
      </c>
      <c r="DX314">
        <v>1</v>
      </c>
      <c r="DZ314" t="s">
        <v>6</v>
      </c>
      <c r="EA314" t="s">
        <v>6</v>
      </c>
      <c r="EB314" t="s">
        <v>6</v>
      </c>
      <c r="EC314" t="s">
        <v>6</v>
      </c>
      <c r="EE314">
        <v>61530067</v>
      </c>
      <c r="EF314">
        <v>8</v>
      </c>
      <c r="EG314" t="s">
        <v>51</v>
      </c>
      <c r="EH314">
        <v>0</v>
      </c>
      <c r="EI314" t="s">
        <v>6</v>
      </c>
      <c r="EJ314">
        <v>1</v>
      </c>
      <c r="EK314">
        <v>500001</v>
      </c>
      <c r="EL314" t="s">
        <v>52</v>
      </c>
      <c r="EM314" t="s">
        <v>53</v>
      </c>
      <c r="EO314" t="s">
        <v>6</v>
      </c>
      <c r="EQ314">
        <v>0</v>
      </c>
      <c r="ER314">
        <v>1151.96</v>
      </c>
      <c r="ES314" s="68">
        <f>'1.Лок.смета.и.Акт'!F940</f>
        <v>1151.96</v>
      </c>
      <c r="ET314">
        <v>0</v>
      </c>
      <c r="EU314">
        <v>0</v>
      </c>
      <c r="EV314">
        <v>0</v>
      </c>
      <c r="EW314">
        <v>0</v>
      </c>
      <c r="EX314">
        <v>0</v>
      </c>
      <c r="EZ314">
        <v>5</v>
      </c>
      <c r="FC314">
        <v>0</v>
      </c>
      <c r="FD314">
        <v>18</v>
      </c>
      <c r="FF314">
        <v>1095.4100000000001</v>
      </c>
      <c r="FQ314">
        <v>0</v>
      </c>
      <c r="FR314">
        <f t="shared" si="285"/>
        <v>0</v>
      </c>
      <c r="FS314">
        <v>0</v>
      </c>
      <c r="FX314">
        <v>0</v>
      </c>
      <c r="FY314">
        <v>0</v>
      </c>
      <c r="GA314" t="s">
        <v>250</v>
      </c>
      <c r="GD314">
        <v>1</v>
      </c>
      <c r="GF314">
        <v>-2105354341</v>
      </c>
      <c r="GG314">
        <v>2</v>
      </c>
      <c r="GH314">
        <v>3</v>
      </c>
      <c r="GI314">
        <v>4</v>
      </c>
      <c r="GJ314">
        <v>0</v>
      </c>
      <c r="GK314">
        <v>0</v>
      </c>
      <c r="GL314">
        <f t="shared" si="286"/>
        <v>0</v>
      </c>
      <c r="GM314" t="e">
        <f t="shared" si="287"/>
        <v>#REF!</v>
      </c>
      <c r="GN314" t="e">
        <f t="shared" si="288"/>
        <v>#REF!</v>
      </c>
      <c r="GO314">
        <f t="shared" si="289"/>
        <v>0</v>
      </c>
      <c r="GP314">
        <f t="shared" si="290"/>
        <v>0</v>
      </c>
      <c r="GR314">
        <v>1</v>
      </c>
      <c r="GS314">
        <v>1</v>
      </c>
      <c r="GT314">
        <v>0</v>
      </c>
      <c r="GU314" t="s">
        <v>6</v>
      </c>
      <c r="GV314">
        <f t="shared" si="291"/>
        <v>0</v>
      </c>
      <c r="GW314">
        <v>1</v>
      </c>
      <c r="GX314" t="e">
        <f t="shared" si="292"/>
        <v>#REF!</v>
      </c>
      <c r="HA314">
        <v>0</v>
      </c>
      <c r="HB314">
        <v>0</v>
      </c>
      <c r="HC314">
        <f t="shared" si="293"/>
        <v>0</v>
      </c>
      <c r="HE314" t="s">
        <v>43</v>
      </c>
      <c r="HF314" t="s">
        <v>55</v>
      </c>
      <c r="HG314" t="e">
        <f>ROUND(AC314*I314,2)</f>
        <v>#REF!</v>
      </c>
      <c r="HM314" t="s">
        <v>6</v>
      </c>
      <c r="HN314" t="s">
        <v>6</v>
      </c>
      <c r="HO314" t="s">
        <v>6</v>
      </c>
      <c r="HP314" t="s">
        <v>6</v>
      </c>
      <c r="HQ314" t="s">
        <v>6</v>
      </c>
      <c r="IF314">
        <v>-1</v>
      </c>
      <c r="IK314">
        <v>0</v>
      </c>
    </row>
    <row r="315" spans="1:245" x14ac:dyDescent="0.2">
      <c r="A315">
        <v>18</v>
      </c>
      <c r="B315">
        <v>1</v>
      </c>
      <c r="C315">
        <v>364</v>
      </c>
      <c r="E315" t="s">
        <v>332</v>
      </c>
      <c r="F315" t="str">
        <f>'1.Лок.смета.и.Акт'!B942</f>
        <v>Прайс</v>
      </c>
      <c r="G315" t="s">
        <v>333</v>
      </c>
      <c r="H315" t="s">
        <v>23</v>
      </c>
      <c r="I315" t="e">
        <f>I313*J315</f>
        <v>#REF!</v>
      </c>
      <c r="J315" s="183" t="e">
        <f>#REF!</f>
        <v>#REF!</v>
      </c>
      <c r="K315">
        <v>0.5</v>
      </c>
      <c r="O315" t="e">
        <f t="shared" si="261"/>
        <v>#REF!</v>
      </c>
      <c r="P315" t="e">
        <f t="shared" si="262"/>
        <v>#REF!</v>
      </c>
      <c r="Q315" t="e">
        <f t="shared" si="263"/>
        <v>#REF!</v>
      </c>
      <c r="R315" t="e">
        <f t="shared" si="264"/>
        <v>#REF!</v>
      </c>
      <c r="S315" t="e">
        <f t="shared" si="265"/>
        <v>#REF!</v>
      </c>
      <c r="T315" t="e">
        <f t="shared" si="266"/>
        <v>#REF!</v>
      </c>
      <c r="U315" t="e">
        <f t="shared" si="267"/>
        <v>#REF!</v>
      </c>
      <c r="V315" t="e">
        <f t="shared" si="268"/>
        <v>#REF!</v>
      </c>
      <c r="W315" t="e">
        <f t="shared" si="269"/>
        <v>#REF!</v>
      </c>
      <c r="X315" t="e">
        <f t="shared" si="270"/>
        <v>#REF!</v>
      </c>
      <c r="Y315" t="e">
        <f t="shared" si="271"/>
        <v>#REF!</v>
      </c>
      <c r="AA315">
        <v>74715642</v>
      </c>
      <c r="AB315">
        <f t="shared" si="272"/>
        <v>1677.34</v>
      </c>
      <c r="AC315">
        <f t="shared" si="273"/>
        <v>1677.34</v>
      </c>
      <c r="AD315">
        <f>ROUND((((ET315)-(EU315))+AE315),2)</f>
        <v>0</v>
      </c>
      <c r="AE315">
        <f>ROUND((EU315),2)</f>
        <v>0</v>
      </c>
      <c r="AF315">
        <f>ROUND((EV315),2)</f>
        <v>0</v>
      </c>
      <c r="AG315">
        <f t="shared" si="274"/>
        <v>0</v>
      </c>
      <c r="AH315">
        <f>(EW315)</f>
        <v>0</v>
      </c>
      <c r="AI315">
        <f>(EX315)</f>
        <v>0</v>
      </c>
      <c r="AJ315">
        <f t="shared" si="275"/>
        <v>0</v>
      </c>
      <c r="AK315">
        <v>1677.3400000000001</v>
      </c>
      <c r="AL315" s="68">
        <f>'1.Лок.смета.и.Акт'!F942</f>
        <v>1677.3400000000001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1</v>
      </c>
      <c r="AW315">
        <v>1</v>
      </c>
      <c r="AZ315">
        <v>1</v>
      </c>
      <c r="BA315">
        <v>1</v>
      </c>
      <c r="BB315">
        <v>1</v>
      </c>
      <c r="BC315">
        <f>'1.Лок.смета.и.Акт'!J942</f>
        <v>9.11</v>
      </c>
      <c r="BD315" t="s">
        <v>6</v>
      </c>
      <c r="BE315" t="s">
        <v>6</v>
      </c>
      <c r="BF315" t="s">
        <v>6</v>
      </c>
      <c r="BG315" t="s">
        <v>6</v>
      </c>
      <c r="BH315">
        <v>3</v>
      </c>
      <c r="BI315">
        <v>1</v>
      </c>
      <c r="BJ315" t="s">
        <v>334</v>
      </c>
      <c r="BM315">
        <v>500001</v>
      </c>
      <c r="BN315">
        <v>0</v>
      </c>
      <c r="BO315" t="s">
        <v>6</v>
      </c>
      <c r="BP315">
        <v>0</v>
      </c>
      <c r="BQ315">
        <v>8</v>
      </c>
      <c r="BR315">
        <v>0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6</v>
      </c>
      <c r="BZ315">
        <v>0</v>
      </c>
      <c r="CA315">
        <v>0</v>
      </c>
      <c r="CB315" t="s">
        <v>6</v>
      </c>
      <c r="CE315">
        <v>0</v>
      </c>
      <c r="CF315">
        <v>0</v>
      </c>
      <c r="CG315">
        <v>0</v>
      </c>
      <c r="CM315">
        <v>0</v>
      </c>
      <c r="CN315" t="s">
        <v>6</v>
      </c>
      <c r="CO315">
        <v>0</v>
      </c>
      <c r="CP315" t="e">
        <f t="shared" si="276"/>
        <v>#REF!</v>
      </c>
      <c r="CQ315">
        <f>AC315</f>
        <v>1677.34</v>
      </c>
      <c r="CR315">
        <f>AD315</f>
        <v>0</v>
      </c>
      <c r="CS315">
        <f t="shared" si="277"/>
        <v>0</v>
      </c>
      <c r="CT315">
        <f t="shared" si="278"/>
        <v>0</v>
      </c>
      <c r="CU315">
        <f t="shared" si="279"/>
        <v>0</v>
      </c>
      <c r="CV315">
        <f t="shared" si="280"/>
        <v>0</v>
      </c>
      <c r="CW315">
        <f t="shared" si="281"/>
        <v>0</v>
      </c>
      <c r="CX315">
        <f t="shared" si="282"/>
        <v>0</v>
      </c>
      <c r="CY315" t="e">
        <f t="shared" si="283"/>
        <v>#REF!</v>
      </c>
      <c r="CZ315" t="e">
        <f t="shared" si="284"/>
        <v>#REF!</v>
      </c>
      <c r="DC315" t="s">
        <v>6</v>
      </c>
      <c r="DD315" t="s">
        <v>6</v>
      </c>
      <c r="DE315" t="s">
        <v>6</v>
      </c>
      <c r="DF315" t="s">
        <v>6</v>
      </c>
      <c r="DG315" t="s">
        <v>6</v>
      </c>
      <c r="DH315" t="s">
        <v>6</v>
      </c>
      <c r="DI315" t="s">
        <v>6</v>
      </c>
      <c r="DJ315" t="s">
        <v>6</v>
      </c>
      <c r="DK315" t="s">
        <v>6</v>
      </c>
      <c r="DL315" t="s">
        <v>6</v>
      </c>
      <c r="DM315" t="s">
        <v>6</v>
      </c>
      <c r="DN315">
        <v>0</v>
      </c>
      <c r="DO315">
        <v>0</v>
      </c>
      <c r="DP315">
        <v>1</v>
      </c>
      <c r="DQ315">
        <v>1</v>
      </c>
      <c r="DU315">
        <v>1013</v>
      </c>
      <c r="DV315" t="s">
        <v>23</v>
      </c>
      <c r="DW315" t="str">
        <f>'1.Лок.смета.и.Акт'!D942</f>
        <v>ШТ</v>
      </c>
      <c r="DX315">
        <v>1</v>
      </c>
      <c r="DZ315" t="s">
        <v>6</v>
      </c>
      <c r="EA315" t="s">
        <v>6</v>
      </c>
      <c r="EB315" t="s">
        <v>6</v>
      </c>
      <c r="EC315" t="s">
        <v>6</v>
      </c>
      <c r="EE315">
        <v>61530067</v>
      </c>
      <c r="EF315">
        <v>8</v>
      </c>
      <c r="EG315" t="s">
        <v>51</v>
      </c>
      <c r="EH315">
        <v>0</v>
      </c>
      <c r="EI315" t="s">
        <v>6</v>
      </c>
      <c r="EJ315">
        <v>1</v>
      </c>
      <c r="EK315">
        <v>500001</v>
      </c>
      <c r="EL315" t="s">
        <v>52</v>
      </c>
      <c r="EM315" t="s">
        <v>53</v>
      </c>
      <c r="EO315" t="s">
        <v>6</v>
      </c>
      <c r="EQ315">
        <v>0</v>
      </c>
      <c r="ER315">
        <v>1677.3400000000001</v>
      </c>
      <c r="ES315" s="68">
        <f>'1.Лок.смета.и.Акт'!F942</f>
        <v>1677.3400000000001</v>
      </c>
      <c r="ET315">
        <v>0</v>
      </c>
      <c r="EU315">
        <v>0</v>
      </c>
      <c r="EV315">
        <v>0</v>
      </c>
      <c r="EW315">
        <v>0</v>
      </c>
      <c r="EX315">
        <v>0</v>
      </c>
      <c r="EZ315">
        <v>5</v>
      </c>
      <c r="FC315">
        <v>0</v>
      </c>
      <c r="FD315">
        <v>18</v>
      </c>
      <c r="FF315">
        <v>1595</v>
      </c>
      <c r="FQ315">
        <v>0</v>
      </c>
      <c r="FR315">
        <f t="shared" si="285"/>
        <v>0</v>
      </c>
      <c r="FS315">
        <v>0</v>
      </c>
      <c r="FX315">
        <v>0</v>
      </c>
      <c r="FY315">
        <v>0</v>
      </c>
      <c r="GA315" t="s">
        <v>335</v>
      </c>
      <c r="GD315">
        <v>1</v>
      </c>
      <c r="GF315">
        <v>1502475952</v>
      </c>
      <c r="GG315">
        <v>2</v>
      </c>
      <c r="GH315">
        <v>3</v>
      </c>
      <c r="GI315">
        <v>4</v>
      </c>
      <c r="GJ315">
        <v>0</v>
      </c>
      <c r="GK315">
        <v>0</v>
      </c>
      <c r="GL315">
        <f t="shared" si="286"/>
        <v>0</v>
      </c>
      <c r="GM315" t="e">
        <f t="shared" si="287"/>
        <v>#REF!</v>
      </c>
      <c r="GN315" t="e">
        <f t="shared" si="288"/>
        <v>#REF!</v>
      </c>
      <c r="GO315">
        <f t="shared" si="289"/>
        <v>0</v>
      </c>
      <c r="GP315">
        <f t="shared" si="290"/>
        <v>0</v>
      </c>
      <c r="GR315">
        <v>1</v>
      </c>
      <c r="GS315">
        <v>1</v>
      </c>
      <c r="GT315">
        <v>0</v>
      </c>
      <c r="GU315" t="s">
        <v>6</v>
      </c>
      <c r="GV315">
        <f t="shared" si="291"/>
        <v>0</v>
      </c>
      <c r="GW315">
        <v>1</v>
      </c>
      <c r="GX315" t="e">
        <f t="shared" si="292"/>
        <v>#REF!</v>
      </c>
      <c r="HA315">
        <v>0</v>
      </c>
      <c r="HB315">
        <v>0</v>
      </c>
      <c r="HC315">
        <f t="shared" si="293"/>
        <v>0</v>
      </c>
      <c r="HE315" t="s">
        <v>43</v>
      </c>
      <c r="HF315" t="s">
        <v>55</v>
      </c>
      <c r="HG315" t="e">
        <f>ROUND(AC315*I315,2)</f>
        <v>#REF!</v>
      </c>
      <c r="HM315" t="s">
        <v>6</v>
      </c>
      <c r="HN315" t="s">
        <v>6</v>
      </c>
      <c r="HO315" t="s">
        <v>6</v>
      </c>
      <c r="HP315" t="s">
        <v>6</v>
      </c>
      <c r="HQ315" t="s">
        <v>6</v>
      </c>
      <c r="IF315">
        <v>-1</v>
      </c>
      <c r="IK315">
        <v>0</v>
      </c>
    </row>
    <row r="316" spans="1:245" x14ac:dyDescent="0.2">
      <c r="A316">
        <v>17</v>
      </c>
      <c r="B316">
        <v>1</v>
      </c>
      <c r="C316">
        <f>ROW(SmtRes!A372)</f>
        <v>372</v>
      </c>
      <c r="D316">
        <f>ROW(EtalonRes!A393)</f>
        <v>393</v>
      </c>
      <c r="E316" t="s">
        <v>336</v>
      </c>
      <c r="F316" t="s">
        <v>85</v>
      </c>
      <c r="G316" t="s">
        <v>86</v>
      </c>
      <c r="H316" t="s">
        <v>23</v>
      </c>
      <c r="I316">
        <f>'1.Лок.смета.и.Акт'!E947</f>
        <v>1</v>
      </c>
      <c r="J316">
        <v>0</v>
      </c>
      <c r="K316">
        <v>1</v>
      </c>
      <c r="O316">
        <f t="shared" si="261"/>
        <v>488.8</v>
      </c>
      <c r="P316">
        <f t="shared" si="262"/>
        <v>134.28</v>
      </c>
      <c r="Q316">
        <f t="shared" si="263"/>
        <v>20.95</v>
      </c>
      <c r="R316">
        <f t="shared" si="264"/>
        <v>4.34</v>
      </c>
      <c r="S316">
        <f t="shared" si="265"/>
        <v>333.57</v>
      </c>
      <c r="T316">
        <f t="shared" si="266"/>
        <v>0</v>
      </c>
      <c r="U316">
        <f t="shared" si="267"/>
        <v>1.113</v>
      </c>
      <c r="V316">
        <f t="shared" si="268"/>
        <v>1.0500000000000001E-2</v>
      </c>
      <c r="W316">
        <f t="shared" si="269"/>
        <v>0</v>
      </c>
      <c r="X316">
        <f t="shared" si="270"/>
        <v>408.87</v>
      </c>
      <c r="Y316">
        <f t="shared" si="271"/>
        <v>243.3</v>
      </c>
      <c r="AA316">
        <v>74715642</v>
      </c>
      <c r="AB316">
        <f t="shared" si="272"/>
        <v>26.31</v>
      </c>
      <c r="AC316">
        <f t="shared" si="273"/>
        <v>14.74</v>
      </c>
      <c r="AD316">
        <f>ROUND(((((ET316*ROUND(1.05,7)))-((EU316*ROUND(1.05,7))))+AE316),2)</f>
        <v>1.58</v>
      </c>
      <c r="AE316">
        <f>ROUND(((EU316*ROUND(1.05,7))),2)</f>
        <v>0.13</v>
      </c>
      <c r="AF316">
        <f>ROUND(((EV316*ROUND(1.05,7))),2)</f>
        <v>9.99</v>
      </c>
      <c r="AG316">
        <f t="shared" si="274"/>
        <v>0</v>
      </c>
      <c r="AH316">
        <f>((EW316*ROUND(1.05,7)))</f>
        <v>1.1130000000000002</v>
      </c>
      <c r="AI316">
        <f>((EX316*ROUND(1.05,7)))</f>
        <v>1.0500000000000001E-2</v>
      </c>
      <c r="AJ316">
        <f t="shared" si="275"/>
        <v>0</v>
      </c>
      <c r="AK316">
        <f>AL316+AM316+AO316</f>
        <v>25.75</v>
      </c>
      <c r="AL316" s="68">
        <f>'1.Лок.смета.и.Акт'!F951</f>
        <v>14.74</v>
      </c>
      <c r="AM316" s="68">
        <f>'1.Лок.смета.и.Акт'!F949</f>
        <v>1.5</v>
      </c>
      <c r="AN316" s="68">
        <f>'1.Лок.смета.и.Акт'!F950</f>
        <v>0.12</v>
      </c>
      <c r="AO316" s="68">
        <f>'1.Лок.смета.и.Акт'!F948</f>
        <v>9.51</v>
      </c>
      <c r="AP316">
        <v>0</v>
      </c>
      <c r="AQ316">
        <f>'1.Лок.смета.и.Акт'!E954</f>
        <v>1.06</v>
      </c>
      <c r="AR316">
        <v>0.01</v>
      </c>
      <c r="AS316">
        <v>0</v>
      </c>
      <c r="AT316">
        <v>121</v>
      </c>
      <c r="AU316">
        <v>72</v>
      </c>
      <c r="AV316">
        <v>1</v>
      </c>
      <c r="AW316">
        <v>1</v>
      </c>
      <c r="AZ316">
        <v>1</v>
      </c>
      <c r="BA316">
        <f>'1.Лок.смета.и.Акт'!J948</f>
        <v>33.39</v>
      </c>
      <c r="BB316">
        <f>'1.Лок.смета.и.Акт'!J949</f>
        <v>13.26</v>
      </c>
      <c r="BC316">
        <f>'1.Лок.смета.и.Акт'!J951</f>
        <v>9.11</v>
      </c>
      <c r="BD316" t="s">
        <v>6</v>
      </c>
      <c r="BE316" t="s">
        <v>6</v>
      </c>
      <c r="BF316" t="s">
        <v>6</v>
      </c>
      <c r="BG316" t="s">
        <v>6</v>
      </c>
      <c r="BH316">
        <v>0</v>
      </c>
      <c r="BI316">
        <v>1</v>
      </c>
      <c r="BJ316" t="s">
        <v>87</v>
      </c>
      <c r="BM316">
        <v>20001</v>
      </c>
      <c r="BN316">
        <v>0</v>
      </c>
      <c r="BO316" t="s">
        <v>6</v>
      </c>
      <c r="BP316">
        <v>0</v>
      </c>
      <c r="BQ316">
        <v>22</v>
      </c>
      <c r="BR316">
        <v>0</v>
      </c>
      <c r="BS316">
        <f>'1.Лок.смета.и.Акт'!J950</f>
        <v>33.39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6</v>
      </c>
      <c r="BZ316">
        <v>121</v>
      </c>
      <c r="CA316">
        <v>72</v>
      </c>
      <c r="CB316" t="s">
        <v>6</v>
      </c>
      <c r="CE316">
        <v>0</v>
      </c>
      <c r="CF316">
        <v>0</v>
      </c>
      <c r="CG316">
        <v>0</v>
      </c>
      <c r="CM316">
        <v>0</v>
      </c>
      <c r="CN316" t="s">
        <v>25</v>
      </c>
      <c r="CO316">
        <v>0</v>
      </c>
      <c r="CP316">
        <f t="shared" si="276"/>
        <v>488.79999999999995</v>
      </c>
      <c r="CQ316">
        <f>AC316*BC316</f>
        <v>134.28139999999999</v>
      </c>
      <c r="CR316">
        <f>AD316*BB316</f>
        <v>20.950800000000001</v>
      </c>
      <c r="CS316">
        <f t="shared" si="277"/>
        <v>4.3407</v>
      </c>
      <c r="CT316">
        <f t="shared" si="278"/>
        <v>333.56610000000001</v>
      </c>
      <c r="CU316">
        <f t="shared" si="279"/>
        <v>0</v>
      </c>
      <c r="CV316">
        <f t="shared" si="280"/>
        <v>1.1130000000000002</v>
      </c>
      <c r="CW316">
        <f t="shared" si="281"/>
        <v>1.0500000000000001E-2</v>
      </c>
      <c r="CX316">
        <f t="shared" si="282"/>
        <v>0</v>
      </c>
      <c r="CY316">
        <f t="shared" si="283"/>
        <v>408.87109999999996</v>
      </c>
      <c r="CZ316">
        <f t="shared" si="284"/>
        <v>243.29519999999997</v>
      </c>
      <c r="DB316">
        <v>17</v>
      </c>
      <c r="DC316" t="s">
        <v>6</v>
      </c>
      <c r="DD316" t="s">
        <v>6</v>
      </c>
      <c r="DE316" t="s">
        <v>26</v>
      </c>
      <c r="DF316" t="s">
        <v>26</v>
      </c>
      <c r="DG316" t="s">
        <v>26</v>
      </c>
      <c r="DH316" t="s">
        <v>6</v>
      </c>
      <c r="DI316" t="s">
        <v>26</v>
      </c>
      <c r="DJ316" t="s">
        <v>26</v>
      </c>
      <c r="DK316" t="s">
        <v>6</v>
      </c>
      <c r="DL316" t="s">
        <v>6</v>
      </c>
      <c r="DM316" t="s">
        <v>6</v>
      </c>
      <c r="DN316">
        <v>0</v>
      </c>
      <c r="DO316">
        <v>0</v>
      </c>
      <c r="DP316">
        <v>1</v>
      </c>
      <c r="DQ316">
        <v>1</v>
      </c>
      <c r="DU316">
        <v>1013</v>
      </c>
      <c r="DV316" t="s">
        <v>23</v>
      </c>
      <c r="DW316" t="str">
        <f>'1.Лок.смета.и.Акт'!D947</f>
        <v>ШТ</v>
      </c>
      <c r="DX316">
        <v>1</v>
      </c>
      <c r="DZ316" t="s">
        <v>6</v>
      </c>
      <c r="EA316" t="s">
        <v>6</v>
      </c>
      <c r="EB316" t="s">
        <v>6</v>
      </c>
      <c r="EC316" t="s">
        <v>6</v>
      </c>
      <c r="EE316">
        <v>61529847</v>
      </c>
      <c r="EF316">
        <v>22</v>
      </c>
      <c r="EG316" t="s">
        <v>27</v>
      </c>
      <c r="EH316">
        <v>16</v>
      </c>
      <c r="EI316" t="s">
        <v>28</v>
      </c>
      <c r="EJ316">
        <v>1</v>
      </c>
      <c r="EK316">
        <v>20001</v>
      </c>
      <c r="EL316" t="s">
        <v>29</v>
      </c>
      <c r="EM316" t="s">
        <v>30</v>
      </c>
      <c r="EO316" t="s">
        <v>31</v>
      </c>
      <c r="EQ316">
        <v>0</v>
      </c>
      <c r="ER316">
        <f>ES316+ET316+EV316</f>
        <v>25.75</v>
      </c>
      <c r="ES316" s="68">
        <f>'1.Лок.смета.и.Акт'!F951</f>
        <v>14.74</v>
      </c>
      <c r="ET316" s="68">
        <f>'1.Лок.смета.и.Акт'!F949</f>
        <v>1.5</v>
      </c>
      <c r="EU316" s="68">
        <f>'1.Лок.смета.и.Акт'!F950</f>
        <v>0.12</v>
      </c>
      <c r="EV316" s="68">
        <f>'1.Лок.смета.и.Акт'!F948</f>
        <v>9.51</v>
      </c>
      <c r="EW316">
        <f>'1.Лок.смета.и.Акт'!E954</f>
        <v>1.06</v>
      </c>
      <c r="EX316">
        <v>0.01</v>
      </c>
      <c r="EY316">
        <v>0</v>
      </c>
      <c r="FQ316">
        <v>0</v>
      </c>
      <c r="FR316">
        <f t="shared" si="285"/>
        <v>0</v>
      </c>
      <c r="FS316">
        <v>0</v>
      </c>
      <c r="FX316">
        <v>121</v>
      </c>
      <c r="FY316">
        <v>72</v>
      </c>
      <c r="GA316" t="s">
        <v>6</v>
      </c>
      <c r="GD316">
        <v>1</v>
      </c>
      <c r="GF316">
        <v>-953910607</v>
      </c>
      <c r="GG316">
        <v>2</v>
      </c>
      <c r="GH316">
        <v>1</v>
      </c>
      <c r="GI316">
        <v>4</v>
      </c>
      <c r="GJ316">
        <v>0</v>
      </c>
      <c r="GK316">
        <v>0</v>
      </c>
      <c r="GL316">
        <f t="shared" si="286"/>
        <v>0</v>
      </c>
      <c r="GM316">
        <f t="shared" si="287"/>
        <v>1140.97</v>
      </c>
      <c r="GN316">
        <f t="shared" si="288"/>
        <v>1140.97</v>
      </c>
      <c r="GO316">
        <f t="shared" si="289"/>
        <v>0</v>
      </c>
      <c r="GP316">
        <f t="shared" si="290"/>
        <v>0</v>
      </c>
      <c r="GR316">
        <v>0</v>
      </c>
      <c r="GS316">
        <v>3</v>
      </c>
      <c r="GT316">
        <v>0</v>
      </c>
      <c r="GU316" t="s">
        <v>6</v>
      </c>
      <c r="GV316">
        <f t="shared" si="291"/>
        <v>0</v>
      </c>
      <c r="GW316">
        <v>1</v>
      </c>
      <c r="GX316">
        <f t="shared" si="292"/>
        <v>0</v>
      </c>
      <c r="HA316">
        <v>0</v>
      </c>
      <c r="HB316">
        <v>0</v>
      </c>
      <c r="HC316">
        <f t="shared" si="293"/>
        <v>0</v>
      </c>
      <c r="HE316" t="s">
        <v>6</v>
      </c>
      <c r="HF316" t="s">
        <v>6</v>
      </c>
      <c r="HM316" t="s">
        <v>6</v>
      </c>
      <c r="HN316" t="s">
        <v>32</v>
      </c>
      <c r="HO316" t="s">
        <v>33</v>
      </c>
      <c r="HP316" t="s">
        <v>28</v>
      </c>
      <c r="HQ316" t="s">
        <v>28</v>
      </c>
      <c r="IF316">
        <v>-1</v>
      </c>
      <c r="IK316">
        <v>0</v>
      </c>
    </row>
    <row r="317" spans="1:245" x14ac:dyDescent="0.2">
      <c r="A317">
        <v>18</v>
      </c>
      <c r="B317">
        <v>1</v>
      </c>
      <c r="C317">
        <v>372</v>
      </c>
      <c r="E317" t="s">
        <v>337</v>
      </c>
      <c r="F317" t="str">
        <f>'1.Лок.смета.и.Акт'!B955</f>
        <v>Прайс</v>
      </c>
      <c r="G317" t="s">
        <v>89</v>
      </c>
      <c r="H317" t="s">
        <v>23</v>
      </c>
      <c r="I317" t="e">
        <f>I316*J317</f>
        <v>#REF!</v>
      </c>
      <c r="J317" s="183" t="e">
        <f>#REF!</f>
        <v>#REF!</v>
      </c>
      <c r="K317">
        <v>1</v>
      </c>
      <c r="O317" t="e">
        <f t="shared" si="261"/>
        <v>#REF!</v>
      </c>
      <c r="P317" t="e">
        <f t="shared" si="262"/>
        <v>#REF!</v>
      </c>
      <c r="Q317" t="e">
        <f t="shared" si="263"/>
        <v>#REF!</v>
      </c>
      <c r="R317" t="e">
        <f t="shared" si="264"/>
        <v>#REF!</v>
      </c>
      <c r="S317" t="e">
        <f t="shared" si="265"/>
        <v>#REF!</v>
      </c>
      <c r="T317" t="e">
        <f t="shared" si="266"/>
        <v>#REF!</v>
      </c>
      <c r="U317" t="e">
        <f t="shared" si="267"/>
        <v>#REF!</v>
      </c>
      <c r="V317" t="e">
        <f t="shared" si="268"/>
        <v>#REF!</v>
      </c>
      <c r="W317" t="e">
        <f t="shared" si="269"/>
        <v>#REF!</v>
      </c>
      <c r="X317" t="e">
        <f t="shared" si="270"/>
        <v>#REF!</v>
      </c>
      <c r="Y317" t="e">
        <f t="shared" si="271"/>
        <v>#REF!</v>
      </c>
      <c r="AA317">
        <v>74715642</v>
      </c>
      <c r="AB317">
        <f t="shared" si="272"/>
        <v>7976.58</v>
      </c>
      <c r="AC317">
        <f t="shared" si="273"/>
        <v>7976.58</v>
      </c>
      <c r="AD317">
        <f>ROUND((((ET317)-(EU317))+AE317),2)</f>
        <v>0</v>
      </c>
      <c r="AE317">
        <f>ROUND((EU317),2)</f>
        <v>0</v>
      </c>
      <c r="AF317">
        <f>ROUND((EV317),2)</f>
        <v>0</v>
      </c>
      <c r="AG317">
        <f t="shared" si="274"/>
        <v>0</v>
      </c>
      <c r="AH317">
        <f>(EW317)</f>
        <v>0</v>
      </c>
      <c r="AI317">
        <f>(EX317)</f>
        <v>0</v>
      </c>
      <c r="AJ317">
        <f t="shared" si="275"/>
        <v>0</v>
      </c>
      <c r="AK317">
        <v>7976.58</v>
      </c>
      <c r="AL317" s="68">
        <f>'1.Лок.смета.и.Акт'!F955</f>
        <v>7976.58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1</v>
      </c>
      <c r="AW317">
        <v>1</v>
      </c>
      <c r="AZ317">
        <v>1</v>
      </c>
      <c r="BA317">
        <v>1</v>
      </c>
      <c r="BB317">
        <v>1</v>
      </c>
      <c r="BC317">
        <f>'1.Лок.смета.и.Акт'!J955</f>
        <v>6.13</v>
      </c>
      <c r="BD317" t="s">
        <v>6</v>
      </c>
      <c r="BE317" t="s">
        <v>6</v>
      </c>
      <c r="BF317" t="s">
        <v>6</v>
      </c>
      <c r="BG317" t="s">
        <v>6</v>
      </c>
      <c r="BH317">
        <v>3</v>
      </c>
      <c r="BI317">
        <v>3</v>
      </c>
      <c r="BJ317" t="s">
        <v>78</v>
      </c>
      <c r="BM317">
        <v>600001</v>
      </c>
      <c r="BN317">
        <v>0</v>
      </c>
      <c r="BO317" t="s">
        <v>6</v>
      </c>
      <c r="BP317">
        <v>0</v>
      </c>
      <c r="BQ317">
        <v>5</v>
      </c>
      <c r="BR317">
        <v>0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6</v>
      </c>
      <c r="BZ317">
        <v>0</v>
      </c>
      <c r="CA317">
        <v>0</v>
      </c>
      <c r="CB317" t="s">
        <v>6</v>
      </c>
      <c r="CE317">
        <v>0</v>
      </c>
      <c r="CF317">
        <v>0</v>
      </c>
      <c r="CG317">
        <v>0</v>
      </c>
      <c r="CM317">
        <v>0</v>
      </c>
      <c r="CN317" t="s">
        <v>6</v>
      </c>
      <c r="CO317">
        <v>0</v>
      </c>
      <c r="CP317" t="e">
        <f t="shared" si="276"/>
        <v>#REF!</v>
      </c>
      <c r="CQ317">
        <f>AC317</f>
        <v>7976.58</v>
      </c>
      <c r="CR317">
        <f>AD317</f>
        <v>0</v>
      </c>
      <c r="CS317">
        <f t="shared" si="277"/>
        <v>0</v>
      </c>
      <c r="CT317">
        <f t="shared" si="278"/>
        <v>0</v>
      </c>
      <c r="CU317">
        <f t="shared" si="279"/>
        <v>0</v>
      </c>
      <c r="CV317">
        <f t="shared" si="280"/>
        <v>0</v>
      </c>
      <c r="CW317">
        <f t="shared" si="281"/>
        <v>0</v>
      </c>
      <c r="CX317">
        <f t="shared" si="282"/>
        <v>0</v>
      </c>
      <c r="CY317" t="e">
        <f t="shared" si="283"/>
        <v>#REF!</v>
      </c>
      <c r="CZ317" t="e">
        <f t="shared" si="284"/>
        <v>#REF!</v>
      </c>
      <c r="DC317" t="s">
        <v>6</v>
      </c>
      <c r="DD317" t="s">
        <v>6</v>
      </c>
      <c r="DE317" t="s">
        <v>6</v>
      </c>
      <c r="DF317" t="s">
        <v>6</v>
      </c>
      <c r="DG317" t="s">
        <v>6</v>
      </c>
      <c r="DH317" t="s">
        <v>6</v>
      </c>
      <c r="DI317" t="s">
        <v>6</v>
      </c>
      <c r="DJ317" t="s">
        <v>6</v>
      </c>
      <c r="DK317" t="s">
        <v>6</v>
      </c>
      <c r="DL317" t="s">
        <v>6</v>
      </c>
      <c r="DM317" t="s">
        <v>6</v>
      </c>
      <c r="DN317">
        <v>0</v>
      </c>
      <c r="DO317">
        <v>0</v>
      </c>
      <c r="DP317">
        <v>1</v>
      </c>
      <c r="DQ317">
        <v>1</v>
      </c>
      <c r="DU317">
        <v>1013</v>
      </c>
      <c r="DV317" t="s">
        <v>23</v>
      </c>
      <c r="DW317" t="str">
        <f>'1.Лок.смета.и.Акт'!D955</f>
        <v>ШТ</v>
      </c>
      <c r="DX317">
        <v>1</v>
      </c>
      <c r="DZ317" t="s">
        <v>6</v>
      </c>
      <c r="EA317" t="s">
        <v>6</v>
      </c>
      <c r="EB317" t="s">
        <v>6</v>
      </c>
      <c r="EC317" t="s">
        <v>6</v>
      </c>
      <c r="EE317">
        <v>61530071</v>
      </c>
      <c r="EF317">
        <v>5</v>
      </c>
      <c r="EG317" t="s">
        <v>39</v>
      </c>
      <c r="EH317">
        <v>0</v>
      </c>
      <c r="EI317" t="s">
        <v>6</v>
      </c>
      <c r="EJ317">
        <v>3</v>
      </c>
      <c r="EK317">
        <v>600001</v>
      </c>
      <c r="EL317" t="s">
        <v>40</v>
      </c>
      <c r="EM317" t="s">
        <v>41</v>
      </c>
      <c r="EO317" t="s">
        <v>6</v>
      </c>
      <c r="EQ317">
        <v>0</v>
      </c>
      <c r="ER317">
        <v>7976.58</v>
      </c>
      <c r="ES317" s="68">
        <f>'1.Лок.смета.и.Акт'!F955</f>
        <v>7976.58</v>
      </c>
      <c r="ET317">
        <v>0</v>
      </c>
      <c r="EU317">
        <v>0</v>
      </c>
      <c r="EV317">
        <v>0</v>
      </c>
      <c r="EW317">
        <v>0</v>
      </c>
      <c r="EX317">
        <v>0</v>
      </c>
      <c r="EZ317">
        <v>5</v>
      </c>
      <c r="FC317">
        <v>0</v>
      </c>
      <c r="FD317">
        <v>18</v>
      </c>
      <c r="FF317">
        <v>7645</v>
      </c>
      <c r="FQ317">
        <v>0</v>
      </c>
      <c r="FR317" t="e">
        <f t="shared" si="285"/>
        <v>#REF!</v>
      </c>
      <c r="FS317">
        <v>0</v>
      </c>
      <c r="FX317">
        <v>0</v>
      </c>
      <c r="FY317">
        <v>0</v>
      </c>
      <c r="GA317" t="s">
        <v>90</v>
      </c>
      <c r="GD317">
        <v>1</v>
      </c>
      <c r="GF317">
        <v>-764821956</v>
      </c>
      <c r="GG317">
        <v>2</v>
      </c>
      <c r="GH317">
        <v>3</v>
      </c>
      <c r="GI317">
        <v>4</v>
      </c>
      <c r="GJ317">
        <v>0</v>
      </c>
      <c r="GK317">
        <v>0</v>
      </c>
      <c r="GL317">
        <f t="shared" si="286"/>
        <v>0</v>
      </c>
      <c r="GM317" t="e">
        <f t="shared" si="287"/>
        <v>#REF!</v>
      </c>
      <c r="GN317">
        <f t="shared" si="288"/>
        <v>0</v>
      </c>
      <c r="GO317">
        <f t="shared" si="289"/>
        <v>0</v>
      </c>
      <c r="GP317">
        <f t="shared" si="290"/>
        <v>0</v>
      </c>
      <c r="GR317">
        <v>1</v>
      </c>
      <c r="GS317">
        <v>1</v>
      </c>
      <c r="GT317">
        <v>0</v>
      </c>
      <c r="GU317" t="s">
        <v>6</v>
      </c>
      <c r="GV317">
        <f t="shared" si="291"/>
        <v>0</v>
      </c>
      <c r="GW317">
        <v>1</v>
      </c>
      <c r="GX317" t="e">
        <f t="shared" si="292"/>
        <v>#REF!</v>
      </c>
      <c r="HA317">
        <v>0</v>
      </c>
      <c r="HB317">
        <v>0</v>
      </c>
      <c r="HC317">
        <f t="shared" si="293"/>
        <v>0</v>
      </c>
      <c r="HE317" t="s">
        <v>43</v>
      </c>
      <c r="HF317" t="s">
        <v>44</v>
      </c>
      <c r="HH317" t="e">
        <f>ROUND(AC317*I317,2)</f>
        <v>#REF!</v>
      </c>
      <c r="HM317" t="s">
        <v>6</v>
      </c>
      <c r="HN317" t="s">
        <v>6</v>
      </c>
      <c r="HO317" t="s">
        <v>6</v>
      </c>
      <c r="HP317" t="s">
        <v>6</v>
      </c>
      <c r="HQ317" t="s">
        <v>6</v>
      </c>
      <c r="IF317">
        <v>-1</v>
      </c>
      <c r="IK317">
        <v>0</v>
      </c>
    </row>
    <row r="318" spans="1:245" x14ac:dyDescent="0.2">
      <c r="A318">
        <v>17</v>
      </c>
      <c r="B318">
        <v>1</v>
      </c>
      <c r="C318">
        <f>ROW(SmtRes!A383)</f>
        <v>383</v>
      </c>
      <c r="D318">
        <f>ROW(EtalonRes!A400)</f>
        <v>400</v>
      </c>
      <c r="E318" t="s">
        <v>338</v>
      </c>
      <c r="F318" t="s">
        <v>74</v>
      </c>
      <c r="G318" t="s">
        <v>75</v>
      </c>
      <c r="H318" t="s">
        <v>23</v>
      </c>
      <c r="I318">
        <f>'1.Лок.смета.и.Акт'!E960</f>
        <v>38</v>
      </c>
      <c r="J318">
        <v>0</v>
      </c>
      <c r="K318">
        <v>38</v>
      </c>
      <c r="O318">
        <f t="shared" si="261"/>
        <v>18559.21</v>
      </c>
      <c r="P318">
        <f t="shared" si="262"/>
        <v>5102.6899999999996</v>
      </c>
      <c r="Q318">
        <f t="shared" si="263"/>
        <v>781.01</v>
      </c>
      <c r="R318">
        <f t="shared" si="264"/>
        <v>164.95</v>
      </c>
      <c r="S318">
        <f t="shared" si="265"/>
        <v>12675.51</v>
      </c>
      <c r="T318">
        <f t="shared" si="266"/>
        <v>0</v>
      </c>
      <c r="U318">
        <f t="shared" si="267"/>
        <v>42.293999999999997</v>
      </c>
      <c r="V318">
        <f t="shared" si="268"/>
        <v>0.39900000000000002</v>
      </c>
      <c r="W318">
        <f t="shared" si="269"/>
        <v>0</v>
      </c>
      <c r="X318">
        <f t="shared" si="270"/>
        <v>15536.96</v>
      </c>
      <c r="Y318">
        <f t="shared" si="271"/>
        <v>9245.1299999999992</v>
      </c>
      <c r="AA318">
        <v>74715642</v>
      </c>
      <c r="AB318">
        <f t="shared" si="272"/>
        <v>26.28</v>
      </c>
      <c r="AC318">
        <f t="shared" si="273"/>
        <v>14.74</v>
      </c>
      <c r="AD318">
        <f>ROUND(((((ET318*ROUND(1.05,7)))-((EU318*ROUND(1.05,7))))+AE318),2)</f>
        <v>1.55</v>
      </c>
      <c r="AE318">
        <f>ROUND(((EU318*ROUND(1.05,7))),2)</f>
        <v>0.13</v>
      </c>
      <c r="AF318">
        <f>ROUND(((EV318*ROUND(1.05,7))),2)</f>
        <v>9.99</v>
      </c>
      <c r="AG318">
        <f t="shared" si="274"/>
        <v>0</v>
      </c>
      <c r="AH318">
        <f>((EW318*ROUND(1.05,7)))</f>
        <v>1.1130000000000002</v>
      </c>
      <c r="AI318">
        <f>((EX318*ROUND(1.05,7)))</f>
        <v>1.0500000000000001E-2</v>
      </c>
      <c r="AJ318">
        <f t="shared" si="275"/>
        <v>0</v>
      </c>
      <c r="AK318">
        <f>AL318+AM318+AO318</f>
        <v>25.72</v>
      </c>
      <c r="AL318" s="68">
        <f>'1.Лок.смета.и.Акт'!F964</f>
        <v>14.74</v>
      </c>
      <c r="AM318" s="68">
        <f>'1.Лок.смета.и.Акт'!F962</f>
        <v>1.47</v>
      </c>
      <c r="AN318" s="68">
        <f>'1.Лок.смета.и.Акт'!F963</f>
        <v>0.12</v>
      </c>
      <c r="AO318" s="68">
        <f>'1.Лок.смета.и.Акт'!F961</f>
        <v>9.51</v>
      </c>
      <c r="AP318">
        <v>0</v>
      </c>
      <c r="AQ318">
        <f>'1.Лок.смета.и.Акт'!E967</f>
        <v>1.06</v>
      </c>
      <c r="AR318">
        <v>0.01</v>
      </c>
      <c r="AS318">
        <v>0</v>
      </c>
      <c r="AT318">
        <v>121</v>
      </c>
      <c r="AU318">
        <v>72</v>
      </c>
      <c r="AV318">
        <v>1</v>
      </c>
      <c r="AW318">
        <v>1</v>
      </c>
      <c r="AZ318">
        <v>1</v>
      </c>
      <c r="BA318">
        <f>'1.Лок.смета.и.Акт'!J961</f>
        <v>33.39</v>
      </c>
      <c r="BB318">
        <f>'1.Лок.смета.и.Акт'!J962</f>
        <v>13.26</v>
      </c>
      <c r="BC318">
        <f>'1.Лок.смета.и.Акт'!J964</f>
        <v>9.11</v>
      </c>
      <c r="BD318" t="s">
        <v>6</v>
      </c>
      <c r="BE318" t="s">
        <v>6</v>
      </c>
      <c r="BF318" t="s">
        <v>6</v>
      </c>
      <c r="BG318" t="s">
        <v>6</v>
      </c>
      <c r="BH318">
        <v>0</v>
      </c>
      <c r="BI318">
        <v>1</v>
      </c>
      <c r="BJ318" t="s">
        <v>76</v>
      </c>
      <c r="BM318">
        <v>20001</v>
      </c>
      <c r="BN318">
        <v>0</v>
      </c>
      <c r="BO318" t="s">
        <v>6</v>
      </c>
      <c r="BP318">
        <v>0</v>
      </c>
      <c r="BQ318">
        <v>22</v>
      </c>
      <c r="BR318">
        <v>0</v>
      </c>
      <c r="BS318">
        <f>'1.Лок.смета.и.Акт'!J963</f>
        <v>33.39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6</v>
      </c>
      <c r="BZ318">
        <v>121</v>
      </c>
      <c r="CA318">
        <v>72</v>
      </c>
      <c r="CB318" t="s">
        <v>6</v>
      </c>
      <c r="CE318">
        <v>0</v>
      </c>
      <c r="CF318">
        <v>0</v>
      </c>
      <c r="CG318">
        <v>0</v>
      </c>
      <c r="CM318">
        <v>0</v>
      </c>
      <c r="CN318" t="s">
        <v>25</v>
      </c>
      <c r="CO318">
        <v>0</v>
      </c>
      <c r="CP318">
        <f t="shared" si="276"/>
        <v>18559.21</v>
      </c>
      <c r="CQ318">
        <f>AC318*BC318</f>
        <v>134.28139999999999</v>
      </c>
      <c r="CR318">
        <f>AD318*BB318</f>
        <v>20.553000000000001</v>
      </c>
      <c r="CS318">
        <f t="shared" si="277"/>
        <v>4.3407</v>
      </c>
      <c r="CT318">
        <f t="shared" si="278"/>
        <v>333.56610000000001</v>
      </c>
      <c r="CU318">
        <f t="shared" si="279"/>
        <v>0</v>
      </c>
      <c r="CV318">
        <f t="shared" si="280"/>
        <v>1.1130000000000002</v>
      </c>
      <c r="CW318">
        <f t="shared" si="281"/>
        <v>1.0500000000000001E-2</v>
      </c>
      <c r="CX318">
        <f t="shared" si="282"/>
        <v>0</v>
      </c>
      <c r="CY318">
        <f t="shared" si="283"/>
        <v>15536.956600000001</v>
      </c>
      <c r="CZ318">
        <f t="shared" si="284"/>
        <v>9245.1312000000016</v>
      </c>
      <c r="DB318">
        <v>18</v>
      </c>
      <c r="DC318" t="s">
        <v>6</v>
      </c>
      <c r="DD318" t="s">
        <v>6</v>
      </c>
      <c r="DE318" t="s">
        <v>26</v>
      </c>
      <c r="DF318" t="s">
        <v>26</v>
      </c>
      <c r="DG318" t="s">
        <v>26</v>
      </c>
      <c r="DH318" t="s">
        <v>6</v>
      </c>
      <c r="DI318" t="s">
        <v>26</v>
      </c>
      <c r="DJ318" t="s">
        <v>26</v>
      </c>
      <c r="DK318" t="s">
        <v>6</v>
      </c>
      <c r="DL318" t="s">
        <v>6</v>
      </c>
      <c r="DM318" t="s">
        <v>6</v>
      </c>
      <c r="DN318">
        <v>0</v>
      </c>
      <c r="DO318">
        <v>0</v>
      </c>
      <c r="DP318">
        <v>1</v>
      </c>
      <c r="DQ318">
        <v>1</v>
      </c>
      <c r="DU318">
        <v>1013</v>
      </c>
      <c r="DV318" t="s">
        <v>23</v>
      </c>
      <c r="DW318" t="str">
        <f>'1.Лок.смета.и.Акт'!D960</f>
        <v>ШТ</v>
      </c>
      <c r="DX318">
        <v>1</v>
      </c>
      <c r="DZ318" t="s">
        <v>6</v>
      </c>
      <c r="EA318" t="s">
        <v>6</v>
      </c>
      <c r="EB318" t="s">
        <v>6</v>
      </c>
      <c r="EC318" t="s">
        <v>6</v>
      </c>
      <c r="EE318">
        <v>61529847</v>
      </c>
      <c r="EF318">
        <v>22</v>
      </c>
      <c r="EG318" t="s">
        <v>27</v>
      </c>
      <c r="EH318">
        <v>16</v>
      </c>
      <c r="EI318" t="s">
        <v>28</v>
      </c>
      <c r="EJ318">
        <v>1</v>
      </c>
      <c r="EK318">
        <v>20001</v>
      </c>
      <c r="EL318" t="s">
        <v>29</v>
      </c>
      <c r="EM318" t="s">
        <v>30</v>
      </c>
      <c r="EO318" t="s">
        <v>31</v>
      </c>
      <c r="EQ318">
        <v>0</v>
      </c>
      <c r="ER318">
        <f>ES318+ET318+EV318</f>
        <v>25.72</v>
      </c>
      <c r="ES318" s="68">
        <f>'1.Лок.смета.и.Акт'!F964</f>
        <v>14.74</v>
      </c>
      <c r="ET318" s="68">
        <f>'1.Лок.смета.и.Акт'!F962</f>
        <v>1.47</v>
      </c>
      <c r="EU318" s="68">
        <f>'1.Лок.смета.и.Акт'!F963</f>
        <v>0.12</v>
      </c>
      <c r="EV318" s="68">
        <f>'1.Лок.смета.и.Акт'!F961</f>
        <v>9.51</v>
      </c>
      <c r="EW318">
        <f>'1.Лок.смета.и.Акт'!E967</f>
        <v>1.06</v>
      </c>
      <c r="EX318">
        <v>0.01</v>
      </c>
      <c r="EY318">
        <v>0</v>
      </c>
      <c r="FQ318">
        <v>0</v>
      </c>
      <c r="FR318">
        <f t="shared" si="285"/>
        <v>0</v>
      </c>
      <c r="FS318">
        <v>0</v>
      </c>
      <c r="FX318">
        <v>121</v>
      </c>
      <c r="FY318">
        <v>72</v>
      </c>
      <c r="GA318" t="s">
        <v>6</v>
      </c>
      <c r="GD318">
        <v>1</v>
      </c>
      <c r="GF318">
        <v>431353478</v>
      </c>
      <c r="GG318">
        <v>2</v>
      </c>
      <c r="GH318">
        <v>1</v>
      </c>
      <c r="GI318">
        <v>4</v>
      </c>
      <c r="GJ318">
        <v>0</v>
      </c>
      <c r="GK318">
        <v>0</v>
      </c>
      <c r="GL318">
        <f t="shared" si="286"/>
        <v>0</v>
      </c>
      <c r="GM318">
        <f t="shared" si="287"/>
        <v>43341.3</v>
      </c>
      <c r="GN318">
        <f t="shared" si="288"/>
        <v>43341.3</v>
      </c>
      <c r="GO318">
        <f t="shared" si="289"/>
        <v>0</v>
      </c>
      <c r="GP318">
        <f t="shared" si="290"/>
        <v>0</v>
      </c>
      <c r="GR318">
        <v>0</v>
      </c>
      <c r="GS318">
        <v>3</v>
      </c>
      <c r="GT318">
        <v>0</v>
      </c>
      <c r="GU318" t="s">
        <v>6</v>
      </c>
      <c r="GV318">
        <f t="shared" si="291"/>
        <v>0</v>
      </c>
      <c r="GW318">
        <v>1</v>
      </c>
      <c r="GX318">
        <f t="shared" si="292"/>
        <v>0</v>
      </c>
      <c r="HA318">
        <v>0</v>
      </c>
      <c r="HB318">
        <v>0</v>
      </c>
      <c r="HC318">
        <f t="shared" si="293"/>
        <v>0</v>
      </c>
      <c r="HE318" t="s">
        <v>6</v>
      </c>
      <c r="HF318" t="s">
        <v>6</v>
      </c>
      <c r="HM318" t="s">
        <v>6</v>
      </c>
      <c r="HN318" t="s">
        <v>32</v>
      </c>
      <c r="HO318" t="s">
        <v>33</v>
      </c>
      <c r="HP318" t="s">
        <v>28</v>
      </c>
      <c r="HQ318" t="s">
        <v>28</v>
      </c>
      <c r="IF318">
        <v>-1</v>
      </c>
      <c r="IK318">
        <v>0</v>
      </c>
    </row>
    <row r="319" spans="1:245" x14ac:dyDescent="0.2">
      <c r="A319">
        <v>18</v>
      </c>
      <c r="B319">
        <v>1</v>
      </c>
      <c r="C319">
        <v>380</v>
      </c>
      <c r="E319" t="s">
        <v>339</v>
      </c>
      <c r="F319" t="str">
        <f>'1.Лок.смета.и.Акт'!B968</f>
        <v>Прайс</v>
      </c>
      <c r="G319" t="s">
        <v>77</v>
      </c>
      <c r="H319" t="s">
        <v>23</v>
      </c>
      <c r="I319" t="e">
        <f>I318*J319</f>
        <v>#REF!</v>
      </c>
      <c r="J319" s="183" t="e">
        <f>#REF!</f>
        <v>#REF!</v>
      </c>
      <c r="K319">
        <v>0.42105263199999998</v>
      </c>
      <c r="O319" t="e">
        <f t="shared" si="261"/>
        <v>#REF!</v>
      </c>
      <c r="P319" t="e">
        <f t="shared" si="262"/>
        <v>#REF!</v>
      </c>
      <c r="Q319" t="e">
        <f t="shared" si="263"/>
        <v>#REF!</v>
      </c>
      <c r="R319" t="e">
        <f t="shared" si="264"/>
        <v>#REF!</v>
      </c>
      <c r="S319" t="e">
        <f t="shared" si="265"/>
        <v>#REF!</v>
      </c>
      <c r="T319" t="e">
        <f t="shared" si="266"/>
        <v>#REF!</v>
      </c>
      <c r="U319" t="e">
        <f t="shared" si="267"/>
        <v>#REF!</v>
      </c>
      <c r="V319" t="e">
        <f t="shared" si="268"/>
        <v>#REF!</v>
      </c>
      <c r="W319" t="e">
        <f t="shared" si="269"/>
        <v>#REF!</v>
      </c>
      <c r="X319" t="e">
        <f t="shared" si="270"/>
        <v>#REF!</v>
      </c>
      <c r="Y319" t="e">
        <f t="shared" si="271"/>
        <v>#REF!</v>
      </c>
      <c r="AA319">
        <v>74715642</v>
      </c>
      <c r="AB319">
        <f t="shared" si="272"/>
        <v>6817.39</v>
      </c>
      <c r="AC319">
        <f t="shared" si="273"/>
        <v>6817.39</v>
      </c>
      <c r="AD319">
        <f>ROUND((((ET319)-(EU319))+AE319),2)</f>
        <v>0</v>
      </c>
      <c r="AE319">
        <f t="shared" ref="AE319:AF323" si="297">ROUND((EU319),2)</f>
        <v>0</v>
      </c>
      <c r="AF319">
        <f t="shared" si="297"/>
        <v>0</v>
      </c>
      <c r="AG319">
        <f t="shared" si="274"/>
        <v>0</v>
      </c>
      <c r="AH319">
        <f t="shared" ref="AH319:AI323" si="298">(EW319)</f>
        <v>0</v>
      </c>
      <c r="AI319">
        <f t="shared" si="298"/>
        <v>0</v>
      </c>
      <c r="AJ319">
        <f t="shared" si="275"/>
        <v>0</v>
      </c>
      <c r="AK319">
        <v>6817.39</v>
      </c>
      <c r="AL319" s="68">
        <f>'1.Лок.смета.и.Акт'!F968</f>
        <v>6817.39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</v>
      </c>
      <c r="AW319">
        <v>1</v>
      </c>
      <c r="AZ319">
        <v>1</v>
      </c>
      <c r="BA319">
        <v>1</v>
      </c>
      <c r="BB319">
        <v>1</v>
      </c>
      <c r="BC319">
        <f>'1.Лок.смета.и.Акт'!J968</f>
        <v>6.13</v>
      </c>
      <c r="BD319" t="s">
        <v>6</v>
      </c>
      <c r="BE319" t="s">
        <v>6</v>
      </c>
      <c r="BF319" t="s">
        <v>6</v>
      </c>
      <c r="BG319" t="s">
        <v>6</v>
      </c>
      <c r="BH319">
        <v>3</v>
      </c>
      <c r="BI319">
        <v>3</v>
      </c>
      <c r="BJ319" t="s">
        <v>78</v>
      </c>
      <c r="BM319">
        <v>600001</v>
      </c>
      <c r="BN319">
        <v>0</v>
      </c>
      <c r="BO319" t="s">
        <v>6</v>
      </c>
      <c r="BP319">
        <v>0</v>
      </c>
      <c r="BQ319">
        <v>5</v>
      </c>
      <c r="BR319">
        <v>0</v>
      </c>
      <c r="BS319">
        <v>1</v>
      </c>
      <c r="BT319">
        <v>1</v>
      </c>
      <c r="BU319">
        <v>1</v>
      </c>
      <c r="BV319">
        <v>1</v>
      </c>
      <c r="BW319">
        <v>1</v>
      </c>
      <c r="BX319">
        <v>1</v>
      </c>
      <c r="BY319" t="s">
        <v>6</v>
      </c>
      <c r="BZ319">
        <v>0</v>
      </c>
      <c r="CA319">
        <v>0</v>
      </c>
      <c r="CB319" t="s">
        <v>6</v>
      </c>
      <c r="CE319">
        <v>0</v>
      </c>
      <c r="CF319">
        <v>0</v>
      </c>
      <c r="CG319">
        <v>0</v>
      </c>
      <c r="CM319">
        <v>0</v>
      </c>
      <c r="CN319" t="s">
        <v>6</v>
      </c>
      <c r="CO319">
        <v>0</v>
      </c>
      <c r="CP319" t="e">
        <f t="shared" si="276"/>
        <v>#REF!</v>
      </c>
      <c r="CQ319">
        <f t="shared" ref="CQ319:CR323" si="299">AC319</f>
        <v>6817.39</v>
      </c>
      <c r="CR319">
        <f t="shared" si="299"/>
        <v>0</v>
      </c>
      <c r="CS319">
        <f t="shared" si="277"/>
        <v>0</v>
      </c>
      <c r="CT319">
        <f t="shared" si="278"/>
        <v>0</v>
      </c>
      <c r="CU319">
        <f t="shared" si="279"/>
        <v>0</v>
      </c>
      <c r="CV319">
        <f t="shared" si="280"/>
        <v>0</v>
      </c>
      <c r="CW319">
        <f t="shared" si="281"/>
        <v>0</v>
      </c>
      <c r="CX319">
        <f t="shared" si="282"/>
        <v>0</v>
      </c>
      <c r="CY319" t="e">
        <f t="shared" si="283"/>
        <v>#REF!</v>
      </c>
      <c r="CZ319" t="e">
        <f t="shared" si="284"/>
        <v>#REF!</v>
      </c>
      <c r="DC319" t="s">
        <v>6</v>
      </c>
      <c r="DD319" t="s">
        <v>6</v>
      </c>
      <c r="DE319" t="s">
        <v>6</v>
      </c>
      <c r="DF319" t="s">
        <v>6</v>
      </c>
      <c r="DG319" t="s">
        <v>6</v>
      </c>
      <c r="DH319" t="s">
        <v>6</v>
      </c>
      <c r="DI319" t="s">
        <v>6</v>
      </c>
      <c r="DJ319" t="s">
        <v>6</v>
      </c>
      <c r="DK319" t="s">
        <v>6</v>
      </c>
      <c r="DL319" t="s">
        <v>6</v>
      </c>
      <c r="DM319" t="s">
        <v>6</v>
      </c>
      <c r="DN319">
        <v>0</v>
      </c>
      <c r="DO319">
        <v>0</v>
      </c>
      <c r="DP319">
        <v>1</v>
      </c>
      <c r="DQ319">
        <v>1</v>
      </c>
      <c r="DU319">
        <v>1013</v>
      </c>
      <c r="DV319" t="s">
        <v>23</v>
      </c>
      <c r="DW319" t="str">
        <f>'1.Лок.смета.и.Акт'!D968</f>
        <v>ШТ</v>
      </c>
      <c r="DX319">
        <v>1</v>
      </c>
      <c r="DZ319" t="s">
        <v>6</v>
      </c>
      <c r="EA319" t="s">
        <v>6</v>
      </c>
      <c r="EB319" t="s">
        <v>6</v>
      </c>
      <c r="EC319" t="s">
        <v>6</v>
      </c>
      <c r="EE319">
        <v>61530071</v>
      </c>
      <c r="EF319">
        <v>5</v>
      </c>
      <c r="EG319" t="s">
        <v>39</v>
      </c>
      <c r="EH319">
        <v>0</v>
      </c>
      <c r="EI319" t="s">
        <v>6</v>
      </c>
      <c r="EJ319">
        <v>3</v>
      </c>
      <c r="EK319">
        <v>600001</v>
      </c>
      <c r="EL319" t="s">
        <v>40</v>
      </c>
      <c r="EM319" t="s">
        <v>41</v>
      </c>
      <c r="EO319" t="s">
        <v>6</v>
      </c>
      <c r="EQ319">
        <v>0</v>
      </c>
      <c r="ER319">
        <v>6817.39</v>
      </c>
      <c r="ES319" s="68">
        <f>'1.Лок.смета.и.Акт'!F968</f>
        <v>6817.39</v>
      </c>
      <c r="ET319">
        <v>0</v>
      </c>
      <c r="EU319">
        <v>0</v>
      </c>
      <c r="EV319">
        <v>0</v>
      </c>
      <c r="EW319">
        <v>0</v>
      </c>
      <c r="EX319">
        <v>0</v>
      </c>
      <c r="EZ319">
        <v>5</v>
      </c>
      <c r="FC319">
        <v>0</v>
      </c>
      <c r="FD319">
        <v>18</v>
      </c>
      <c r="FF319">
        <v>6534</v>
      </c>
      <c r="FQ319">
        <v>0</v>
      </c>
      <c r="FR319" t="e">
        <f t="shared" si="285"/>
        <v>#REF!</v>
      </c>
      <c r="FS319">
        <v>0</v>
      </c>
      <c r="FX319">
        <v>0</v>
      </c>
      <c r="FY319">
        <v>0</v>
      </c>
      <c r="GA319" t="s">
        <v>79</v>
      </c>
      <c r="GD319">
        <v>1</v>
      </c>
      <c r="GF319">
        <v>-60937290</v>
      </c>
      <c r="GG319">
        <v>2</v>
      </c>
      <c r="GH319">
        <v>3</v>
      </c>
      <c r="GI319">
        <v>4</v>
      </c>
      <c r="GJ319">
        <v>0</v>
      </c>
      <c r="GK319">
        <v>0</v>
      </c>
      <c r="GL319">
        <f t="shared" si="286"/>
        <v>0</v>
      </c>
      <c r="GM319" t="e">
        <f t="shared" si="287"/>
        <v>#REF!</v>
      </c>
      <c r="GN319">
        <f t="shared" si="288"/>
        <v>0</v>
      </c>
      <c r="GO319">
        <f t="shared" si="289"/>
        <v>0</v>
      </c>
      <c r="GP319">
        <f t="shared" si="290"/>
        <v>0</v>
      </c>
      <c r="GR319">
        <v>1</v>
      </c>
      <c r="GS319">
        <v>1</v>
      </c>
      <c r="GT319">
        <v>0</v>
      </c>
      <c r="GU319" t="s">
        <v>6</v>
      </c>
      <c r="GV319">
        <f t="shared" si="291"/>
        <v>0</v>
      </c>
      <c r="GW319">
        <v>1</v>
      </c>
      <c r="GX319" t="e">
        <f t="shared" si="292"/>
        <v>#REF!</v>
      </c>
      <c r="HA319">
        <v>0</v>
      </c>
      <c r="HB319">
        <v>0</v>
      </c>
      <c r="HC319">
        <f t="shared" si="293"/>
        <v>0</v>
      </c>
      <c r="HE319" t="s">
        <v>43</v>
      </c>
      <c r="HF319" t="s">
        <v>44</v>
      </c>
      <c r="HH319" t="e">
        <f>ROUND(AC319*I319,2)</f>
        <v>#REF!</v>
      </c>
      <c r="HM319" t="s">
        <v>6</v>
      </c>
      <c r="HN319" t="s">
        <v>6</v>
      </c>
      <c r="HO319" t="s">
        <v>6</v>
      </c>
      <c r="HP319" t="s">
        <v>6</v>
      </c>
      <c r="HQ319" t="s">
        <v>6</v>
      </c>
      <c r="IF319">
        <v>-1</v>
      </c>
      <c r="IK319">
        <v>0</v>
      </c>
    </row>
    <row r="320" spans="1:245" x14ac:dyDescent="0.2">
      <c r="A320">
        <v>18</v>
      </c>
      <c r="B320">
        <v>1</v>
      </c>
      <c r="C320">
        <v>381</v>
      </c>
      <c r="E320" t="s">
        <v>340</v>
      </c>
      <c r="F320" t="str">
        <f>'1.Лок.смета.и.Акт'!B970</f>
        <v>Прайс</v>
      </c>
      <c r="G320" t="s">
        <v>341</v>
      </c>
      <c r="H320" t="s">
        <v>23</v>
      </c>
      <c r="I320" t="e">
        <f>I318*J320</f>
        <v>#REF!</v>
      </c>
      <c r="J320" s="183" t="e">
        <f>#REF!</f>
        <v>#REF!</v>
      </c>
      <c r="K320">
        <v>7.8947368000000004E-2</v>
      </c>
      <c r="O320" t="e">
        <f t="shared" si="261"/>
        <v>#REF!</v>
      </c>
      <c r="P320" t="e">
        <f t="shared" si="262"/>
        <v>#REF!</v>
      </c>
      <c r="Q320" t="e">
        <f t="shared" si="263"/>
        <v>#REF!</v>
      </c>
      <c r="R320" t="e">
        <f t="shared" si="264"/>
        <v>#REF!</v>
      </c>
      <c r="S320" t="e">
        <f t="shared" si="265"/>
        <v>#REF!</v>
      </c>
      <c r="T320" t="e">
        <f t="shared" si="266"/>
        <v>#REF!</v>
      </c>
      <c r="U320" t="e">
        <f t="shared" si="267"/>
        <v>#REF!</v>
      </c>
      <c r="V320" t="e">
        <f t="shared" si="268"/>
        <v>#REF!</v>
      </c>
      <c r="W320" t="e">
        <f t="shared" si="269"/>
        <v>#REF!</v>
      </c>
      <c r="X320" t="e">
        <f t="shared" si="270"/>
        <v>#REF!</v>
      </c>
      <c r="Y320" t="e">
        <f t="shared" si="271"/>
        <v>#REF!</v>
      </c>
      <c r="AA320">
        <v>74715642</v>
      </c>
      <c r="AB320">
        <f t="shared" si="272"/>
        <v>7023.98</v>
      </c>
      <c r="AC320">
        <f t="shared" si="273"/>
        <v>7023.98</v>
      </c>
      <c r="AD320">
        <f>ROUND((((ET320)-(EU320))+AE320),2)</f>
        <v>0</v>
      </c>
      <c r="AE320">
        <f t="shared" si="297"/>
        <v>0</v>
      </c>
      <c r="AF320">
        <f t="shared" si="297"/>
        <v>0</v>
      </c>
      <c r="AG320">
        <f t="shared" si="274"/>
        <v>0</v>
      </c>
      <c r="AH320">
        <f t="shared" si="298"/>
        <v>0</v>
      </c>
      <c r="AI320">
        <f t="shared" si="298"/>
        <v>0</v>
      </c>
      <c r="AJ320">
        <f t="shared" si="275"/>
        <v>0</v>
      </c>
      <c r="AK320">
        <v>7023.98</v>
      </c>
      <c r="AL320" s="68">
        <f>'1.Лок.смета.и.Акт'!F970</f>
        <v>7023.98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1</v>
      </c>
      <c r="AW320">
        <v>1</v>
      </c>
      <c r="AZ320">
        <v>1</v>
      </c>
      <c r="BA320">
        <v>1</v>
      </c>
      <c r="BB320">
        <v>1</v>
      </c>
      <c r="BC320">
        <f>'1.Лок.смета.и.Акт'!J970</f>
        <v>6.13</v>
      </c>
      <c r="BD320" t="s">
        <v>6</v>
      </c>
      <c r="BE320" t="s">
        <v>6</v>
      </c>
      <c r="BF320" t="s">
        <v>6</v>
      </c>
      <c r="BG320" t="s">
        <v>6</v>
      </c>
      <c r="BH320">
        <v>3</v>
      </c>
      <c r="BI320">
        <v>3</v>
      </c>
      <c r="BJ320" t="s">
        <v>78</v>
      </c>
      <c r="BM320">
        <v>600001</v>
      </c>
      <c r="BN320">
        <v>0</v>
      </c>
      <c r="BO320" t="s">
        <v>6</v>
      </c>
      <c r="BP320">
        <v>0</v>
      </c>
      <c r="BQ320">
        <v>5</v>
      </c>
      <c r="BR320">
        <v>0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6</v>
      </c>
      <c r="BZ320">
        <v>0</v>
      </c>
      <c r="CA320">
        <v>0</v>
      </c>
      <c r="CB320" t="s">
        <v>6</v>
      </c>
      <c r="CE320">
        <v>0</v>
      </c>
      <c r="CF320">
        <v>0</v>
      </c>
      <c r="CG320">
        <v>0</v>
      </c>
      <c r="CM320">
        <v>0</v>
      </c>
      <c r="CN320" t="s">
        <v>6</v>
      </c>
      <c r="CO320">
        <v>0</v>
      </c>
      <c r="CP320" t="e">
        <f t="shared" si="276"/>
        <v>#REF!</v>
      </c>
      <c r="CQ320">
        <f t="shared" si="299"/>
        <v>7023.98</v>
      </c>
      <c r="CR320">
        <f t="shared" si="299"/>
        <v>0</v>
      </c>
      <c r="CS320">
        <f t="shared" si="277"/>
        <v>0</v>
      </c>
      <c r="CT320">
        <f t="shared" si="278"/>
        <v>0</v>
      </c>
      <c r="CU320">
        <f t="shared" si="279"/>
        <v>0</v>
      </c>
      <c r="CV320">
        <f t="shared" si="280"/>
        <v>0</v>
      </c>
      <c r="CW320">
        <f t="shared" si="281"/>
        <v>0</v>
      </c>
      <c r="CX320">
        <f t="shared" si="282"/>
        <v>0</v>
      </c>
      <c r="CY320" t="e">
        <f t="shared" si="283"/>
        <v>#REF!</v>
      </c>
      <c r="CZ320" t="e">
        <f t="shared" si="284"/>
        <v>#REF!</v>
      </c>
      <c r="DC320" t="s">
        <v>6</v>
      </c>
      <c r="DD320" t="s">
        <v>6</v>
      </c>
      <c r="DE320" t="s">
        <v>6</v>
      </c>
      <c r="DF320" t="s">
        <v>6</v>
      </c>
      <c r="DG320" t="s">
        <v>6</v>
      </c>
      <c r="DH320" t="s">
        <v>6</v>
      </c>
      <c r="DI320" t="s">
        <v>6</v>
      </c>
      <c r="DJ320" t="s">
        <v>6</v>
      </c>
      <c r="DK320" t="s">
        <v>6</v>
      </c>
      <c r="DL320" t="s">
        <v>6</v>
      </c>
      <c r="DM320" t="s">
        <v>6</v>
      </c>
      <c r="DN320">
        <v>0</v>
      </c>
      <c r="DO320">
        <v>0</v>
      </c>
      <c r="DP320">
        <v>1</v>
      </c>
      <c r="DQ320">
        <v>1</v>
      </c>
      <c r="DU320">
        <v>1013</v>
      </c>
      <c r="DV320" t="s">
        <v>23</v>
      </c>
      <c r="DW320" t="str">
        <f>'1.Лок.смета.и.Акт'!D970</f>
        <v>ШТ</v>
      </c>
      <c r="DX320">
        <v>1</v>
      </c>
      <c r="DZ320" t="s">
        <v>6</v>
      </c>
      <c r="EA320" t="s">
        <v>6</v>
      </c>
      <c r="EB320" t="s">
        <v>6</v>
      </c>
      <c r="EC320" t="s">
        <v>6</v>
      </c>
      <c r="EE320">
        <v>61530071</v>
      </c>
      <c r="EF320">
        <v>5</v>
      </c>
      <c r="EG320" t="s">
        <v>39</v>
      </c>
      <c r="EH320">
        <v>0</v>
      </c>
      <c r="EI320" t="s">
        <v>6</v>
      </c>
      <c r="EJ320">
        <v>3</v>
      </c>
      <c r="EK320">
        <v>600001</v>
      </c>
      <c r="EL320" t="s">
        <v>40</v>
      </c>
      <c r="EM320" t="s">
        <v>41</v>
      </c>
      <c r="EO320" t="s">
        <v>6</v>
      </c>
      <c r="EQ320">
        <v>0</v>
      </c>
      <c r="ER320">
        <v>7023.98</v>
      </c>
      <c r="ES320" s="68">
        <f>'1.Лок.смета.и.Акт'!F970</f>
        <v>7023.98</v>
      </c>
      <c r="ET320">
        <v>0</v>
      </c>
      <c r="EU320">
        <v>0</v>
      </c>
      <c r="EV320">
        <v>0</v>
      </c>
      <c r="EW320">
        <v>0</v>
      </c>
      <c r="EX320">
        <v>0</v>
      </c>
      <c r="EZ320">
        <v>5</v>
      </c>
      <c r="FC320">
        <v>0</v>
      </c>
      <c r="FD320">
        <v>18</v>
      </c>
      <c r="FF320">
        <v>6732</v>
      </c>
      <c r="FQ320">
        <v>0</v>
      </c>
      <c r="FR320" t="e">
        <f t="shared" si="285"/>
        <v>#REF!</v>
      </c>
      <c r="FS320">
        <v>0</v>
      </c>
      <c r="FX320">
        <v>0</v>
      </c>
      <c r="FY320">
        <v>0</v>
      </c>
      <c r="GA320" t="s">
        <v>342</v>
      </c>
      <c r="GD320">
        <v>1</v>
      </c>
      <c r="GF320">
        <v>-742995496</v>
      </c>
      <c r="GG320">
        <v>2</v>
      </c>
      <c r="GH320">
        <v>3</v>
      </c>
      <c r="GI320">
        <v>4</v>
      </c>
      <c r="GJ320">
        <v>0</v>
      </c>
      <c r="GK320">
        <v>0</v>
      </c>
      <c r="GL320">
        <f t="shared" si="286"/>
        <v>0</v>
      </c>
      <c r="GM320" t="e">
        <f t="shared" si="287"/>
        <v>#REF!</v>
      </c>
      <c r="GN320">
        <f t="shared" si="288"/>
        <v>0</v>
      </c>
      <c r="GO320">
        <f t="shared" si="289"/>
        <v>0</v>
      </c>
      <c r="GP320">
        <f t="shared" si="290"/>
        <v>0</v>
      </c>
      <c r="GR320">
        <v>1</v>
      </c>
      <c r="GS320">
        <v>1</v>
      </c>
      <c r="GT320">
        <v>0</v>
      </c>
      <c r="GU320" t="s">
        <v>6</v>
      </c>
      <c r="GV320">
        <f t="shared" si="291"/>
        <v>0</v>
      </c>
      <c r="GW320">
        <v>1</v>
      </c>
      <c r="GX320" t="e">
        <f t="shared" si="292"/>
        <v>#REF!</v>
      </c>
      <c r="HA320">
        <v>0</v>
      </c>
      <c r="HB320">
        <v>0</v>
      </c>
      <c r="HC320">
        <f t="shared" si="293"/>
        <v>0</v>
      </c>
      <c r="HE320" t="s">
        <v>43</v>
      </c>
      <c r="HF320" t="s">
        <v>44</v>
      </c>
      <c r="HH320" t="e">
        <f>ROUND(AC320*I320,2)</f>
        <v>#REF!</v>
      </c>
      <c r="HM320" t="s">
        <v>6</v>
      </c>
      <c r="HN320" t="s">
        <v>6</v>
      </c>
      <c r="HO320" t="s">
        <v>6</v>
      </c>
      <c r="HP320" t="s">
        <v>6</v>
      </c>
      <c r="HQ320" t="s">
        <v>6</v>
      </c>
      <c r="IF320">
        <v>-1</v>
      </c>
      <c r="IK320">
        <v>0</v>
      </c>
    </row>
    <row r="321" spans="1:245" x14ac:dyDescent="0.2">
      <c r="A321">
        <v>18</v>
      </c>
      <c r="B321">
        <v>1</v>
      </c>
      <c r="C321">
        <v>382</v>
      </c>
      <c r="E321" t="s">
        <v>343</v>
      </c>
      <c r="F321" t="str">
        <f>'1.Лок.смета.и.Акт'!B972</f>
        <v>Прайс</v>
      </c>
      <c r="G321" t="s">
        <v>344</v>
      </c>
      <c r="H321" t="s">
        <v>23</v>
      </c>
      <c r="I321" t="e">
        <f>I318*J321</f>
        <v>#REF!</v>
      </c>
      <c r="J321" s="183" t="e">
        <f>#REF!</f>
        <v>#REF!</v>
      </c>
      <c r="K321">
        <v>2.6315789999999999E-2</v>
      </c>
      <c r="O321" t="e">
        <f t="shared" si="261"/>
        <v>#REF!</v>
      </c>
      <c r="P321" t="e">
        <f t="shared" si="262"/>
        <v>#REF!</v>
      </c>
      <c r="Q321" t="e">
        <f t="shared" si="263"/>
        <v>#REF!</v>
      </c>
      <c r="R321" t="e">
        <f t="shared" si="264"/>
        <v>#REF!</v>
      </c>
      <c r="S321" t="e">
        <f t="shared" si="265"/>
        <v>#REF!</v>
      </c>
      <c r="T321" t="e">
        <f t="shared" si="266"/>
        <v>#REF!</v>
      </c>
      <c r="U321" t="e">
        <f t="shared" si="267"/>
        <v>#REF!</v>
      </c>
      <c r="V321" t="e">
        <f t="shared" si="268"/>
        <v>#REF!</v>
      </c>
      <c r="W321" t="e">
        <f t="shared" si="269"/>
        <v>#REF!</v>
      </c>
      <c r="X321" t="e">
        <f t="shared" si="270"/>
        <v>#REF!</v>
      </c>
      <c r="Y321" t="e">
        <f t="shared" si="271"/>
        <v>#REF!</v>
      </c>
      <c r="AA321">
        <v>74715642</v>
      </c>
      <c r="AB321">
        <f t="shared" si="272"/>
        <v>7253.52</v>
      </c>
      <c r="AC321">
        <f t="shared" si="273"/>
        <v>7253.52</v>
      </c>
      <c r="AD321">
        <f>ROUND((((ET321)-(EU321))+AE321),2)</f>
        <v>0</v>
      </c>
      <c r="AE321">
        <f t="shared" si="297"/>
        <v>0</v>
      </c>
      <c r="AF321">
        <f t="shared" si="297"/>
        <v>0</v>
      </c>
      <c r="AG321">
        <f t="shared" si="274"/>
        <v>0</v>
      </c>
      <c r="AH321">
        <f t="shared" si="298"/>
        <v>0</v>
      </c>
      <c r="AI321">
        <f t="shared" si="298"/>
        <v>0</v>
      </c>
      <c r="AJ321">
        <f t="shared" si="275"/>
        <v>0</v>
      </c>
      <c r="AK321">
        <v>7253.52</v>
      </c>
      <c r="AL321" s="68">
        <f>'1.Лок.смета.и.Акт'!F972</f>
        <v>7253.52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1</v>
      </c>
      <c r="AW321">
        <v>1</v>
      </c>
      <c r="AZ321">
        <v>1</v>
      </c>
      <c r="BA321">
        <v>1</v>
      </c>
      <c r="BB321">
        <v>1</v>
      </c>
      <c r="BC321">
        <f>'1.Лок.смета.и.Акт'!J972</f>
        <v>6.13</v>
      </c>
      <c r="BD321" t="s">
        <v>6</v>
      </c>
      <c r="BE321" t="s">
        <v>6</v>
      </c>
      <c r="BF321" t="s">
        <v>6</v>
      </c>
      <c r="BG321" t="s">
        <v>6</v>
      </c>
      <c r="BH321">
        <v>3</v>
      </c>
      <c r="BI321">
        <v>3</v>
      </c>
      <c r="BJ321" t="s">
        <v>78</v>
      </c>
      <c r="BM321">
        <v>600001</v>
      </c>
      <c r="BN321">
        <v>0</v>
      </c>
      <c r="BO321" t="s">
        <v>6</v>
      </c>
      <c r="BP321">
        <v>0</v>
      </c>
      <c r="BQ321">
        <v>5</v>
      </c>
      <c r="BR321">
        <v>0</v>
      </c>
      <c r="BS321">
        <v>1</v>
      </c>
      <c r="BT321">
        <v>1</v>
      </c>
      <c r="BU321">
        <v>1</v>
      </c>
      <c r="BV321">
        <v>1</v>
      </c>
      <c r="BW321">
        <v>1</v>
      </c>
      <c r="BX321">
        <v>1</v>
      </c>
      <c r="BY321" t="s">
        <v>6</v>
      </c>
      <c r="BZ321">
        <v>0</v>
      </c>
      <c r="CA321">
        <v>0</v>
      </c>
      <c r="CB321" t="s">
        <v>6</v>
      </c>
      <c r="CE321">
        <v>0</v>
      </c>
      <c r="CF321">
        <v>0</v>
      </c>
      <c r="CG321">
        <v>0</v>
      </c>
      <c r="CM321">
        <v>0</v>
      </c>
      <c r="CN321" t="s">
        <v>6</v>
      </c>
      <c r="CO321">
        <v>0</v>
      </c>
      <c r="CP321" t="e">
        <f t="shared" si="276"/>
        <v>#REF!</v>
      </c>
      <c r="CQ321">
        <f t="shared" si="299"/>
        <v>7253.52</v>
      </c>
      <c r="CR321">
        <f t="shared" si="299"/>
        <v>0</v>
      </c>
      <c r="CS321">
        <f t="shared" si="277"/>
        <v>0</v>
      </c>
      <c r="CT321">
        <f t="shared" si="278"/>
        <v>0</v>
      </c>
      <c r="CU321">
        <f t="shared" si="279"/>
        <v>0</v>
      </c>
      <c r="CV321">
        <f t="shared" si="280"/>
        <v>0</v>
      </c>
      <c r="CW321">
        <f t="shared" si="281"/>
        <v>0</v>
      </c>
      <c r="CX321">
        <f t="shared" si="282"/>
        <v>0</v>
      </c>
      <c r="CY321" t="e">
        <f t="shared" si="283"/>
        <v>#REF!</v>
      </c>
      <c r="CZ321" t="e">
        <f t="shared" si="284"/>
        <v>#REF!</v>
      </c>
      <c r="DC321" t="s">
        <v>6</v>
      </c>
      <c r="DD321" t="s">
        <v>6</v>
      </c>
      <c r="DE321" t="s">
        <v>6</v>
      </c>
      <c r="DF321" t="s">
        <v>6</v>
      </c>
      <c r="DG321" t="s">
        <v>6</v>
      </c>
      <c r="DH321" t="s">
        <v>6</v>
      </c>
      <c r="DI321" t="s">
        <v>6</v>
      </c>
      <c r="DJ321" t="s">
        <v>6</v>
      </c>
      <c r="DK321" t="s">
        <v>6</v>
      </c>
      <c r="DL321" t="s">
        <v>6</v>
      </c>
      <c r="DM321" t="s">
        <v>6</v>
      </c>
      <c r="DN321">
        <v>0</v>
      </c>
      <c r="DO321">
        <v>0</v>
      </c>
      <c r="DP321">
        <v>1</v>
      </c>
      <c r="DQ321">
        <v>1</v>
      </c>
      <c r="DU321">
        <v>1013</v>
      </c>
      <c r="DV321" t="s">
        <v>23</v>
      </c>
      <c r="DW321" t="str">
        <f>'1.Лок.смета.и.Акт'!D972</f>
        <v>ШТ</v>
      </c>
      <c r="DX321">
        <v>1</v>
      </c>
      <c r="DZ321" t="s">
        <v>6</v>
      </c>
      <c r="EA321" t="s">
        <v>6</v>
      </c>
      <c r="EB321" t="s">
        <v>6</v>
      </c>
      <c r="EC321" t="s">
        <v>6</v>
      </c>
      <c r="EE321">
        <v>61530071</v>
      </c>
      <c r="EF321">
        <v>5</v>
      </c>
      <c r="EG321" t="s">
        <v>39</v>
      </c>
      <c r="EH321">
        <v>0</v>
      </c>
      <c r="EI321" t="s">
        <v>6</v>
      </c>
      <c r="EJ321">
        <v>3</v>
      </c>
      <c r="EK321">
        <v>600001</v>
      </c>
      <c r="EL321" t="s">
        <v>40</v>
      </c>
      <c r="EM321" t="s">
        <v>41</v>
      </c>
      <c r="EO321" t="s">
        <v>6</v>
      </c>
      <c r="EQ321">
        <v>0</v>
      </c>
      <c r="ER321">
        <v>7253.52</v>
      </c>
      <c r="ES321" s="68">
        <f>'1.Лок.смета.и.Акт'!F972</f>
        <v>7253.52</v>
      </c>
      <c r="ET321">
        <v>0</v>
      </c>
      <c r="EU321">
        <v>0</v>
      </c>
      <c r="EV321">
        <v>0</v>
      </c>
      <c r="EW321">
        <v>0</v>
      </c>
      <c r="EX321">
        <v>0</v>
      </c>
      <c r="EZ321">
        <v>5</v>
      </c>
      <c r="FC321">
        <v>0</v>
      </c>
      <c r="FD321">
        <v>18</v>
      </c>
      <c r="FF321">
        <v>6952</v>
      </c>
      <c r="FQ321">
        <v>0</v>
      </c>
      <c r="FR321" t="e">
        <f t="shared" si="285"/>
        <v>#REF!</v>
      </c>
      <c r="FS321">
        <v>0</v>
      </c>
      <c r="FX321">
        <v>0</v>
      </c>
      <c r="FY321">
        <v>0</v>
      </c>
      <c r="GA321" t="s">
        <v>345</v>
      </c>
      <c r="GD321">
        <v>1</v>
      </c>
      <c r="GF321">
        <v>933648485</v>
      </c>
      <c r="GG321">
        <v>2</v>
      </c>
      <c r="GH321">
        <v>3</v>
      </c>
      <c r="GI321">
        <v>4</v>
      </c>
      <c r="GJ321">
        <v>0</v>
      </c>
      <c r="GK321">
        <v>0</v>
      </c>
      <c r="GL321">
        <f t="shared" si="286"/>
        <v>0</v>
      </c>
      <c r="GM321" t="e">
        <f t="shared" si="287"/>
        <v>#REF!</v>
      </c>
      <c r="GN321">
        <f t="shared" si="288"/>
        <v>0</v>
      </c>
      <c r="GO321">
        <f t="shared" si="289"/>
        <v>0</v>
      </c>
      <c r="GP321">
        <f t="shared" si="290"/>
        <v>0</v>
      </c>
      <c r="GR321">
        <v>1</v>
      </c>
      <c r="GS321">
        <v>1</v>
      </c>
      <c r="GT321">
        <v>0</v>
      </c>
      <c r="GU321" t="s">
        <v>6</v>
      </c>
      <c r="GV321">
        <f t="shared" si="291"/>
        <v>0</v>
      </c>
      <c r="GW321">
        <v>1</v>
      </c>
      <c r="GX321" t="e">
        <f t="shared" si="292"/>
        <v>#REF!</v>
      </c>
      <c r="HA321">
        <v>0</v>
      </c>
      <c r="HB321">
        <v>0</v>
      </c>
      <c r="HC321">
        <f t="shared" si="293"/>
        <v>0</v>
      </c>
      <c r="HE321" t="s">
        <v>43</v>
      </c>
      <c r="HF321" t="s">
        <v>44</v>
      </c>
      <c r="HH321" t="e">
        <f>ROUND(AC321*I321,2)</f>
        <v>#REF!</v>
      </c>
      <c r="HM321" t="s">
        <v>6</v>
      </c>
      <c r="HN321" t="s">
        <v>6</v>
      </c>
      <c r="HO321" t="s">
        <v>6</v>
      </c>
      <c r="HP321" t="s">
        <v>6</v>
      </c>
      <c r="HQ321" t="s">
        <v>6</v>
      </c>
      <c r="IF321">
        <v>-1</v>
      </c>
      <c r="IK321">
        <v>0</v>
      </c>
    </row>
    <row r="322" spans="1:245" x14ac:dyDescent="0.2">
      <c r="A322">
        <v>18</v>
      </c>
      <c r="B322">
        <v>1</v>
      </c>
      <c r="C322">
        <v>383</v>
      </c>
      <c r="E322" t="s">
        <v>346</v>
      </c>
      <c r="F322" t="str">
        <f>'1.Лок.смета.и.Акт'!B974</f>
        <v>Прайс</v>
      </c>
      <c r="G322" t="s">
        <v>347</v>
      </c>
      <c r="H322" t="s">
        <v>23</v>
      </c>
      <c r="I322" t="e">
        <f>I318*J322</f>
        <v>#REF!</v>
      </c>
      <c r="J322" s="183" t="e">
        <f>#REF!</f>
        <v>#REF!</v>
      </c>
      <c r="K322">
        <v>2.6315789999999999E-2</v>
      </c>
      <c r="O322" t="e">
        <f t="shared" si="261"/>
        <v>#REF!</v>
      </c>
      <c r="P322" t="e">
        <f t="shared" si="262"/>
        <v>#REF!</v>
      </c>
      <c r="Q322" t="e">
        <f t="shared" si="263"/>
        <v>#REF!</v>
      </c>
      <c r="R322" t="e">
        <f t="shared" si="264"/>
        <v>#REF!</v>
      </c>
      <c r="S322" t="e">
        <f t="shared" si="265"/>
        <v>#REF!</v>
      </c>
      <c r="T322" t="e">
        <f t="shared" si="266"/>
        <v>#REF!</v>
      </c>
      <c r="U322" t="e">
        <f t="shared" si="267"/>
        <v>#REF!</v>
      </c>
      <c r="V322" t="e">
        <f t="shared" si="268"/>
        <v>#REF!</v>
      </c>
      <c r="W322" t="e">
        <f t="shared" si="269"/>
        <v>#REF!</v>
      </c>
      <c r="X322" t="e">
        <f t="shared" si="270"/>
        <v>#REF!</v>
      </c>
      <c r="Y322" t="e">
        <f t="shared" si="271"/>
        <v>#REF!</v>
      </c>
      <c r="AA322">
        <v>74715642</v>
      </c>
      <c r="AB322">
        <f t="shared" si="272"/>
        <v>7471.59</v>
      </c>
      <c r="AC322">
        <f t="shared" si="273"/>
        <v>7471.59</v>
      </c>
      <c r="AD322">
        <f>ROUND((((ET322)-(EU322))+AE322),2)</f>
        <v>0</v>
      </c>
      <c r="AE322">
        <f t="shared" si="297"/>
        <v>0</v>
      </c>
      <c r="AF322">
        <f t="shared" si="297"/>
        <v>0</v>
      </c>
      <c r="AG322">
        <f t="shared" si="274"/>
        <v>0</v>
      </c>
      <c r="AH322">
        <f t="shared" si="298"/>
        <v>0</v>
      </c>
      <c r="AI322">
        <f t="shared" si="298"/>
        <v>0</v>
      </c>
      <c r="AJ322">
        <f t="shared" si="275"/>
        <v>0</v>
      </c>
      <c r="AK322">
        <v>7471.59</v>
      </c>
      <c r="AL322" s="68">
        <f>'1.Лок.смета.и.Акт'!F974</f>
        <v>7471.59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1</v>
      </c>
      <c r="AW322">
        <v>1</v>
      </c>
      <c r="AZ322">
        <v>1</v>
      </c>
      <c r="BA322">
        <v>1</v>
      </c>
      <c r="BB322">
        <v>1</v>
      </c>
      <c r="BC322">
        <f>'1.Лок.смета.и.Акт'!J974</f>
        <v>6.13</v>
      </c>
      <c r="BD322" t="s">
        <v>6</v>
      </c>
      <c r="BE322" t="s">
        <v>6</v>
      </c>
      <c r="BF322" t="s">
        <v>6</v>
      </c>
      <c r="BG322" t="s">
        <v>6</v>
      </c>
      <c r="BH322">
        <v>3</v>
      </c>
      <c r="BI322">
        <v>3</v>
      </c>
      <c r="BJ322" t="s">
        <v>78</v>
      </c>
      <c r="BM322">
        <v>600001</v>
      </c>
      <c r="BN322">
        <v>0</v>
      </c>
      <c r="BO322" t="s">
        <v>6</v>
      </c>
      <c r="BP322">
        <v>0</v>
      </c>
      <c r="BQ322">
        <v>5</v>
      </c>
      <c r="BR322">
        <v>0</v>
      </c>
      <c r="BS322">
        <v>1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6</v>
      </c>
      <c r="BZ322">
        <v>0</v>
      </c>
      <c r="CA322">
        <v>0</v>
      </c>
      <c r="CB322" t="s">
        <v>6</v>
      </c>
      <c r="CE322">
        <v>0</v>
      </c>
      <c r="CF322">
        <v>0</v>
      </c>
      <c r="CG322">
        <v>0</v>
      </c>
      <c r="CM322">
        <v>0</v>
      </c>
      <c r="CN322" t="s">
        <v>6</v>
      </c>
      <c r="CO322">
        <v>0</v>
      </c>
      <c r="CP322" t="e">
        <f t="shared" si="276"/>
        <v>#REF!</v>
      </c>
      <c r="CQ322">
        <f t="shared" si="299"/>
        <v>7471.59</v>
      </c>
      <c r="CR322">
        <f t="shared" si="299"/>
        <v>0</v>
      </c>
      <c r="CS322">
        <f t="shared" si="277"/>
        <v>0</v>
      </c>
      <c r="CT322">
        <f t="shared" si="278"/>
        <v>0</v>
      </c>
      <c r="CU322">
        <f t="shared" si="279"/>
        <v>0</v>
      </c>
      <c r="CV322">
        <f t="shared" si="280"/>
        <v>0</v>
      </c>
      <c r="CW322">
        <f t="shared" si="281"/>
        <v>0</v>
      </c>
      <c r="CX322">
        <f t="shared" si="282"/>
        <v>0</v>
      </c>
      <c r="CY322" t="e">
        <f t="shared" si="283"/>
        <v>#REF!</v>
      </c>
      <c r="CZ322" t="e">
        <f t="shared" si="284"/>
        <v>#REF!</v>
      </c>
      <c r="DC322" t="s">
        <v>6</v>
      </c>
      <c r="DD322" t="s">
        <v>6</v>
      </c>
      <c r="DE322" t="s">
        <v>6</v>
      </c>
      <c r="DF322" t="s">
        <v>6</v>
      </c>
      <c r="DG322" t="s">
        <v>6</v>
      </c>
      <c r="DH322" t="s">
        <v>6</v>
      </c>
      <c r="DI322" t="s">
        <v>6</v>
      </c>
      <c r="DJ322" t="s">
        <v>6</v>
      </c>
      <c r="DK322" t="s">
        <v>6</v>
      </c>
      <c r="DL322" t="s">
        <v>6</v>
      </c>
      <c r="DM322" t="s">
        <v>6</v>
      </c>
      <c r="DN322">
        <v>0</v>
      </c>
      <c r="DO322">
        <v>0</v>
      </c>
      <c r="DP322">
        <v>1</v>
      </c>
      <c r="DQ322">
        <v>1</v>
      </c>
      <c r="DU322">
        <v>1013</v>
      </c>
      <c r="DV322" t="s">
        <v>23</v>
      </c>
      <c r="DW322" t="str">
        <f>'1.Лок.смета.и.Акт'!D974</f>
        <v>ШТ</v>
      </c>
      <c r="DX322">
        <v>1</v>
      </c>
      <c r="DZ322" t="s">
        <v>6</v>
      </c>
      <c r="EA322" t="s">
        <v>6</v>
      </c>
      <c r="EB322" t="s">
        <v>6</v>
      </c>
      <c r="EC322" t="s">
        <v>6</v>
      </c>
      <c r="EE322">
        <v>61530071</v>
      </c>
      <c r="EF322">
        <v>5</v>
      </c>
      <c r="EG322" t="s">
        <v>39</v>
      </c>
      <c r="EH322">
        <v>0</v>
      </c>
      <c r="EI322" t="s">
        <v>6</v>
      </c>
      <c r="EJ322">
        <v>3</v>
      </c>
      <c r="EK322">
        <v>600001</v>
      </c>
      <c r="EL322" t="s">
        <v>40</v>
      </c>
      <c r="EM322" t="s">
        <v>41</v>
      </c>
      <c r="EO322" t="s">
        <v>6</v>
      </c>
      <c r="EQ322">
        <v>0</v>
      </c>
      <c r="ER322">
        <v>7471.59</v>
      </c>
      <c r="ES322" s="68">
        <f>'1.Лок.смета.и.Акт'!F974</f>
        <v>7471.59</v>
      </c>
      <c r="ET322">
        <v>0</v>
      </c>
      <c r="EU322">
        <v>0</v>
      </c>
      <c r="EV322">
        <v>0</v>
      </c>
      <c r="EW322">
        <v>0</v>
      </c>
      <c r="EX322">
        <v>0</v>
      </c>
      <c r="EZ322">
        <v>5</v>
      </c>
      <c r="FC322">
        <v>0</v>
      </c>
      <c r="FD322">
        <v>18</v>
      </c>
      <c r="FF322">
        <v>7161</v>
      </c>
      <c r="FQ322">
        <v>0</v>
      </c>
      <c r="FR322" t="e">
        <f t="shared" si="285"/>
        <v>#REF!</v>
      </c>
      <c r="FS322">
        <v>0</v>
      </c>
      <c r="FX322">
        <v>0</v>
      </c>
      <c r="FY322">
        <v>0</v>
      </c>
      <c r="GA322" t="s">
        <v>348</v>
      </c>
      <c r="GD322">
        <v>1</v>
      </c>
      <c r="GF322">
        <v>228781318</v>
      </c>
      <c r="GG322">
        <v>2</v>
      </c>
      <c r="GH322">
        <v>3</v>
      </c>
      <c r="GI322">
        <v>4</v>
      </c>
      <c r="GJ322">
        <v>0</v>
      </c>
      <c r="GK322">
        <v>0</v>
      </c>
      <c r="GL322">
        <f t="shared" si="286"/>
        <v>0</v>
      </c>
      <c r="GM322" t="e">
        <f t="shared" si="287"/>
        <v>#REF!</v>
      </c>
      <c r="GN322">
        <f t="shared" si="288"/>
        <v>0</v>
      </c>
      <c r="GO322">
        <f t="shared" si="289"/>
        <v>0</v>
      </c>
      <c r="GP322">
        <f t="shared" si="290"/>
        <v>0</v>
      </c>
      <c r="GR322">
        <v>1</v>
      </c>
      <c r="GS322">
        <v>1</v>
      </c>
      <c r="GT322">
        <v>0</v>
      </c>
      <c r="GU322" t="s">
        <v>6</v>
      </c>
      <c r="GV322">
        <f t="shared" si="291"/>
        <v>0</v>
      </c>
      <c r="GW322">
        <v>1</v>
      </c>
      <c r="GX322" t="e">
        <f t="shared" si="292"/>
        <v>#REF!</v>
      </c>
      <c r="HA322">
        <v>0</v>
      </c>
      <c r="HB322">
        <v>0</v>
      </c>
      <c r="HC322">
        <f t="shared" si="293"/>
        <v>0</v>
      </c>
      <c r="HE322" t="s">
        <v>43</v>
      </c>
      <c r="HF322" t="s">
        <v>44</v>
      </c>
      <c r="HH322" t="e">
        <f>ROUND(AC322*I322,2)</f>
        <v>#REF!</v>
      </c>
      <c r="HM322" t="s">
        <v>6</v>
      </c>
      <c r="HN322" t="s">
        <v>6</v>
      </c>
      <c r="HO322" t="s">
        <v>6</v>
      </c>
      <c r="HP322" t="s">
        <v>6</v>
      </c>
      <c r="HQ322" t="s">
        <v>6</v>
      </c>
      <c r="IF322">
        <v>-1</v>
      </c>
      <c r="IK322">
        <v>0</v>
      </c>
    </row>
    <row r="323" spans="1:245" x14ac:dyDescent="0.2">
      <c r="A323">
        <v>18</v>
      </c>
      <c r="B323">
        <v>1</v>
      </c>
      <c r="C323">
        <v>379</v>
      </c>
      <c r="E323" t="s">
        <v>349</v>
      </c>
      <c r="F323" t="str">
        <f>'1.Лок.смета.и.Акт'!B976</f>
        <v>Прайс</v>
      </c>
      <c r="G323" t="s">
        <v>81</v>
      </c>
      <c r="H323" t="s">
        <v>23</v>
      </c>
      <c r="I323" t="e">
        <f>I318*J323</f>
        <v>#REF!</v>
      </c>
      <c r="J323" s="183" t="e">
        <f>#REF!</f>
        <v>#REF!</v>
      </c>
      <c r="K323">
        <v>0.44736841999999999</v>
      </c>
      <c r="O323" t="e">
        <f t="shared" si="261"/>
        <v>#REF!</v>
      </c>
      <c r="P323" t="e">
        <f t="shared" si="262"/>
        <v>#REF!</v>
      </c>
      <c r="Q323" t="e">
        <f t="shared" si="263"/>
        <v>#REF!</v>
      </c>
      <c r="R323" t="e">
        <f t="shared" si="264"/>
        <v>#REF!</v>
      </c>
      <c r="S323" t="e">
        <f t="shared" si="265"/>
        <v>#REF!</v>
      </c>
      <c r="T323" t="e">
        <f t="shared" si="266"/>
        <v>#REF!</v>
      </c>
      <c r="U323" t="e">
        <f t="shared" si="267"/>
        <v>#REF!</v>
      </c>
      <c r="V323" t="e">
        <f t="shared" si="268"/>
        <v>#REF!</v>
      </c>
      <c r="W323" t="e">
        <f t="shared" si="269"/>
        <v>#REF!</v>
      </c>
      <c r="X323" t="e">
        <f t="shared" si="270"/>
        <v>#REF!</v>
      </c>
      <c r="Y323" t="e">
        <f t="shared" si="271"/>
        <v>#REF!</v>
      </c>
      <c r="AA323">
        <v>74715642</v>
      </c>
      <c r="AB323">
        <f t="shared" si="272"/>
        <v>2398.5700000000002</v>
      </c>
      <c r="AC323">
        <f t="shared" si="273"/>
        <v>2398.5700000000002</v>
      </c>
      <c r="AD323">
        <f>ROUND((((ET323)-(EU323))+AE323),2)</f>
        <v>0</v>
      </c>
      <c r="AE323">
        <f t="shared" si="297"/>
        <v>0</v>
      </c>
      <c r="AF323">
        <f t="shared" si="297"/>
        <v>0</v>
      </c>
      <c r="AG323">
        <f t="shared" si="274"/>
        <v>0</v>
      </c>
      <c r="AH323">
        <f t="shared" si="298"/>
        <v>0</v>
      </c>
      <c r="AI323">
        <f t="shared" si="298"/>
        <v>0</v>
      </c>
      <c r="AJ323">
        <f t="shared" si="275"/>
        <v>0</v>
      </c>
      <c r="AK323">
        <v>2398.5700000000002</v>
      </c>
      <c r="AL323" s="68">
        <f>'1.Лок.смета.и.Акт'!F976</f>
        <v>2398.5700000000002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1</v>
      </c>
      <c r="AW323">
        <v>1</v>
      </c>
      <c r="AZ323">
        <v>1</v>
      </c>
      <c r="BA323">
        <v>1</v>
      </c>
      <c r="BB323">
        <v>1</v>
      </c>
      <c r="BC323">
        <f>'1.Лок.смета.и.Акт'!J976</f>
        <v>9.11</v>
      </c>
      <c r="BD323" t="s">
        <v>6</v>
      </c>
      <c r="BE323" t="s">
        <v>6</v>
      </c>
      <c r="BF323" t="s">
        <v>6</v>
      </c>
      <c r="BG323" t="s">
        <v>6</v>
      </c>
      <c r="BH323">
        <v>3</v>
      </c>
      <c r="BI323">
        <v>1</v>
      </c>
      <c r="BJ323" t="s">
        <v>82</v>
      </c>
      <c r="BM323">
        <v>500001</v>
      </c>
      <c r="BN323">
        <v>0</v>
      </c>
      <c r="BO323" t="s">
        <v>6</v>
      </c>
      <c r="BP323">
        <v>0</v>
      </c>
      <c r="BQ323">
        <v>8</v>
      </c>
      <c r="BR323">
        <v>0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6</v>
      </c>
      <c r="BZ323">
        <v>0</v>
      </c>
      <c r="CA323">
        <v>0</v>
      </c>
      <c r="CB323" t="s">
        <v>6</v>
      </c>
      <c r="CE323">
        <v>0</v>
      </c>
      <c r="CF323">
        <v>0</v>
      </c>
      <c r="CG323">
        <v>0</v>
      </c>
      <c r="CM323">
        <v>0</v>
      </c>
      <c r="CN323" t="s">
        <v>6</v>
      </c>
      <c r="CO323">
        <v>0</v>
      </c>
      <c r="CP323" t="e">
        <f t="shared" si="276"/>
        <v>#REF!</v>
      </c>
      <c r="CQ323">
        <f t="shared" si="299"/>
        <v>2398.5700000000002</v>
      </c>
      <c r="CR323">
        <f t="shared" si="299"/>
        <v>0</v>
      </c>
      <c r="CS323">
        <f t="shared" si="277"/>
        <v>0</v>
      </c>
      <c r="CT323">
        <f t="shared" si="278"/>
        <v>0</v>
      </c>
      <c r="CU323">
        <f t="shared" si="279"/>
        <v>0</v>
      </c>
      <c r="CV323">
        <f t="shared" si="280"/>
        <v>0</v>
      </c>
      <c r="CW323">
        <f t="shared" si="281"/>
        <v>0</v>
      </c>
      <c r="CX323">
        <f t="shared" si="282"/>
        <v>0</v>
      </c>
      <c r="CY323" t="e">
        <f t="shared" si="283"/>
        <v>#REF!</v>
      </c>
      <c r="CZ323" t="e">
        <f t="shared" si="284"/>
        <v>#REF!</v>
      </c>
      <c r="DC323" t="s">
        <v>6</v>
      </c>
      <c r="DD323" t="s">
        <v>6</v>
      </c>
      <c r="DE323" t="s">
        <v>6</v>
      </c>
      <c r="DF323" t="s">
        <v>6</v>
      </c>
      <c r="DG323" t="s">
        <v>6</v>
      </c>
      <c r="DH323" t="s">
        <v>6</v>
      </c>
      <c r="DI323" t="s">
        <v>6</v>
      </c>
      <c r="DJ323" t="s">
        <v>6</v>
      </c>
      <c r="DK323" t="s">
        <v>6</v>
      </c>
      <c r="DL323" t="s">
        <v>6</v>
      </c>
      <c r="DM323" t="s">
        <v>6</v>
      </c>
      <c r="DN323">
        <v>0</v>
      </c>
      <c r="DO323">
        <v>0</v>
      </c>
      <c r="DP323">
        <v>1</v>
      </c>
      <c r="DQ323">
        <v>1</v>
      </c>
      <c r="DU323">
        <v>1013</v>
      </c>
      <c r="DV323" t="s">
        <v>23</v>
      </c>
      <c r="DW323" t="str">
        <f>'1.Лок.смета.и.Акт'!D976</f>
        <v>ШТ</v>
      </c>
      <c r="DX323">
        <v>1</v>
      </c>
      <c r="DZ323" t="s">
        <v>6</v>
      </c>
      <c r="EA323" t="s">
        <v>6</v>
      </c>
      <c r="EB323" t="s">
        <v>6</v>
      </c>
      <c r="EC323" t="s">
        <v>6</v>
      </c>
      <c r="EE323">
        <v>61530067</v>
      </c>
      <c r="EF323">
        <v>8</v>
      </c>
      <c r="EG323" t="s">
        <v>51</v>
      </c>
      <c r="EH323">
        <v>0</v>
      </c>
      <c r="EI323" t="s">
        <v>6</v>
      </c>
      <c r="EJ323">
        <v>1</v>
      </c>
      <c r="EK323">
        <v>500001</v>
      </c>
      <c r="EL323" t="s">
        <v>52</v>
      </c>
      <c r="EM323" t="s">
        <v>53</v>
      </c>
      <c r="EO323" t="s">
        <v>6</v>
      </c>
      <c r="EQ323">
        <v>0</v>
      </c>
      <c r="ER323">
        <v>2398.5700000000002</v>
      </c>
      <c r="ES323" s="68">
        <f>'1.Лок.смета.и.Акт'!F976</f>
        <v>2398.5700000000002</v>
      </c>
      <c r="ET323">
        <v>0</v>
      </c>
      <c r="EU323">
        <v>0</v>
      </c>
      <c r="EV323">
        <v>0</v>
      </c>
      <c r="EW323">
        <v>0</v>
      </c>
      <c r="EX323">
        <v>0</v>
      </c>
      <c r="EZ323">
        <v>5</v>
      </c>
      <c r="FC323">
        <v>0</v>
      </c>
      <c r="FD323">
        <v>18</v>
      </c>
      <c r="FF323">
        <v>2280.83</v>
      </c>
      <c r="FQ323">
        <v>0</v>
      </c>
      <c r="FR323">
        <f t="shared" si="285"/>
        <v>0</v>
      </c>
      <c r="FS323">
        <v>0</v>
      </c>
      <c r="FX323">
        <v>0</v>
      </c>
      <c r="FY323">
        <v>0</v>
      </c>
      <c r="GA323" t="s">
        <v>83</v>
      </c>
      <c r="GD323">
        <v>1</v>
      </c>
      <c r="GF323">
        <v>-875829584</v>
      </c>
      <c r="GG323">
        <v>2</v>
      </c>
      <c r="GH323">
        <v>3</v>
      </c>
      <c r="GI323">
        <v>4</v>
      </c>
      <c r="GJ323">
        <v>0</v>
      </c>
      <c r="GK323">
        <v>0</v>
      </c>
      <c r="GL323">
        <f t="shared" si="286"/>
        <v>0</v>
      </c>
      <c r="GM323" t="e">
        <f t="shared" si="287"/>
        <v>#REF!</v>
      </c>
      <c r="GN323" t="e">
        <f t="shared" si="288"/>
        <v>#REF!</v>
      </c>
      <c r="GO323">
        <f t="shared" si="289"/>
        <v>0</v>
      </c>
      <c r="GP323">
        <f t="shared" si="290"/>
        <v>0</v>
      </c>
      <c r="GR323">
        <v>1</v>
      </c>
      <c r="GS323">
        <v>1</v>
      </c>
      <c r="GT323">
        <v>0</v>
      </c>
      <c r="GU323" t="s">
        <v>6</v>
      </c>
      <c r="GV323">
        <f t="shared" si="291"/>
        <v>0</v>
      </c>
      <c r="GW323">
        <v>1</v>
      </c>
      <c r="GX323" t="e">
        <f t="shared" si="292"/>
        <v>#REF!</v>
      </c>
      <c r="HA323">
        <v>0</v>
      </c>
      <c r="HB323">
        <v>0</v>
      </c>
      <c r="HC323">
        <f t="shared" si="293"/>
        <v>0</v>
      </c>
      <c r="HE323" t="s">
        <v>43</v>
      </c>
      <c r="HF323" t="s">
        <v>55</v>
      </c>
      <c r="HG323" t="e">
        <f>ROUND(AC323*I323,2)</f>
        <v>#REF!</v>
      </c>
      <c r="HM323" t="s">
        <v>6</v>
      </c>
      <c r="HN323" t="s">
        <v>6</v>
      </c>
      <c r="HO323" t="s">
        <v>6</v>
      </c>
      <c r="HP323" t="s">
        <v>6</v>
      </c>
      <c r="HQ323" t="s">
        <v>6</v>
      </c>
      <c r="IF323">
        <v>-1</v>
      </c>
      <c r="IK323">
        <v>0</v>
      </c>
    </row>
    <row r="324" spans="1:245" x14ac:dyDescent="0.2">
      <c r="A324">
        <v>17</v>
      </c>
      <c r="B324">
        <v>1</v>
      </c>
      <c r="C324">
        <f>ROW(SmtRes!A397)</f>
        <v>397</v>
      </c>
      <c r="D324">
        <f>ROW(EtalonRes!A418)</f>
        <v>418</v>
      </c>
      <c r="E324" t="s">
        <v>350</v>
      </c>
      <c r="F324" t="s">
        <v>112</v>
      </c>
      <c r="G324" t="s">
        <v>113</v>
      </c>
      <c r="H324" t="s">
        <v>101</v>
      </c>
      <c r="I324">
        <f>'1.Лок.смета.и.Акт'!E982</f>
        <v>0.29449999999999998</v>
      </c>
      <c r="J324">
        <v>0</v>
      </c>
      <c r="K324">
        <v>0.29449999999999998</v>
      </c>
      <c r="O324">
        <f t="shared" si="261"/>
        <v>12552.38</v>
      </c>
      <c r="P324">
        <f t="shared" si="262"/>
        <v>1043.4000000000001</v>
      </c>
      <c r="Q324">
        <f t="shared" si="263"/>
        <v>499.65</v>
      </c>
      <c r="R324">
        <f t="shared" si="264"/>
        <v>81.62</v>
      </c>
      <c r="S324">
        <f t="shared" si="265"/>
        <v>11009.33</v>
      </c>
      <c r="T324">
        <f t="shared" si="266"/>
        <v>0</v>
      </c>
      <c r="U324">
        <f t="shared" si="267"/>
        <v>37.725450000000002</v>
      </c>
      <c r="V324">
        <f t="shared" si="268"/>
        <v>0.197904</v>
      </c>
      <c r="W324">
        <f t="shared" si="269"/>
        <v>0</v>
      </c>
      <c r="X324">
        <f t="shared" si="270"/>
        <v>13420.05</v>
      </c>
      <c r="Y324">
        <f t="shared" si="271"/>
        <v>7985.48</v>
      </c>
      <c r="AA324">
        <v>74715642</v>
      </c>
      <c r="AB324">
        <f t="shared" si="272"/>
        <v>1636.45</v>
      </c>
      <c r="AC324">
        <f t="shared" si="273"/>
        <v>388.91</v>
      </c>
      <c r="AD324">
        <f>ROUND(((((ET324*ROUND(1.05,7)))-((EU324*ROUND(1.05,7))))+AE324),2)</f>
        <v>127.95</v>
      </c>
      <c r="AE324">
        <f>ROUND(((EU324*ROUND(1.05,7))),2)</f>
        <v>8.3000000000000007</v>
      </c>
      <c r="AF324">
        <f>ROUND(((EV324*ROUND(1.05,7))),2)</f>
        <v>1119.5899999999999</v>
      </c>
      <c r="AG324">
        <f t="shared" si="274"/>
        <v>0</v>
      </c>
      <c r="AH324">
        <f>((EW324*ROUND(1.05,7)))</f>
        <v>128.1</v>
      </c>
      <c r="AI324">
        <f>((EX324*ROUND(1.05,7)))</f>
        <v>0.67200000000000004</v>
      </c>
      <c r="AJ324">
        <f t="shared" si="275"/>
        <v>0</v>
      </c>
      <c r="AK324">
        <f>AL324+AM324+AO324</f>
        <v>1577.04</v>
      </c>
      <c r="AL324" s="68">
        <f>'1.Лок.смета.и.Акт'!F986</f>
        <v>388.91</v>
      </c>
      <c r="AM324" s="68">
        <f>'1.Лок.смета.и.Акт'!F984</f>
        <v>121.85</v>
      </c>
      <c r="AN324" s="68">
        <f>'1.Лок.смета.и.Акт'!F985</f>
        <v>7.9</v>
      </c>
      <c r="AO324" s="68">
        <f>'1.Лок.смета.и.Акт'!F983</f>
        <v>1066.28</v>
      </c>
      <c r="AP324">
        <v>0</v>
      </c>
      <c r="AQ324">
        <f>'1.Лок.смета.и.Акт'!E989</f>
        <v>122</v>
      </c>
      <c r="AR324">
        <v>0.64</v>
      </c>
      <c r="AS324">
        <v>0</v>
      </c>
      <c r="AT324">
        <v>121</v>
      </c>
      <c r="AU324">
        <v>72</v>
      </c>
      <c r="AV324">
        <v>1</v>
      </c>
      <c r="AW324">
        <v>1</v>
      </c>
      <c r="AZ324">
        <v>1</v>
      </c>
      <c r="BA324">
        <f>'1.Лок.смета.и.Акт'!J983</f>
        <v>33.39</v>
      </c>
      <c r="BB324">
        <f>'1.Лок.смета.и.Акт'!J984</f>
        <v>13.26</v>
      </c>
      <c r="BC324">
        <f>'1.Лок.смета.и.Акт'!J986</f>
        <v>9.11</v>
      </c>
      <c r="BD324" t="s">
        <v>6</v>
      </c>
      <c r="BE324" t="s">
        <v>6</v>
      </c>
      <c r="BF324" t="s">
        <v>6</v>
      </c>
      <c r="BG324" t="s">
        <v>6</v>
      </c>
      <c r="BH324">
        <v>0</v>
      </c>
      <c r="BI324">
        <v>1</v>
      </c>
      <c r="BJ324" t="s">
        <v>114</v>
      </c>
      <c r="BM324">
        <v>20001</v>
      </c>
      <c r="BN324">
        <v>0</v>
      </c>
      <c r="BO324" t="s">
        <v>6</v>
      </c>
      <c r="BP324">
        <v>0</v>
      </c>
      <c r="BQ324">
        <v>22</v>
      </c>
      <c r="BR324">
        <v>0</v>
      </c>
      <c r="BS324">
        <f>'1.Лок.смета.и.Акт'!J985</f>
        <v>33.39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6</v>
      </c>
      <c r="BZ324">
        <v>121</v>
      </c>
      <c r="CA324">
        <v>72</v>
      </c>
      <c r="CB324" t="s">
        <v>6</v>
      </c>
      <c r="CE324">
        <v>0</v>
      </c>
      <c r="CF324">
        <v>0</v>
      </c>
      <c r="CG324">
        <v>0</v>
      </c>
      <c r="CM324">
        <v>0</v>
      </c>
      <c r="CN324" t="s">
        <v>63</v>
      </c>
      <c r="CO324">
        <v>0</v>
      </c>
      <c r="CP324">
        <f t="shared" si="276"/>
        <v>12552.380000000001</v>
      </c>
      <c r="CQ324">
        <f>AC324*BC324</f>
        <v>3542.9701</v>
      </c>
      <c r="CR324">
        <f>AD324*BB324</f>
        <v>1696.617</v>
      </c>
      <c r="CS324">
        <f t="shared" si="277"/>
        <v>277.137</v>
      </c>
      <c r="CT324">
        <f t="shared" si="278"/>
        <v>37383.110099999998</v>
      </c>
      <c r="CU324">
        <f t="shared" si="279"/>
        <v>0</v>
      </c>
      <c r="CV324">
        <f t="shared" si="280"/>
        <v>128.1</v>
      </c>
      <c r="CW324">
        <f t="shared" si="281"/>
        <v>0.67200000000000004</v>
      </c>
      <c r="CX324">
        <f t="shared" si="282"/>
        <v>0</v>
      </c>
      <c r="CY324">
        <f t="shared" si="283"/>
        <v>13420.049500000001</v>
      </c>
      <c r="CZ324">
        <f t="shared" si="284"/>
        <v>7985.4840000000004</v>
      </c>
      <c r="DC324" t="s">
        <v>6</v>
      </c>
      <c r="DD324" t="s">
        <v>6</v>
      </c>
      <c r="DE324" t="s">
        <v>64</v>
      </c>
      <c r="DF324" t="s">
        <v>64</v>
      </c>
      <c r="DG324" t="s">
        <v>64</v>
      </c>
      <c r="DH324" t="s">
        <v>6</v>
      </c>
      <c r="DI324" t="s">
        <v>64</v>
      </c>
      <c r="DJ324" t="s">
        <v>64</v>
      </c>
      <c r="DK324" t="s">
        <v>6</v>
      </c>
      <c r="DL324" t="s">
        <v>6</v>
      </c>
      <c r="DM324" t="s">
        <v>6</v>
      </c>
      <c r="DN324">
        <v>0</v>
      </c>
      <c r="DO324">
        <v>0</v>
      </c>
      <c r="DP324">
        <v>1</v>
      </c>
      <c r="DQ324">
        <v>1</v>
      </c>
      <c r="DU324">
        <v>1005</v>
      </c>
      <c r="DV324" t="s">
        <v>101</v>
      </c>
      <c r="DW324" t="str">
        <f>'1.Лок.смета.и.Акт'!D982</f>
        <v>100 м2</v>
      </c>
      <c r="DX324">
        <v>100</v>
      </c>
      <c r="DZ324" t="s">
        <v>6</v>
      </c>
      <c r="EA324" t="s">
        <v>6</v>
      </c>
      <c r="EB324" t="s">
        <v>6</v>
      </c>
      <c r="EC324" t="s">
        <v>6</v>
      </c>
      <c r="EE324">
        <v>61529847</v>
      </c>
      <c r="EF324">
        <v>22</v>
      </c>
      <c r="EG324" t="s">
        <v>27</v>
      </c>
      <c r="EH324">
        <v>16</v>
      </c>
      <c r="EI324" t="s">
        <v>28</v>
      </c>
      <c r="EJ324">
        <v>1</v>
      </c>
      <c r="EK324">
        <v>20001</v>
      </c>
      <c r="EL324" t="s">
        <v>29</v>
      </c>
      <c r="EM324" t="s">
        <v>30</v>
      </c>
      <c r="EO324" t="s">
        <v>31</v>
      </c>
      <c r="EQ324">
        <v>0</v>
      </c>
      <c r="ER324">
        <f>ES324+ET324+EV324</f>
        <v>1577.04</v>
      </c>
      <c r="ES324" s="68">
        <f>'1.Лок.смета.и.Акт'!F986</f>
        <v>388.91</v>
      </c>
      <c r="ET324" s="68">
        <f>'1.Лок.смета.и.Акт'!F984</f>
        <v>121.85</v>
      </c>
      <c r="EU324" s="68">
        <f>'1.Лок.смета.и.Акт'!F985</f>
        <v>7.9</v>
      </c>
      <c r="EV324" s="68">
        <f>'1.Лок.смета.и.Акт'!F983</f>
        <v>1066.28</v>
      </c>
      <c r="EW324">
        <f>'1.Лок.смета.и.Акт'!E989</f>
        <v>122</v>
      </c>
      <c r="EX324">
        <v>0.64</v>
      </c>
      <c r="EY324">
        <v>0</v>
      </c>
      <c r="FQ324">
        <v>0</v>
      </c>
      <c r="FR324">
        <f t="shared" si="285"/>
        <v>0</v>
      </c>
      <c r="FS324">
        <v>0</v>
      </c>
      <c r="FX324">
        <v>121</v>
      </c>
      <c r="FY324">
        <v>72</v>
      </c>
      <c r="GA324" t="s">
        <v>6</v>
      </c>
      <c r="GD324">
        <v>1</v>
      </c>
      <c r="GF324">
        <v>178217713</v>
      </c>
      <c r="GG324">
        <v>2</v>
      </c>
      <c r="GH324">
        <v>1</v>
      </c>
      <c r="GI324">
        <v>4</v>
      </c>
      <c r="GJ324">
        <v>0</v>
      </c>
      <c r="GK324">
        <v>0</v>
      </c>
      <c r="GL324">
        <f t="shared" si="286"/>
        <v>0</v>
      </c>
      <c r="GM324">
        <f t="shared" si="287"/>
        <v>33957.910000000003</v>
      </c>
      <c r="GN324">
        <f t="shared" si="288"/>
        <v>33957.910000000003</v>
      </c>
      <c r="GO324">
        <f t="shared" si="289"/>
        <v>0</v>
      </c>
      <c r="GP324">
        <f t="shared" si="290"/>
        <v>0</v>
      </c>
      <c r="GR324">
        <v>0</v>
      </c>
      <c r="GS324">
        <v>3</v>
      </c>
      <c r="GT324">
        <v>0</v>
      </c>
      <c r="GU324" t="s">
        <v>6</v>
      </c>
      <c r="GV324">
        <f t="shared" si="291"/>
        <v>0</v>
      </c>
      <c r="GW324">
        <v>1</v>
      </c>
      <c r="GX324">
        <f t="shared" si="292"/>
        <v>0</v>
      </c>
      <c r="HA324">
        <v>0</v>
      </c>
      <c r="HB324">
        <v>0</v>
      </c>
      <c r="HC324">
        <f t="shared" si="293"/>
        <v>0</v>
      </c>
      <c r="HE324" t="s">
        <v>6</v>
      </c>
      <c r="HF324" t="s">
        <v>6</v>
      </c>
      <c r="HM324" t="s">
        <v>6</v>
      </c>
      <c r="HN324" t="s">
        <v>32</v>
      </c>
      <c r="HO324" t="s">
        <v>33</v>
      </c>
      <c r="HP324" t="s">
        <v>28</v>
      </c>
      <c r="HQ324" t="s">
        <v>28</v>
      </c>
      <c r="IF324">
        <v>-1</v>
      </c>
      <c r="IK324">
        <v>0</v>
      </c>
    </row>
    <row r="325" spans="1:245" x14ac:dyDescent="0.2">
      <c r="A325">
        <v>18</v>
      </c>
      <c r="B325">
        <v>1</v>
      </c>
      <c r="C325">
        <v>396</v>
      </c>
      <c r="E325" t="s">
        <v>351</v>
      </c>
      <c r="F325" t="str">
        <f>'1.Лок.смета.и.Акт'!B990</f>
        <v>Прайс</v>
      </c>
      <c r="G325" t="s">
        <v>352</v>
      </c>
      <c r="H325" t="s">
        <v>105</v>
      </c>
      <c r="I325" t="e">
        <f>I324*J325</f>
        <v>#REF!</v>
      </c>
      <c r="J325" s="183" t="e">
        <f>#REF!</f>
        <v>#REF!</v>
      </c>
      <c r="K325">
        <v>6.655348</v>
      </c>
      <c r="O325" t="e">
        <f t="shared" si="261"/>
        <v>#REF!</v>
      </c>
      <c r="P325" t="e">
        <f t="shared" si="262"/>
        <v>#REF!</v>
      </c>
      <c r="Q325" t="e">
        <f t="shared" si="263"/>
        <v>#REF!</v>
      </c>
      <c r="R325" t="e">
        <f t="shared" si="264"/>
        <v>#REF!</v>
      </c>
      <c r="S325" t="e">
        <f t="shared" si="265"/>
        <v>#REF!</v>
      </c>
      <c r="T325" t="e">
        <f t="shared" si="266"/>
        <v>#REF!</v>
      </c>
      <c r="U325" t="e">
        <f t="shared" si="267"/>
        <v>#REF!</v>
      </c>
      <c r="V325" t="e">
        <f t="shared" si="268"/>
        <v>#REF!</v>
      </c>
      <c r="W325" t="e">
        <f t="shared" si="269"/>
        <v>#REF!</v>
      </c>
      <c r="X325" t="e">
        <f t="shared" si="270"/>
        <v>#REF!</v>
      </c>
      <c r="Y325" t="e">
        <f t="shared" si="271"/>
        <v>#REF!</v>
      </c>
      <c r="AA325">
        <v>74715642</v>
      </c>
      <c r="AB325">
        <f t="shared" si="272"/>
        <v>911.81</v>
      </c>
      <c r="AC325">
        <f t="shared" si="273"/>
        <v>911.81</v>
      </c>
      <c r="AD325">
        <f>ROUND((((ET325)-(EU325))+AE325),2)</f>
        <v>0</v>
      </c>
      <c r="AE325">
        <f>ROUND((EU325),2)</f>
        <v>0</v>
      </c>
      <c r="AF325">
        <f>ROUND((EV325),2)</f>
        <v>0</v>
      </c>
      <c r="AG325">
        <f t="shared" si="274"/>
        <v>0</v>
      </c>
      <c r="AH325">
        <f>(EW325)</f>
        <v>0</v>
      </c>
      <c r="AI325">
        <f>(EX325)</f>
        <v>0</v>
      </c>
      <c r="AJ325">
        <f t="shared" si="275"/>
        <v>0</v>
      </c>
      <c r="AK325">
        <v>911.81</v>
      </c>
      <c r="AL325" s="68">
        <f>'1.Лок.смета.и.Акт'!F990</f>
        <v>911.81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1</v>
      </c>
      <c r="AW325">
        <v>1</v>
      </c>
      <c r="AZ325">
        <v>1</v>
      </c>
      <c r="BA325">
        <v>1</v>
      </c>
      <c r="BB325">
        <v>1</v>
      </c>
      <c r="BC325">
        <f>'1.Лок.смета.и.Акт'!J990</f>
        <v>9.11</v>
      </c>
      <c r="BD325" t="s">
        <v>6</v>
      </c>
      <c r="BE325" t="s">
        <v>6</v>
      </c>
      <c r="BF325" t="s">
        <v>6</v>
      </c>
      <c r="BG325" t="s">
        <v>6</v>
      </c>
      <c r="BH325">
        <v>3</v>
      </c>
      <c r="BI325">
        <v>1</v>
      </c>
      <c r="BJ325" t="s">
        <v>117</v>
      </c>
      <c r="BM325">
        <v>500001</v>
      </c>
      <c r="BN325">
        <v>0</v>
      </c>
      <c r="BO325" t="s">
        <v>6</v>
      </c>
      <c r="BP325">
        <v>0</v>
      </c>
      <c r="BQ325">
        <v>8</v>
      </c>
      <c r="BR325">
        <v>0</v>
      </c>
      <c r="BS325">
        <v>1</v>
      </c>
      <c r="BT325">
        <v>1</v>
      </c>
      <c r="BU325">
        <v>1</v>
      </c>
      <c r="BV325">
        <v>1</v>
      </c>
      <c r="BW325">
        <v>1</v>
      </c>
      <c r="BX325">
        <v>1</v>
      </c>
      <c r="BY325" t="s">
        <v>6</v>
      </c>
      <c r="BZ325">
        <v>0</v>
      </c>
      <c r="CA325">
        <v>0</v>
      </c>
      <c r="CB325" t="s">
        <v>6</v>
      </c>
      <c r="CE325">
        <v>0</v>
      </c>
      <c r="CF325">
        <v>0</v>
      </c>
      <c r="CG325">
        <v>0</v>
      </c>
      <c r="CM325">
        <v>0</v>
      </c>
      <c r="CN325" t="s">
        <v>6</v>
      </c>
      <c r="CO325">
        <v>0</v>
      </c>
      <c r="CP325" t="e">
        <f t="shared" si="276"/>
        <v>#REF!</v>
      </c>
      <c r="CQ325">
        <f>AC325</f>
        <v>911.81</v>
      </c>
      <c r="CR325">
        <f>AD325</f>
        <v>0</v>
      </c>
      <c r="CS325">
        <f t="shared" si="277"/>
        <v>0</v>
      </c>
      <c r="CT325">
        <f t="shared" si="278"/>
        <v>0</v>
      </c>
      <c r="CU325">
        <f t="shared" si="279"/>
        <v>0</v>
      </c>
      <c r="CV325">
        <f t="shared" si="280"/>
        <v>0</v>
      </c>
      <c r="CW325">
        <f t="shared" si="281"/>
        <v>0</v>
      </c>
      <c r="CX325">
        <f t="shared" si="282"/>
        <v>0</v>
      </c>
      <c r="CY325" t="e">
        <f t="shared" si="283"/>
        <v>#REF!</v>
      </c>
      <c r="CZ325" t="e">
        <f t="shared" si="284"/>
        <v>#REF!</v>
      </c>
      <c r="DC325" t="s">
        <v>6</v>
      </c>
      <c r="DD325" t="s">
        <v>6</v>
      </c>
      <c r="DE325" t="s">
        <v>6</v>
      </c>
      <c r="DF325" t="s">
        <v>6</v>
      </c>
      <c r="DG325" t="s">
        <v>6</v>
      </c>
      <c r="DH325" t="s">
        <v>6</v>
      </c>
      <c r="DI325" t="s">
        <v>6</v>
      </c>
      <c r="DJ325" t="s">
        <v>6</v>
      </c>
      <c r="DK325" t="s">
        <v>6</v>
      </c>
      <c r="DL325" t="s">
        <v>6</v>
      </c>
      <c r="DM325" t="s">
        <v>6</v>
      </c>
      <c r="DN325">
        <v>0</v>
      </c>
      <c r="DO325">
        <v>0</v>
      </c>
      <c r="DP325">
        <v>1</v>
      </c>
      <c r="DQ325">
        <v>1</v>
      </c>
      <c r="DU325">
        <v>1005</v>
      </c>
      <c r="DV325" t="s">
        <v>105</v>
      </c>
      <c r="DW325" t="str">
        <f>'1.Лок.смета.и.Акт'!D990</f>
        <v>м2</v>
      </c>
      <c r="DX325">
        <v>1</v>
      </c>
      <c r="DZ325" t="s">
        <v>6</v>
      </c>
      <c r="EA325" t="s">
        <v>6</v>
      </c>
      <c r="EB325" t="s">
        <v>6</v>
      </c>
      <c r="EC325" t="s">
        <v>6</v>
      </c>
      <c r="EE325">
        <v>61530067</v>
      </c>
      <c r="EF325">
        <v>8</v>
      </c>
      <c r="EG325" t="s">
        <v>51</v>
      </c>
      <c r="EH325">
        <v>0</v>
      </c>
      <c r="EI325" t="s">
        <v>6</v>
      </c>
      <c r="EJ325">
        <v>1</v>
      </c>
      <c r="EK325">
        <v>500001</v>
      </c>
      <c r="EL325" t="s">
        <v>52</v>
      </c>
      <c r="EM325" t="s">
        <v>53</v>
      </c>
      <c r="EO325" t="s">
        <v>6</v>
      </c>
      <c r="EQ325">
        <v>0</v>
      </c>
      <c r="ER325">
        <v>911.81</v>
      </c>
      <c r="ES325" s="68">
        <f>'1.Лок.смета.и.Акт'!F990</f>
        <v>911.81</v>
      </c>
      <c r="ET325">
        <v>0</v>
      </c>
      <c r="EU325">
        <v>0</v>
      </c>
      <c r="EV325">
        <v>0</v>
      </c>
      <c r="EW325">
        <v>0</v>
      </c>
      <c r="EX325">
        <v>0</v>
      </c>
      <c r="EZ325">
        <v>5</v>
      </c>
      <c r="FC325">
        <v>0</v>
      </c>
      <c r="FD325">
        <v>18</v>
      </c>
      <c r="FF325">
        <v>867.05</v>
      </c>
      <c r="FQ325">
        <v>0</v>
      </c>
      <c r="FR325">
        <f t="shared" si="285"/>
        <v>0</v>
      </c>
      <c r="FS325">
        <v>0</v>
      </c>
      <c r="FX325">
        <v>0</v>
      </c>
      <c r="FY325">
        <v>0</v>
      </c>
      <c r="GA325" t="s">
        <v>353</v>
      </c>
      <c r="GD325">
        <v>1</v>
      </c>
      <c r="GF325">
        <v>-2110621950</v>
      </c>
      <c r="GG325">
        <v>2</v>
      </c>
      <c r="GH325">
        <v>3</v>
      </c>
      <c r="GI325">
        <v>4</v>
      </c>
      <c r="GJ325">
        <v>0</v>
      </c>
      <c r="GK325">
        <v>0</v>
      </c>
      <c r="GL325">
        <f t="shared" si="286"/>
        <v>0</v>
      </c>
      <c r="GM325" t="e">
        <f t="shared" si="287"/>
        <v>#REF!</v>
      </c>
      <c r="GN325" t="e">
        <f t="shared" si="288"/>
        <v>#REF!</v>
      </c>
      <c r="GO325">
        <f t="shared" si="289"/>
        <v>0</v>
      </c>
      <c r="GP325">
        <f t="shared" si="290"/>
        <v>0</v>
      </c>
      <c r="GR325">
        <v>1</v>
      </c>
      <c r="GS325">
        <v>1</v>
      </c>
      <c r="GT325">
        <v>0</v>
      </c>
      <c r="GU325" t="s">
        <v>6</v>
      </c>
      <c r="GV325">
        <f t="shared" si="291"/>
        <v>0</v>
      </c>
      <c r="GW325">
        <v>1</v>
      </c>
      <c r="GX325" t="e">
        <f t="shared" si="292"/>
        <v>#REF!</v>
      </c>
      <c r="HA325">
        <v>0</v>
      </c>
      <c r="HB325">
        <v>0</v>
      </c>
      <c r="HC325">
        <f t="shared" si="293"/>
        <v>0</v>
      </c>
      <c r="HE325" t="s">
        <v>43</v>
      </c>
      <c r="HF325" t="s">
        <v>55</v>
      </c>
      <c r="HG325" t="e">
        <f>ROUND(AC325*I325,2)</f>
        <v>#REF!</v>
      </c>
      <c r="HM325" t="s">
        <v>6</v>
      </c>
      <c r="HN325" t="s">
        <v>6</v>
      </c>
      <c r="HO325" t="s">
        <v>6</v>
      </c>
      <c r="HP325" t="s">
        <v>6</v>
      </c>
      <c r="HQ325" t="s">
        <v>6</v>
      </c>
      <c r="IF325">
        <v>-1</v>
      </c>
      <c r="IK325">
        <v>0</v>
      </c>
    </row>
    <row r="326" spans="1:245" x14ac:dyDescent="0.2">
      <c r="A326">
        <v>18</v>
      </c>
      <c r="B326">
        <v>1</v>
      </c>
      <c r="C326">
        <v>397</v>
      </c>
      <c r="E326" t="s">
        <v>354</v>
      </c>
      <c r="F326" t="str">
        <f>'1.Лок.смета.и.Акт'!B992</f>
        <v>Прайс</v>
      </c>
      <c r="G326" t="s">
        <v>120</v>
      </c>
      <c r="H326" t="s">
        <v>105</v>
      </c>
      <c r="I326" t="e">
        <f>I324*J326</f>
        <v>#REF!</v>
      </c>
      <c r="J326" s="183" t="e">
        <f>#REF!</f>
        <v>#REF!</v>
      </c>
      <c r="K326">
        <v>93.344651999999996</v>
      </c>
      <c r="O326" t="e">
        <f t="shared" si="261"/>
        <v>#REF!</v>
      </c>
      <c r="P326" t="e">
        <f t="shared" si="262"/>
        <v>#REF!</v>
      </c>
      <c r="Q326" t="e">
        <f t="shared" si="263"/>
        <v>#REF!</v>
      </c>
      <c r="R326" t="e">
        <f t="shared" si="264"/>
        <v>#REF!</v>
      </c>
      <c r="S326" t="e">
        <f t="shared" si="265"/>
        <v>#REF!</v>
      </c>
      <c r="T326" t="e">
        <f t="shared" si="266"/>
        <v>#REF!</v>
      </c>
      <c r="U326" t="e">
        <f t="shared" si="267"/>
        <v>#REF!</v>
      </c>
      <c r="V326" t="e">
        <f t="shared" si="268"/>
        <v>#REF!</v>
      </c>
      <c r="W326" t="e">
        <f t="shared" si="269"/>
        <v>#REF!</v>
      </c>
      <c r="X326" t="e">
        <f t="shared" si="270"/>
        <v>#REF!</v>
      </c>
      <c r="Y326" t="e">
        <f t="shared" si="271"/>
        <v>#REF!</v>
      </c>
      <c r="AA326">
        <v>74715642</v>
      </c>
      <c r="AB326">
        <f t="shared" si="272"/>
        <v>1027.3</v>
      </c>
      <c r="AC326">
        <f t="shared" si="273"/>
        <v>1027.3</v>
      </c>
      <c r="AD326">
        <f>ROUND((((ET326)-(EU326))+AE326),2)</f>
        <v>0</v>
      </c>
      <c r="AE326">
        <f>ROUND((EU326),2)</f>
        <v>0</v>
      </c>
      <c r="AF326">
        <f>ROUND((EV326),2)</f>
        <v>0</v>
      </c>
      <c r="AG326">
        <f t="shared" si="274"/>
        <v>0</v>
      </c>
      <c r="AH326">
        <f>(EW326)</f>
        <v>0</v>
      </c>
      <c r="AI326">
        <f>(EX326)</f>
        <v>0</v>
      </c>
      <c r="AJ326">
        <f t="shared" si="275"/>
        <v>0</v>
      </c>
      <c r="AK326">
        <v>1027.3</v>
      </c>
      <c r="AL326" s="68">
        <f>'1.Лок.смета.и.Акт'!F992</f>
        <v>1027.3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f>'1.Лок.смета.и.Акт'!J992</f>
        <v>9.11</v>
      </c>
      <c r="BD326" t="s">
        <v>6</v>
      </c>
      <c r="BE326" t="s">
        <v>6</v>
      </c>
      <c r="BF326" t="s">
        <v>6</v>
      </c>
      <c r="BG326" t="s">
        <v>6</v>
      </c>
      <c r="BH326">
        <v>3</v>
      </c>
      <c r="BI326">
        <v>1</v>
      </c>
      <c r="BJ326" t="s">
        <v>117</v>
      </c>
      <c r="BM326">
        <v>500001</v>
      </c>
      <c r="BN326">
        <v>0</v>
      </c>
      <c r="BO326" t="s">
        <v>6</v>
      </c>
      <c r="BP326">
        <v>0</v>
      </c>
      <c r="BQ326">
        <v>8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6</v>
      </c>
      <c r="BZ326">
        <v>0</v>
      </c>
      <c r="CA326">
        <v>0</v>
      </c>
      <c r="CB326" t="s">
        <v>6</v>
      </c>
      <c r="CE326">
        <v>0</v>
      </c>
      <c r="CF326">
        <v>0</v>
      </c>
      <c r="CG326">
        <v>0</v>
      </c>
      <c r="CM326">
        <v>0</v>
      </c>
      <c r="CN326" t="s">
        <v>6</v>
      </c>
      <c r="CO326">
        <v>0</v>
      </c>
      <c r="CP326" t="e">
        <f t="shared" si="276"/>
        <v>#REF!</v>
      </c>
      <c r="CQ326">
        <f>AC326</f>
        <v>1027.3</v>
      </c>
      <c r="CR326">
        <f>AD326</f>
        <v>0</v>
      </c>
      <c r="CS326">
        <f t="shared" si="277"/>
        <v>0</v>
      </c>
      <c r="CT326">
        <f t="shared" si="278"/>
        <v>0</v>
      </c>
      <c r="CU326">
        <f t="shared" si="279"/>
        <v>0</v>
      </c>
      <c r="CV326">
        <f t="shared" si="280"/>
        <v>0</v>
      </c>
      <c r="CW326">
        <f t="shared" si="281"/>
        <v>0</v>
      </c>
      <c r="CX326">
        <f t="shared" si="282"/>
        <v>0</v>
      </c>
      <c r="CY326" t="e">
        <f t="shared" si="283"/>
        <v>#REF!</v>
      </c>
      <c r="CZ326" t="e">
        <f t="shared" si="284"/>
        <v>#REF!</v>
      </c>
      <c r="DC326" t="s">
        <v>6</v>
      </c>
      <c r="DD326" t="s">
        <v>6</v>
      </c>
      <c r="DE326" t="s">
        <v>6</v>
      </c>
      <c r="DF326" t="s">
        <v>6</v>
      </c>
      <c r="DG326" t="s">
        <v>6</v>
      </c>
      <c r="DH326" t="s">
        <v>6</v>
      </c>
      <c r="DI326" t="s">
        <v>6</v>
      </c>
      <c r="DJ326" t="s">
        <v>6</v>
      </c>
      <c r="DK326" t="s">
        <v>6</v>
      </c>
      <c r="DL326" t="s">
        <v>6</v>
      </c>
      <c r="DM326" t="s">
        <v>6</v>
      </c>
      <c r="DN326">
        <v>0</v>
      </c>
      <c r="DO326">
        <v>0</v>
      </c>
      <c r="DP326">
        <v>1</v>
      </c>
      <c r="DQ326">
        <v>1</v>
      </c>
      <c r="DU326">
        <v>1005</v>
      </c>
      <c r="DV326" t="s">
        <v>105</v>
      </c>
      <c r="DW326" t="str">
        <f>'1.Лок.смета.и.Акт'!D992</f>
        <v>м2</v>
      </c>
      <c r="DX326">
        <v>1</v>
      </c>
      <c r="DZ326" t="s">
        <v>6</v>
      </c>
      <c r="EA326" t="s">
        <v>6</v>
      </c>
      <c r="EB326" t="s">
        <v>6</v>
      </c>
      <c r="EC326" t="s">
        <v>6</v>
      </c>
      <c r="EE326">
        <v>61530067</v>
      </c>
      <c r="EF326">
        <v>8</v>
      </c>
      <c r="EG326" t="s">
        <v>51</v>
      </c>
      <c r="EH326">
        <v>0</v>
      </c>
      <c r="EI326" t="s">
        <v>6</v>
      </c>
      <c r="EJ326">
        <v>1</v>
      </c>
      <c r="EK326">
        <v>500001</v>
      </c>
      <c r="EL326" t="s">
        <v>52</v>
      </c>
      <c r="EM326" t="s">
        <v>53</v>
      </c>
      <c r="EO326" t="s">
        <v>6</v>
      </c>
      <c r="EQ326">
        <v>0</v>
      </c>
      <c r="ER326">
        <v>976.88</v>
      </c>
      <c r="ES326" s="68">
        <f>'1.Лок.смета.и.Акт'!F992</f>
        <v>1027.3</v>
      </c>
      <c r="ET326">
        <v>0</v>
      </c>
      <c r="EU326">
        <v>0</v>
      </c>
      <c r="EV326">
        <v>0</v>
      </c>
      <c r="EW326">
        <v>0</v>
      </c>
      <c r="EX326">
        <v>0</v>
      </c>
      <c r="EZ326">
        <v>5</v>
      </c>
      <c r="FC326">
        <v>0</v>
      </c>
      <c r="FD326">
        <v>18</v>
      </c>
      <c r="FF326">
        <v>976.88</v>
      </c>
      <c r="FQ326">
        <v>0</v>
      </c>
      <c r="FR326">
        <f t="shared" si="285"/>
        <v>0</v>
      </c>
      <c r="FS326">
        <v>0</v>
      </c>
      <c r="FX326">
        <v>0</v>
      </c>
      <c r="FY326">
        <v>0</v>
      </c>
      <c r="GA326" t="s">
        <v>121</v>
      </c>
      <c r="GD326">
        <v>1</v>
      </c>
      <c r="GF326">
        <v>-1087478745</v>
      </c>
      <c r="GG326">
        <v>2</v>
      </c>
      <c r="GH326">
        <v>3</v>
      </c>
      <c r="GI326">
        <v>4</v>
      </c>
      <c r="GJ326">
        <v>0</v>
      </c>
      <c r="GK326">
        <v>0</v>
      </c>
      <c r="GL326">
        <f t="shared" si="286"/>
        <v>0</v>
      </c>
      <c r="GM326" t="e">
        <f t="shared" si="287"/>
        <v>#REF!</v>
      </c>
      <c r="GN326" t="e">
        <f t="shared" si="288"/>
        <v>#REF!</v>
      </c>
      <c r="GO326">
        <f t="shared" si="289"/>
        <v>0</v>
      </c>
      <c r="GP326">
        <f t="shared" si="290"/>
        <v>0</v>
      </c>
      <c r="GR326">
        <v>1</v>
      </c>
      <c r="GS326">
        <v>1</v>
      </c>
      <c r="GT326">
        <v>0</v>
      </c>
      <c r="GU326" t="s">
        <v>6</v>
      </c>
      <c r="GV326">
        <f t="shared" si="291"/>
        <v>0</v>
      </c>
      <c r="GW326">
        <v>1</v>
      </c>
      <c r="GX326" t="e">
        <f t="shared" si="292"/>
        <v>#REF!</v>
      </c>
      <c r="HA326">
        <v>0</v>
      </c>
      <c r="HB326">
        <v>0</v>
      </c>
      <c r="HC326">
        <f t="shared" si="293"/>
        <v>0</v>
      </c>
      <c r="HE326" t="s">
        <v>43</v>
      </c>
      <c r="HF326" t="s">
        <v>55</v>
      </c>
      <c r="HG326" t="e">
        <f>ROUND(AC326*I326,2)</f>
        <v>#REF!</v>
      </c>
      <c r="HM326" t="s">
        <v>6</v>
      </c>
      <c r="HN326" t="s">
        <v>6</v>
      </c>
      <c r="HO326" t="s">
        <v>6</v>
      </c>
      <c r="HP326" t="s">
        <v>6</v>
      </c>
      <c r="HQ326" t="s">
        <v>6</v>
      </c>
      <c r="IF326">
        <v>-1</v>
      </c>
      <c r="IK326">
        <v>0</v>
      </c>
    </row>
    <row r="327" spans="1:245" x14ac:dyDescent="0.2">
      <c r="A327">
        <v>17</v>
      </c>
      <c r="B327">
        <v>1</v>
      </c>
      <c r="C327">
        <f>ROW(SmtRes!A410)</f>
        <v>410</v>
      </c>
      <c r="D327">
        <f>ROW(EtalonRes!A435)</f>
        <v>435</v>
      </c>
      <c r="E327" t="s">
        <v>355</v>
      </c>
      <c r="F327" t="s">
        <v>99</v>
      </c>
      <c r="G327" t="s">
        <v>100</v>
      </c>
      <c r="H327" t="s">
        <v>101</v>
      </c>
      <c r="I327">
        <f>'1.Лок.смета.и.Акт'!E997</f>
        <v>2.9700000000000001E-2</v>
      </c>
      <c r="J327">
        <v>0</v>
      </c>
      <c r="K327">
        <v>2.9700000000000001E-2</v>
      </c>
      <c r="O327">
        <f t="shared" si="261"/>
        <v>1567.67</v>
      </c>
      <c r="P327">
        <f t="shared" si="262"/>
        <v>117.6</v>
      </c>
      <c r="Q327">
        <f t="shared" si="263"/>
        <v>48.56</v>
      </c>
      <c r="R327">
        <f t="shared" si="264"/>
        <v>15.44</v>
      </c>
      <c r="S327">
        <f t="shared" si="265"/>
        <v>1401.51</v>
      </c>
      <c r="T327">
        <f t="shared" si="266"/>
        <v>0</v>
      </c>
      <c r="U327">
        <f t="shared" si="267"/>
        <v>4.8024899999999997</v>
      </c>
      <c r="V327">
        <f t="shared" si="268"/>
        <v>3.7421999999999997E-2</v>
      </c>
      <c r="W327">
        <f t="shared" si="269"/>
        <v>0</v>
      </c>
      <c r="X327">
        <f t="shared" si="270"/>
        <v>1714.51</v>
      </c>
      <c r="Y327">
        <f t="shared" si="271"/>
        <v>1020.2</v>
      </c>
      <c r="AA327">
        <v>74715642</v>
      </c>
      <c r="AB327">
        <f t="shared" si="272"/>
        <v>1971.21</v>
      </c>
      <c r="AC327">
        <f t="shared" si="273"/>
        <v>434.65</v>
      </c>
      <c r="AD327">
        <f>ROUND(((((ET327*ROUND(1.05,7)))-((EU327*ROUND(1.05,7))))+AE327),2)</f>
        <v>123.3</v>
      </c>
      <c r="AE327">
        <f>ROUND(((EU327*ROUND(1.05,7))),2)</f>
        <v>15.57</v>
      </c>
      <c r="AF327">
        <f>ROUND(((EV327*ROUND(1.05,7))),2)</f>
        <v>1413.26</v>
      </c>
      <c r="AG327">
        <f t="shared" si="274"/>
        <v>0</v>
      </c>
      <c r="AH327">
        <f>((EW327*ROUND(1.05,7)))</f>
        <v>161.70000000000002</v>
      </c>
      <c r="AI327">
        <f>((EX327*ROUND(1.05,7)))</f>
        <v>1.26</v>
      </c>
      <c r="AJ327">
        <f t="shared" si="275"/>
        <v>0</v>
      </c>
      <c r="AK327">
        <f>AL327+AM327+AO327</f>
        <v>1898.04</v>
      </c>
      <c r="AL327" s="68">
        <f>'1.Лок.смета.и.Акт'!F1001</f>
        <v>434.65</v>
      </c>
      <c r="AM327" s="68">
        <f>'1.Лок.смета.и.Акт'!F999</f>
        <v>117.43</v>
      </c>
      <c r="AN327" s="68">
        <f>'1.Лок.смета.и.Акт'!F1000</f>
        <v>14.83</v>
      </c>
      <c r="AO327" s="68">
        <f>'1.Лок.смета.и.Акт'!F998</f>
        <v>1345.96</v>
      </c>
      <c r="AP327">
        <v>0</v>
      </c>
      <c r="AQ327">
        <f>'1.Лок.смета.и.Акт'!E1004</f>
        <v>154</v>
      </c>
      <c r="AR327">
        <v>1.2</v>
      </c>
      <c r="AS327">
        <v>0</v>
      </c>
      <c r="AT327">
        <v>121</v>
      </c>
      <c r="AU327">
        <v>72</v>
      </c>
      <c r="AV327">
        <v>1</v>
      </c>
      <c r="AW327">
        <v>1</v>
      </c>
      <c r="AZ327">
        <v>1</v>
      </c>
      <c r="BA327">
        <f>'1.Лок.смета.и.Акт'!J998</f>
        <v>33.39</v>
      </c>
      <c r="BB327">
        <f>'1.Лок.смета.и.Акт'!J999</f>
        <v>13.26</v>
      </c>
      <c r="BC327">
        <f>'1.Лок.смета.и.Акт'!J1001</f>
        <v>9.11</v>
      </c>
      <c r="BD327" t="s">
        <v>6</v>
      </c>
      <c r="BE327" t="s">
        <v>6</v>
      </c>
      <c r="BF327" t="s">
        <v>6</v>
      </c>
      <c r="BG327" t="s">
        <v>6</v>
      </c>
      <c r="BH327">
        <v>0</v>
      </c>
      <c r="BI327">
        <v>1</v>
      </c>
      <c r="BJ327" t="s">
        <v>102</v>
      </c>
      <c r="BM327">
        <v>20001</v>
      </c>
      <c r="BN327">
        <v>0</v>
      </c>
      <c r="BO327" t="s">
        <v>6</v>
      </c>
      <c r="BP327">
        <v>0</v>
      </c>
      <c r="BQ327">
        <v>22</v>
      </c>
      <c r="BR327">
        <v>0</v>
      </c>
      <c r="BS327">
        <f>'1.Лок.смета.и.Акт'!J1000</f>
        <v>33.39</v>
      </c>
      <c r="BT327">
        <v>1</v>
      </c>
      <c r="BU327">
        <v>1</v>
      </c>
      <c r="BV327">
        <v>1</v>
      </c>
      <c r="BW327">
        <v>1</v>
      </c>
      <c r="BX327">
        <v>1</v>
      </c>
      <c r="BY327" t="s">
        <v>6</v>
      </c>
      <c r="BZ327">
        <v>121</v>
      </c>
      <c r="CA327">
        <v>72</v>
      </c>
      <c r="CB327" t="s">
        <v>6</v>
      </c>
      <c r="CE327">
        <v>0</v>
      </c>
      <c r="CF327">
        <v>0</v>
      </c>
      <c r="CG327">
        <v>0</v>
      </c>
      <c r="CM327">
        <v>0</v>
      </c>
      <c r="CN327" t="s">
        <v>63</v>
      </c>
      <c r="CO327">
        <v>0</v>
      </c>
      <c r="CP327">
        <f t="shared" si="276"/>
        <v>1567.67</v>
      </c>
      <c r="CQ327">
        <f>AC327*BC327</f>
        <v>3959.6614999999997</v>
      </c>
      <c r="CR327">
        <f>AD327*BB327</f>
        <v>1634.9579999999999</v>
      </c>
      <c r="CS327">
        <f t="shared" si="277"/>
        <v>519.88229999999999</v>
      </c>
      <c r="CT327">
        <f t="shared" si="278"/>
        <v>47188.751400000001</v>
      </c>
      <c r="CU327">
        <f t="shared" si="279"/>
        <v>0</v>
      </c>
      <c r="CV327">
        <f t="shared" si="280"/>
        <v>161.70000000000002</v>
      </c>
      <c r="CW327">
        <f t="shared" si="281"/>
        <v>1.26</v>
      </c>
      <c r="CX327">
        <f t="shared" si="282"/>
        <v>0</v>
      </c>
      <c r="CY327">
        <f t="shared" si="283"/>
        <v>1714.5095000000001</v>
      </c>
      <c r="CZ327">
        <f t="shared" si="284"/>
        <v>1020.2040000000001</v>
      </c>
      <c r="DC327" t="s">
        <v>6</v>
      </c>
      <c r="DD327" t="s">
        <v>6</v>
      </c>
      <c r="DE327" t="s">
        <v>64</v>
      </c>
      <c r="DF327" t="s">
        <v>64</v>
      </c>
      <c r="DG327" t="s">
        <v>64</v>
      </c>
      <c r="DH327" t="s">
        <v>6</v>
      </c>
      <c r="DI327" t="s">
        <v>64</v>
      </c>
      <c r="DJ327" t="s">
        <v>64</v>
      </c>
      <c r="DK327" t="s">
        <v>6</v>
      </c>
      <c r="DL327" t="s">
        <v>6</v>
      </c>
      <c r="DM327" t="s">
        <v>6</v>
      </c>
      <c r="DN327">
        <v>0</v>
      </c>
      <c r="DO327">
        <v>0</v>
      </c>
      <c r="DP327">
        <v>1</v>
      </c>
      <c r="DQ327">
        <v>1</v>
      </c>
      <c r="DU327">
        <v>1005</v>
      </c>
      <c r="DV327" t="s">
        <v>101</v>
      </c>
      <c r="DW327" t="str">
        <f>'1.Лок.смета.и.Акт'!D997</f>
        <v>100 м2</v>
      </c>
      <c r="DX327">
        <v>100</v>
      </c>
      <c r="DZ327" t="s">
        <v>6</v>
      </c>
      <c r="EA327" t="s">
        <v>6</v>
      </c>
      <c r="EB327" t="s">
        <v>6</v>
      </c>
      <c r="EC327" t="s">
        <v>6</v>
      </c>
      <c r="EE327">
        <v>61529847</v>
      </c>
      <c r="EF327">
        <v>22</v>
      </c>
      <c r="EG327" t="s">
        <v>27</v>
      </c>
      <c r="EH327">
        <v>16</v>
      </c>
      <c r="EI327" t="s">
        <v>28</v>
      </c>
      <c r="EJ327">
        <v>1</v>
      </c>
      <c r="EK327">
        <v>20001</v>
      </c>
      <c r="EL327" t="s">
        <v>29</v>
      </c>
      <c r="EM327" t="s">
        <v>30</v>
      </c>
      <c r="EO327" t="s">
        <v>31</v>
      </c>
      <c r="EQ327">
        <v>0</v>
      </c>
      <c r="ER327">
        <f>ES327+ET327+EV327</f>
        <v>1898.04</v>
      </c>
      <c r="ES327" s="68">
        <f>'1.Лок.смета.и.Акт'!F1001</f>
        <v>434.65</v>
      </c>
      <c r="ET327" s="68">
        <f>'1.Лок.смета.и.Акт'!F999</f>
        <v>117.43</v>
      </c>
      <c r="EU327" s="68">
        <f>'1.Лок.смета.и.Акт'!F1000</f>
        <v>14.83</v>
      </c>
      <c r="EV327" s="68">
        <f>'1.Лок.смета.и.Акт'!F998</f>
        <v>1345.96</v>
      </c>
      <c r="EW327">
        <f>'1.Лок.смета.и.Акт'!E1004</f>
        <v>154</v>
      </c>
      <c r="EX327">
        <v>1.2</v>
      </c>
      <c r="EY327">
        <v>0</v>
      </c>
      <c r="FQ327">
        <v>0</v>
      </c>
      <c r="FR327">
        <f t="shared" si="285"/>
        <v>0</v>
      </c>
      <c r="FS327">
        <v>0</v>
      </c>
      <c r="FX327">
        <v>121</v>
      </c>
      <c r="FY327">
        <v>72</v>
      </c>
      <c r="GA327" t="s">
        <v>6</v>
      </c>
      <c r="GD327">
        <v>1</v>
      </c>
      <c r="GF327">
        <v>1651361282</v>
      </c>
      <c r="GG327">
        <v>2</v>
      </c>
      <c r="GH327">
        <v>1</v>
      </c>
      <c r="GI327">
        <v>4</v>
      </c>
      <c r="GJ327">
        <v>0</v>
      </c>
      <c r="GK327">
        <v>0</v>
      </c>
      <c r="GL327">
        <f t="shared" si="286"/>
        <v>0</v>
      </c>
      <c r="GM327">
        <f t="shared" si="287"/>
        <v>4302.38</v>
      </c>
      <c r="GN327">
        <f t="shared" si="288"/>
        <v>4302.38</v>
      </c>
      <c r="GO327">
        <f t="shared" si="289"/>
        <v>0</v>
      </c>
      <c r="GP327">
        <f t="shared" si="290"/>
        <v>0</v>
      </c>
      <c r="GR327">
        <v>0</v>
      </c>
      <c r="GS327">
        <v>3</v>
      </c>
      <c r="GT327">
        <v>0</v>
      </c>
      <c r="GU327" t="s">
        <v>6</v>
      </c>
      <c r="GV327">
        <f t="shared" si="291"/>
        <v>0</v>
      </c>
      <c r="GW327">
        <v>1</v>
      </c>
      <c r="GX327">
        <f t="shared" si="292"/>
        <v>0</v>
      </c>
      <c r="HA327">
        <v>0</v>
      </c>
      <c r="HB327">
        <v>0</v>
      </c>
      <c r="HC327">
        <f t="shared" si="293"/>
        <v>0</v>
      </c>
      <c r="HE327" t="s">
        <v>6</v>
      </c>
      <c r="HF327" t="s">
        <v>6</v>
      </c>
      <c r="HM327" t="s">
        <v>6</v>
      </c>
      <c r="HN327" t="s">
        <v>32</v>
      </c>
      <c r="HO327" t="s">
        <v>33</v>
      </c>
      <c r="HP327" t="s">
        <v>28</v>
      </c>
      <c r="HQ327" t="s">
        <v>28</v>
      </c>
      <c r="IF327">
        <v>-1</v>
      </c>
      <c r="IK327">
        <v>0</v>
      </c>
    </row>
    <row r="328" spans="1:245" x14ac:dyDescent="0.2">
      <c r="A328">
        <v>18</v>
      </c>
      <c r="B328">
        <v>1</v>
      </c>
      <c r="C328">
        <v>409</v>
      </c>
      <c r="E328" t="s">
        <v>356</v>
      </c>
      <c r="F328" t="str">
        <f>'1.Лок.смета.и.Акт'!B1005</f>
        <v>Прайс</v>
      </c>
      <c r="G328" t="s">
        <v>104</v>
      </c>
      <c r="H328" t="s">
        <v>105</v>
      </c>
      <c r="I328" t="e">
        <f>I327*J328</f>
        <v>#REF!</v>
      </c>
      <c r="J328" s="183" t="e">
        <f>#REF!</f>
        <v>#REF!</v>
      </c>
      <c r="K328">
        <v>65.993266000000006</v>
      </c>
      <c r="O328" t="e">
        <f t="shared" si="261"/>
        <v>#REF!</v>
      </c>
      <c r="P328" t="e">
        <f t="shared" si="262"/>
        <v>#REF!</v>
      </c>
      <c r="Q328" t="e">
        <f t="shared" si="263"/>
        <v>#REF!</v>
      </c>
      <c r="R328" t="e">
        <f t="shared" si="264"/>
        <v>#REF!</v>
      </c>
      <c r="S328" t="e">
        <f t="shared" si="265"/>
        <v>#REF!</v>
      </c>
      <c r="T328" t="e">
        <f t="shared" si="266"/>
        <v>#REF!</v>
      </c>
      <c r="U328" t="e">
        <f t="shared" si="267"/>
        <v>#REF!</v>
      </c>
      <c r="V328" t="e">
        <f t="shared" si="268"/>
        <v>#REF!</v>
      </c>
      <c r="W328" t="e">
        <f t="shared" si="269"/>
        <v>#REF!</v>
      </c>
      <c r="X328" t="e">
        <f t="shared" si="270"/>
        <v>#REF!</v>
      </c>
      <c r="Y328" t="e">
        <f t="shared" si="271"/>
        <v>#REF!</v>
      </c>
      <c r="AA328">
        <v>74715642</v>
      </c>
      <c r="AB328">
        <f t="shared" si="272"/>
        <v>703.43</v>
      </c>
      <c r="AC328">
        <f t="shared" si="273"/>
        <v>703.43</v>
      </c>
      <c r="AD328">
        <f>ROUND((((ET328)-(EU328))+AE328),2)</f>
        <v>0</v>
      </c>
      <c r="AE328">
        <f>ROUND((EU328),2)</f>
        <v>0</v>
      </c>
      <c r="AF328">
        <f>ROUND((EV328),2)</f>
        <v>0</v>
      </c>
      <c r="AG328">
        <f t="shared" si="274"/>
        <v>0</v>
      </c>
      <c r="AH328">
        <f>(EW328)</f>
        <v>0</v>
      </c>
      <c r="AI328">
        <f>(EX328)</f>
        <v>0</v>
      </c>
      <c r="AJ328">
        <f t="shared" si="275"/>
        <v>0</v>
      </c>
      <c r="AK328">
        <v>703.43</v>
      </c>
      <c r="AL328" s="68">
        <f>'1.Лок.смета.и.Акт'!F1005</f>
        <v>703.43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1</v>
      </c>
      <c r="AW328">
        <v>1</v>
      </c>
      <c r="AZ328">
        <v>1</v>
      </c>
      <c r="BA328">
        <v>1</v>
      </c>
      <c r="BB328">
        <v>1</v>
      </c>
      <c r="BC328">
        <f>'1.Лок.смета.и.Акт'!J1005</f>
        <v>9.11</v>
      </c>
      <c r="BD328" t="s">
        <v>6</v>
      </c>
      <c r="BE328" t="s">
        <v>6</v>
      </c>
      <c r="BF328" t="s">
        <v>6</v>
      </c>
      <c r="BG328" t="s">
        <v>6</v>
      </c>
      <c r="BH328">
        <v>3</v>
      </c>
      <c r="BI328">
        <v>1</v>
      </c>
      <c r="BJ328" t="s">
        <v>106</v>
      </c>
      <c r="BM328">
        <v>500001</v>
      </c>
      <c r="BN328">
        <v>0</v>
      </c>
      <c r="BO328" t="s">
        <v>6</v>
      </c>
      <c r="BP328">
        <v>0</v>
      </c>
      <c r="BQ328">
        <v>8</v>
      </c>
      <c r="BR328">
        <v>0</v>
      </c>
      <c r="BS328">
        <v>1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6</v>
      </c>
      <c r="BZ328">
        <v>0</v>
      </c>
      <c r="CA328">
        <v>0</v>
      </c>
      <c r="CB328" t="s">
        <v>6</v>
      </c>
      <c r="CE328">
        <v>0</v>
      </c>
      <c r="CF328">
        <v>0</v>
      </c>
      <c r="CG328">
        <v>0</v>
      </c>
      <c r="CM328">
        <v>0</v>
      </c>
      <c r="CN328" t="s">
        <v>6</v>
      </c>
      <c r="CO328">
        <v>0</v>
      </c>
      <c r="CP328" t="e">
        <f t="shared" si="276"/>
        <v>#REF!</v>
      </c>
      <c r="CQ328">
        <f>AC328</f>
        <v>703.43</v>
      </c>
      <c r="CR328">
        <f>AD328</f>
        <v>0</v>
      </c>
      <c r="CS328">
        <f t="shared" si="277"/>
        <v>0</v>
      </c>
      <c r="CT328">
        <f t="shared" si="278"/>
        <v>0</v>
      </c>
      <c r="CU328">
        <f t="shared" si="279"/>
        <v>0</v>
      </c>
      <c r="CV328">
        <f t="shared" si="280"/>
        <v>0</v>
      </c>
      <c r="CW328">
        <f t="shared" si="281"/>
        <v>0</v>
      </c>
      <c r="CX328">
        <f t="shared" si="282"/>
        <v>0</v>
      </c>
      <c r="CY328" t="e">
        <f t="shared" si="283"/>
        <v>#REF!</v>
      </c>
      <c r="CZ328" t="e">
        <f t="shared" si="284"/>
        <v>#REF!</v>
      </c>
      <c r="DC328" t="s">
        <v>6</v>
      </c>
      <c r="DD328" t="s">
        <v>6</v>
      </c>
      <c r="DE328" t="s">
        <v>6</v>
      </c>
      <c r="DF328" t="s">
        <v>6</v>
      </c>
      <c r="DG328" t="s">
        <v>6</v>
      </c>
      <c r="DH328" t="s">
        <v>6</v>
      </c>
      <c r="DI328" t="s">
        <v>6</v>
      </c>
      <c r="DJ328" t="s">
        <v>6</v>
      </c>
      <c r="DK328" t="s">
        <v>6</v>
      </c>
      <c r="DL328" t="s">
        <v>6</v>
      </c>
      <c r="DM328" t="s">
        <v>6</v>
      </c>
      <c r="DN328">
        <v>0</v>
      </c>
      <c r="DO328">
        <v>0</v>
      </c>
      <c r="DP328">
        <v>1</v>
      </c>
      <c r="DQ328">
        <v>1</v>
      </c>
      <c r="DU328">
        <v>1005</v>
      </c>
      <c r="DV328" t="s">
        <v>105</v>
      </c>
      <c r="DW328" t="str">
        <f>'1.Лок.смета.и.Акт'!D1005</f>
        <v>м2</v>
      </c>
      <c r="DX328">
        <v>1</v>
      </c>
      <c r="DZ328" t="s">
        <v>6</v>
      </c>
      <c r="EA328" t="s">
        <v>6</v>
      </c>
      <c r="EB328" t="s">
        <v>6</v>
      </c>
      <c r="EC328" t="s">
        <v>6</v>
      </c>
      <c r="EE328">
        <v>61530067</v>
      </c>
      <c r="EF328">
        <v>8</v>
      </c>
      <c r="EG328" t="s">
        <v>51</v>
      </c>
      <c r="EH328">
        <v>0</v>
      </c>
      <c r="EI328" t="s">
        <v>6</v>
      </c>
      <c r="EJ328">
        <v>1</v>
      </c>
      <c r="EK328">
        <v>500001</v>
      </c>
      <c r="EL328" t="s">
        <v>52</v>
      </c>
      <c r="EM328" t="s">
        <v>53</v>
      </c>
      <c r="EO328" t="s">
        <v>6</v>
      </c>
      <c r="EQ328">
        <v>0</v>
      </c>
      <c r="ER328">
        <v>703.43</v>
      </c>
      <c r="ES328" s="68">
        <f>'1.Лок.смета.и.Акт'!F1005</f>
        <v>703.43</v>
      </c>
      <c r="ET328">
        <v>0</v>
      </c>
      <c r="EU328">
        <v>0</v>
      </c>
      <c r="EV328">
        <v>0</v>
      </c>
      <c r="EW328">
        <v>0</v>
      </c>
      <c r="EX328">
        <v>0</v>
      </c>
      <c r="EZ328">
        <v>5</v>
      </c>
      <c r="FC328">
        <v>0</v>
      </c>
      <c r="FD328">
        <v>18</v>
      </c>
      <c r="FF328">
        <v>668.9</v>
      </c>
      <c r="FQ328">
        <v>0</v>
      </c>
      <c r="FR328">
        <f t="shared" si="285"/>
        <v>0</v>
      </c>
      <c r="FS328">
        <v>0</v>
      </c>
      <c r="FX328">
        <v>0</v>
      </c>
      <c r="FY328">
        <v>0</v>
      </c>
      <c r="GA328" t="s">
        <v>107</v>
      </c>
      <c r="GD328">
        <v>1</v>
      </c>
      <c r="GF328">
        <v>2085913559</v>
      </c>
      <c r="GG328">
        <v>2</v>
      </c>
      <c r="GH328">
        <v>3</v>
      </c>
      <c r="GI328">
        <v>4</v>
      </c>
      <c r="GJ328">
        <v>0</v>
      </c>
      <c r="GK328">
        <v>0</v>
      </c>
      <c r="GL328">
        <f t="shared" si="286"/>
        <v>0</v>
      </c>
      <c r="GM328" t="e">
        <f t="shared" si="287"/>
        <v>#REF!</v>
      </c>
      <c r="GN328" t="e">
        <f t="shared" si="288"/>
        <v>#REF!</v>
      </c>
      <c r="GO328">
        <f t="shared" si="289"/>
        <v>0</v>
      </c>
      <c r="GP328">
        <f t="shared" si="290"/>
        <v>0</v>
      </c>
      <c r="GR328">
        <v>1</v>
      </c>
      <c r="GS328">
        <v>1</v>
      </c>
      <c r="GT328">
        <v>0</v>
      </c>
      <c r="GU328" t="s">
        <v>6</v>
      </c>
      <c r="GV328">
        <f t="shared" si="291"/>
        <v>0</v>
      </c>
      <c r="GW328">
        <v>1</v>
      </c>
      <c r="GX328" t="e">
        <f t="shared" si="292"/>
        <v>#REF!</v>
      </c>
      <c r="HA328">
        <v>0</v>
      </c>
      <c r="HB328">
        <v>0</v>
      </c>
      <c r="HC328">
        <f t="shared" si="293"/>
        <v>0</v>
      </c>
      <c r="HE328" t="s">
        <v>43</v>
      </c>
      <c r="HF328" t="s">
        <v>55</v>
      </c>
      <c r="HG328" t="e">
        <f>ROUND(AC328*I328,2)</f>
        <v>#REF!</v>
      </c>
      <c r="HM328" t="s">
        <v>6</v>
      </c>
      <c r="HN328" t="s">
        <v>6</v>
      </c>
      <c r="HO328" t="s">
        <v>6</v>
      </c>
      <c r="HP328" t="s">
        <v>6</v>
      </c>
      <c r="HQ328" t="s">
        <v>6</v>
      </c>
      <c r="IF328">
        <v>-1</v>
      </c>
      <c r="IK328">
        <v>0</v>
      </c>
    </row>
    <row r="329" spans="1:245" x14ac:dyDescent="0.2">
      <c r="A329">
        <v>18</v>
      </c>
      <c r="B329">
        <v>1</v>
      </c>
      <c r="C329">
        <v>410</v>
      </c>
      <c r="E329" t="s">
        <v>357</v>
      </c>
      <c r="F329" t="str">
        <f>'1.Лок.смета.и.Акт'!B1007</f>
        <v>Прайс</v>
      </c>
      <c r="G329" t="s">
        <v>109</v>
      </c>
      <c r="H329" t="s">
        <v>105</v>
      </c>
      <c r="I329" t="e">
        <f>I327*J329</f>
        <v>#REF!</v>
      </c>
      <c r="J329" s="183" t="e">
        <f>#REF!</f>
        <v>#REF!</v>
      </c>
      <c r="K329">
        <v>34.006734000000002</v>
      </c>
      <c r="O329" t="e">
        <f t="shared" si="261"/>
        <v>#REF!</v>
      </c>
      <c r="P329" t="e">
        <f t="shared" si="262"/>
        <v>#REF!</v>
      </c>
      <c r="Q329" t="e">
        <f t="shared" si="263"/>
        <v>#REF!</v>
      </c>
      <c r="R329" t="e">
        <f t="shared" si="264"/>
        <v>#REF!</v>
      </c>
      <c r="S329" t="e">
        <f t="shared" si="265"/>
        <v>#REF!</v>
      </c>
      <c r="T329" t="e">
        <f t="shared" si="266"/>
        <v>#REF!</v>
      </c>
      <c r="U329" t="e">
        <f t="shared" si="267"/>
        <v>#REF!</v>
      </c>
      <c r="V329" t="e">
        <f t="shared" si="268"/>
        <v>#REF!</v>
      </c>
      <c r="W329" t="e">
        <f t="shared" si="269"/>
        <v>#REF!</v>
      </c>
      <c r="X329" t="e">
        <f t="shared" si="270"/>
        <v>#REF!</v>
      </c>
      <c r="Y329" t="e">
        <f t="shared" si="271"/>
        <v>#REF!</v>
      </c>
      <c r="AA329">
        <v>74715642</v>
      </c>
      <c r="AB329">
        <f t="shared" si="272"/>
        <v>699.75</v>
      </c>
      <c r="AC329">
        <f t="shared" si="273"/>
        <v>699.75</v>
      </c>
      <c r="AD329">
        <f>ROUND((((ET329)-(EU329))+AE329),2)</f>
        <v>0</v>
      </c>
      <c r="AE329">
        <f>ROUND((EU329),2)</f>
        <v>0</v>
      </c>
      <c r="AF329">
        <f>ROUND((EV329),2)</f>
        <v>0</v>
      </c>
      <c r="AG329">
        <f t="shared" si="274"/>
        <v>0</v>
      </c>
      <c r="AH329">
        <f>(EW329)</f>
        <v>0</v>
      </c>
      <c r="AI329">
        <f>(EX329)</f>
        <v>0</v>
      </c>
      <c r="AJ329">
        <f t="shared" si="275"/>
        <v>0</v>
      </c>
      <c r="AK329">
        <v>699.75</v>
      </c>
      <c r="AL329" s="68">
        <f>'1.Лок.смета.и.Акт'!F1007</f>
        <v>699.75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f>'1.Лок.смета.и.Акт'!J1007</f>
        <v>9.11</v>
      </c>
      <c r="BD329" t="s">
        <v>6</v>
      </c>
      <c r="BE329" t="s">
        <v>6</v>
      </c>
      <c r="BF329" t="s">
        <v>6</v>
      </c>
      <c r="BG329" t="s">
        <v>6</v>
      </c>
      <c r="BH329">
        <v>3</v>
      </c>
      <c r="BI329">
        <v>1</v>
      </c>
      <c r="BJ329" t="s">
        <v>106</v>
      </c>
      <c r="BM329">
        <v>500001</v>
      </c>
      <c r="BN329">
        <v>0</v>
      </c>
      <c r="BO329" t="s">
        <v>6</v>
      </c>
      <c r="BP329">
        <v>0</v>
      </c>
      <c r="BQ329">
        <v>8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6</v>
      </c>
      <c r="BZ329">
        <v>0</v>
      </c>
      <c r="CA329">
        <v>0</v>
      </c>
      <c r="CB329" t="s">
        <v>6</v>
      </c>
      <c r="CE329">
        <v>0</v>
      </c>
      <c r="CF329">
        <v>0</v>
      </c>
      <c r="CG329">
        <v>0</v>
      </c>
      <c r="CM329">
        <v>0</v>
      </c>
      <c r="CN329" t="s">
        <v>6</v>
      </c>
      <c r="CO329">
        <v>0</v>
      </c>
      <c r="CP329" t="e">
        <f t="shared" si="276"/>
        <v>#REF!</v>
      </c>
      <c r="CQ329">
        <f>AC329</f>
        <v>699.75</v>
      </c>
      <c r="CR329">
        <f>AD329</f>
        <v>0</v>
      </c>
      <c r="CS329">
        <f t="shared" si="277"/>
        <v>0</v>
      </c>
      <c r="CT329">
        <f t="shared" si="278"/>
        <v>0</v>
      </c>
      <c r="CU329">
        <f t="shared" si="279"/>
        <v>0</v>
      </c>
      <c r="CV329">
        <f t="shared" si="280"/>
        <v>0</v>
      </c>
      <c r="CW329">
        <f t="shared" si="281"/>
        <v>0</v>
      </c>
      <c r="CX329">
        <f t="shared" si="282"/>
        <v>0</v>
      </c>
      <c r="CY329" t="e">
        <f t="shared" si="283"/>
        <v>#REF!</v>
      </c>
      <c r="CZ329" t="e">
        <f t="shared" si="284"/>
        <v>#REF!</v>
      </c>
      <c r="DC329" t="s">
        <v>6</v>
      </c>
      <c r="DD329" t="s">
        <v>6</v>
      </c>
      <c r="DE329" t="s">
        <v>6</v>
      </c>
      <c r="DF329" t="s">
        <v>6</v>
      </c>
      <c r="DG329" t="s">
        <v>6</v>
      </c>
      <c r="DH329" t="s">
        <v>6</v>
      </c>
      <c r="DI329" t="s">
        <v>6</v>
      </c>
      <c r="DJ329" t="s">
        <v>6</v>
      </c>
      <c r="DK329" t="s">
        <v>6</v>
      </c>
      <c r="DL329" t="s">
        <v>6</v>
      </c>
      <c r="DM329" t="s">
        <v>6</v>
      </c>
      <c r="DN329">
        <v>0</v>
      </c>
      <c r="DO329">
        <v>0</v>
      </c>
      <c r="DP329">
        <v>1</v>
      </c>
      <c r="DQ329">
        <v>1</v>
      </c>
      <c r="DU329">
        <v>1005</v>
      </c>
      <c r="DV329" t="s">
        <v>105</v>
      </c>
      <c r="DW329" t="str">
        <f>'1.Лок.смета.и.Акт'!D1007</f>
        <v>м2</v>
      </c>
      <c r="DX329">
        <v>1</v>
      </c>
      <c r="DZ329" t="s">
        <v>6</v>
      </c>
      <c r="EA329" t="s">
        <v>6</v>
      </c>
      <c r="EB329" t="s">
        <v>6</v>
      </c>
      <c r="EC329" t="s">
        <v>6</v>
      </c>
      <c r="EE329">
        <v>61530067</v>
      </c>
      <c r="EF329">
        <v>8</v>
      </c>
      <c r="EG329" t="s">
        <v>51</v>
      </c>
      <c r="EH329">
        <v>0</v>
      </c>
      <c r="EI329" t="s">
        <v>6</v>
      </c>
      <c r="EJ329">
        <v>1</v>
      </c>
      <c r="EK329">
        <v>500001</v>
      </c>
      <c r="EL329" t="s">
        <v>52</v>
      </c>
      <c r="EM329" t="s">
        <v>53</v>
      </c>
      <c r="EO329" t="s">
        <v>6</v>
      </c>
      <c r="EQ329">
        <v>0</v>
      </c>
      <c r="ER329">
        <v>699.75</v>
      </c>
      <c r="ES329" s="68">
        <f>'1.Лок.смета.и.Акт'!F1007</f>
        <v>699.75</v>
      </c>
      <c r="ET329">
        <v>0</v>
      </c>
      <c r="EU329">
        <v>0</v>
      </c>
      <c r="EV329">
        <v>0</v>
      </c>
      <c r="EW329">
        <v>0</v>
      </c>
      <c r="EX329">
        <v>0</v>
      </c>
      <c r="EZ329">
        <v>5</v>
      </c>
      <c r="FC329">
        <v>0</v>
      </c>
      <c r="FD329">
        <v>18</v>
      </c>
      <c r="FF329">
        <v>665.4</v>
      </c>
      <c r="FQ329">
        <v>0</v>
      </c>
      <c r="FR329">
        <f t="shared" si="285"/>
        <v>0</v>
      </c>
      <c r="FS329">
        <v>0</v>
      </c>
      <c r="FX329">
        <v>0</v>
      </c>
      <c r="FY329">
        <v>0</v>
      </c>
      <c r="GA329" t="s">
        <v>110</v>
      </c>
      <c r="GD329">
        <v>1</v>
      </c>
      <c r="GF329">
        <v>187543162</v>
      </c>
      <c r="GG329">
        <v>2</v>
      </c>
      <c r="GH329">
        <v>3</v>
      </c>
      <c r="GI329">
        <v>4</v>
      </c>
      <c r="GJ329">
        <v>0</v>
      </c>
      <c r="GK329">
        <v>0</v>
      </c>
      <c r="GL329">
        <f t="shared" si="286"/>
        <v>0</v>
      </c>
      <c r="GM329" t="e">
        <f t="shared" si="287"/>
        <v>#REF!</v>
      </c>
      <c r="GN329" t="e">
        <f t="shared" si="288"/>
        <v>#REF!</v>
      </c>
      <c r="GO329">
        <f t="shared" si="289"/>
        <v>0</v>
      </c>
      <c r="GP329">
        <f t="shared" si="290"/>
        <v>0</v>
      </c>
      <c r="GR329">
        <v>1</v>
      </c>
      <c r="GS329">
        <v>1</v>
      </c>
      <c r="GT329">
        <v>0</v>
      </c>
      <c r="GU329" t="s">
        <v>6</v>
      </c>
      <c r="GV329">
        <f t="shared" si="291"/>
        <v>0</v>
      </c>
      <c r="GW329">
        <v>1</v>
      </c>
      <c r="GX329" t="e">
        <f t="shared" si="292"/>
        <v>#REF!</v>
      </c>
      <c r="HA329">
        <v>0</v>
      </c>
      <c r="HB329">
        <v>0</v>
      </c>
      <c r="HC329">
        <f t="shared" si="293"/>
        <v>0</v>
      </c>
      <c r="HE329" t="s">
        <v>43</v>
      </c>
      <c r="HF329" t="s">
        <v>55</v>
      </c>
      <c r="HG329" t="e">
        <f>ROUND(AC329*I329,2)</f>
        <v>#REF!</v>
      </c>
      <c r="HM329" t="s">
        <v>6</v>
      </c>
      <c r="HN329" t="s">
        <v>6</v>
      </c>
      <c r="HO329" t="s">
        <v>6</v>
      </c>
      <c r="HP329" t="s">
        <v>6</v>
      </c>
      <c r="HQ329" t="s">
        <v>6</v>
      </c>
      <c r="IF329">
        <v>-1</v>
      </c>
      <c r="IK329">
        <v>0</v>
      </c>
    </row>
    <row r="330" spans="1:245" x14ac:dyDescent="0.2">
      <c r="A330">
        <v>17</v>
      </c>
      <c r="B330">
        <v>1</v>
      </c>
      <c r="C330">
        <f>ROW(SmtRes!A424)</f>
        <v>424</v>
      </c>
      <c r="D330">
        <f>ROW(EtalonRes!A452)</f>
        <v>452</v>
      </c>
      <c r="E330" t="s">
        <v>358</v>
      </c>
      <c r="F330" t="s">
        <v>123</v>
      </c>
      <c r="G330" t="s">
        <v>124</v>
      </c>
      <c r="H330" t="s">
        <v>101</v>
      </c>
      <c r="I330">
        <f>'1.Лок.смета.и.Акт'!E1012</f>
        <v>0.48599999999999999</v>
      </c>
      <c r="J330">
        <v>0</v>
      </c>
      <c r="K330">
        <v>0.48599999999999999</v>
      </c>
      <c r="O330">
        <f t="shared" si="261"/>
        <v>25652.720000000001</v>
      </c>
      <c r="P330">
        <f t="shared" si="262"/>
        <v>1924.4</v>
      </c>
      <c r="Q330">
        <f t="shared" si="263"/>
        <v>794.59</v>
      </c>
      <c r="R330">
        <f t="shared" si="264"/>
        <v>252.66</v>
      </c>
      <c r="S330">
        <f t="shared" si="265"/>
        <v>22933.73</v>
      </c>
      <c r="T330">
        <f t="shared" si="266"/>
        <v>0</v>
      </c>
      <c r="U330">
        <f t="shared" si="267"/>
        <v>78.586200000000005</v>
      </c>
      <c r="V330">
        <f t="shared" si="268"/>
        <v>0.61236000000000002</v>
      </c>
      <c r="W330">
        <f t="shared" si="269"/>
        <v>0</v>
      </c>
      <c r="X330">
        <f t="shared" si="270"/>
        <v>28055.53</v>
      </c>
      <c r="Y330">
        <f t="shared" si="271"/>
        <v>16694.2</v>
      </c>
      <c r="AA330">
        <v>74715642</v>
      </c>
      <c r="AB330">
        <f t="shared" si="272"/>
        <v>1971.21</v>
      </c>
      <c r="AC330">
        <f t="shared" si="273"/>
        <v>434.65</v>
      </c>
      <c r="AD330">
        <f>ROUND(((((ET330*ROUND(1.05,7)))-((EU330*ROUND(1.05,7))))+AE330),2)</f>
        <v>123.3</v>
      </c>
      <c r="AE330">
        <f>ROUND(((EU330*ROUND(1.05,7))),2)</f>
        <v>15.57</v>
      </c>
      <c r="AF330">
        <f>ROUND(((EV330*ROUND(1.05,7))),2)</f>
        <v>1413.26</v>
      </c>
      <c r="AG330">
        <f t="shared" si="274"/>
        <v>0</v>
      </c>
      <c r="AH330">
        <f>((EW330*ROUND(1.05,7)))</f>
        <v>161.70000000000002</v>
      </c>
      <c r="AI330">
        <f>((EX330*ROUND(1.05,7)))</f>
        <v>1.26</v>
      </c>
      <c r="AJ330">
        <f t="shared" si="275"/>
        <v>0</v>
      </c>
      <c r="AK330">
        <f>AL330+AM330+AO330</f>
        <v>1898.04</v>
      </c>
      <c r="AL330" s="68">
        <f>'1.Лок.смета.и.Акт'!F1016</f>
        <v>434.65</v>
      </c>
      <c r="AM330" s="68">
        <f>'1.Лок.смета.и.Акт'!F1014</f>
        <v>117.43</v>
      </c>
      <c r="AN330" s="68">
        <f>'1.Лок.смета.и.Акт'!F1015</f>
        <v>14.83</v>
      </c>
      <c r="AO330" s="68">
        <f>'1.Лок.смета.и.Акт'!F1013</f>
        <v>1345.96</v>
      </c>
      <c r="AP330">
        <v>0</v>
      </c>
      <c r="AQ330">
        <f>'1.Лок.смета.и.Акт'!E1019</f>
        <v>154</v>
      </c>
      <c r="AR330">
        <v>1.2</v>
      </c>
      <c r="AS330">
        <v>0</v>
      </c>
      <c r="AT330">
        <v>121</v>
      </c>
      <c r="AU330">
        <v>72</v>
      </c>
      <c r="AV330">
        <v>1</v>
      </c>
      <c r="AW330">
        <v>1</v>
      </c>
      <c r="AZ330">
        <v>1</v>
      </c>
      <c r="BA330">
        <f>'1.Лок.смета.и.Акт'!J1013</f>
        <v>33.39</v>
      </c>
      <c r="BB330">
        <f>'1.Лок.смета.и.Акт'!J1014</f>
        <v>13.26</v>
      </c>
      <c r="BC330">
        <f>'1.Лок.смета.и.Акт'!J1016</f>
        <v>9.11</v>
      </c>
      <c r="BD330" t="s">
        <v>6</v>
      </c>
      <c r="BE330" t="s">
        <v>6</v>
      </c>
      <c r="BF330" t="s">
        <v>6</v>
      </c>
      <c r="BG330" t="s">
        <v>6</v>
      </c>
      <c r="BH330">
        <v>0</v>
      </c>
      <c r="BI330">
        <v>1</v>
      </c>
      <c r="BJ330" t="s">
        <v>125</v>
      </c>
      <c r="BM330">
        <v>20001</v>
      </c>
      <c r="BN330">
        <v>0</v>
      </c>
      <c r="BO330" t="s">
        <v>6</v>
      </c>
      <c r="BP330">
        <v>0</v>
      </c>
      <c r="BQ330">
        <v>22</v>
      </c>
      <c r="BR330">
        <v>0</v>
      </c>
      <c r="BS330">
        <f>'1.Лок.смета.и.Акт'!J1015</f>
        <v>33.39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6</v>
      </c>
      <c r="BZ330">
        <v>121</v>
      </c>
      <c r="CA330">
        <v>72</v>
      </c>
      <c r="CB330" t="s">
        <v>6</v>
      </c>
      <c r="CE330">
        <v>0</v>
      </c>
      <c r="CF330">
        <v>0</v>
      </c>
      <c r="CG330">
        <v>0</v>
      </c>
      <c r="CM330">
        <v>0</v>
      </c>
      <c r="CN330" t="s">
        <v>63</v>
      </c>
      <c r="CO330">
        <v>0</v>
      </c>
      <c r="CP330">
        <f t="shared" si="276"/>
        <v>25652.720000000001</v>
      </c>
      <c r="CQ330">
        <f>AC330*BC330</f>
        <v>3959.6614999999997</v>
      </c>
      <c r="CR330">
        <f>AD330*BB330</f>
        <v>1634.9579999999999</v>
      </c>
      <c r="CS330">
        <f t="shared" si="277"/>
        <v>519.88229999999999</v>
      </c>
      <c r="CT330">
        <f t="shared" si="278"/>
        <v>47188.751400000001</v>
      </c>
      <c r="CU330">
        <f t="shared" si="279"/>
        <v>0</v>
      </c>
      <c r="CV330">
        <f t="shared" si="280"/>
        <v>161.70000000000002</v>
      </c>
      <c r="CW330">
        <f t="shared" si="281"/>
        <v>1.26</v>
      </c>
      <c r="CX330">
        <f t="shared" si="282"/>
        <v>0</v>
      </c>
      <c r="CY330">
        <f t="shared" si="283"/>
        <v>28055.531899999998</v>
      </c>
      <c r="CZ330">
        <f t="shared" si="284"/>
        <v>16694.200800000002</v>
      </c>
      <c r="DC330" t="s">
        <v>6</v>
      </c>
      <c r="DD330" t="s">
        <v>6</v>
      </c>
      <c r="DE330" t="s">
        <v>64</v>
      </c>
      <c r="DF330" t="s">
        <v>64</v>
      </c>
      <c r="DG330" t="s">
        <v>64</v>
      </c>
      <c r="DH330" t="s">
        <v>6</v>
      </c>
      <c r="DI330" t="s">
        <v>64</v>
      </c>
      <c r="DJ330" t="s">
        <v>64</v>
      </c>
      <c r="DK330" t="s">
        <v>6</v>
      </c>
      <c r="DL330" t="s">
        <v>6</v>
      </c>
      <c r="DM330" t="s">
        <v>6</v>
      </c>
      <c r="DN330">
        <v>0</v>
      </c>
      <c r="DO330">
        <v>0</v>
      </c>
      <c r="DP330">
        <v>1</v>
      </c>
      <c r="DQ330">
        <v>1</v>
      </c>
      <c r="DU330">
        <v>1005</v>
      </c>
      <c r="DV330" t="s">
        <v>101</v>
      </c>
      <c r="DW330" t="str">
        <f>'1.Лок.смета.и.Акт'!D1012</f>
        <v>100 м2</v>
      </c>
      <c r="DX330">
        <v>100</v>
      </c>
      <c r="DZ330" t="s">
        <v>6</v>
      </c>
      <c r="EA330" t="s">
        <v>6</v>
      </c>
      <c r="EB330" t="s">
        <v>6</v>
      </c>
      <c r="EC330" t="s">
        <v>6</v>
      </c>
      <c r="EE330">
        <v>61529847</v>
      </c>
      <c r="EF330">
        <v>22</v>
      </c>
      <c r="EG330" t="s">
        <v>27</v>
      </c>
      <c r="EH330">
        <v>16</v>
      </c>
      <c r="EI330" t="s">
        <v>28</v>
      </c>
      <c r="EJ330">
        <v>1</v>
      </c>
      <c r="EK330">
        <v>20001</v>
      </c>
      <c r="EL330" t="s">
        <v>29</v>
      </c>
      <c r="EM330" t="s">
        <v>30</v>
      </c>
      <c r="EO330" t="s">
        <v>31</v>
      </c>
      <c r="EQ330">
        <v>0</v>
      </c>
      <c r="ER330">
        <f>ES330+ET330+EV330</f>
        <v>1898.04</v>
      </c>
      <c r="ES330" s="68">
        <f>'1.Лок.смета.и.Акт'!F1016</f>
        <v>434.65</v>
      </c>
      <c r="ET330" s="68">
        <f>'1.Лок.смета.и.Акт'!F1014</f>
        <v>117.43</v>
      </c>
      <c r="EU330" s="68">
        <f>'1.Лок.смета.и.Акт'!F1015</f>
        <v>14.83</v>
      </c>
      <c r="EV330" s="68">
        <f>'1.Лок.смета.и.Акт'!F1013</f>
        <v>1345.96</v>
      </c>
      <c r="EW330">
        <f>'1.Лок.смета.и.Акт'!E1019</f>
        <v>154</v>
      </c>
      <c r="EX330">
        <v>1.2</v>
      </c>
      <c r="EY330">
        <v>0</v>
      </c>
      <c r="FQ330">
        <v>0</v>
      </c>
      <c r="FR330">
        <f t="shared" si="285"/>
        <v>0</v>
      </c>
      <c r="FS330">
        <v>0</v>
      </c>
      <c r="FX330">
        <v>121</v>
      </c>
      <c r="FY330">
        <v>72</v>
      </c>
      <c r="GA330" t="s">
        <v>6</v>
      </c>
      <c r="GD330">
        <v>1</v>
      </c>
      <c r="GF330">
        <v>-706050576</v>
      </c>
      <c r="GG330">
        <v>2</v>
      </c>
      <c r="GH330">
        <v>1</v>
      </c>
      <c r="GI330">
        <v>4</v>
      </c>
      <c r="GJ330">
        <v>0</v>
      </c>
      <c r="GK330">
        <v>0</v>
      </c>
      <c r="GL330">
        <f t="shared" si="286"/>
        <v>0</v>
      </c>
      <c r="GM330">
        <f t="shared" si="287"/>
        <v>70402.45</v>
      </c>
      <c r="GN330">
        <f t="shared" si="288"/>
        <v>70402.45</v>
      </c>
      <c r="GO330">
        <f t="shared" si="289"/>
        <v>0</v>
      </c>
      <c r="GP330">
        <f t="shared" si="290"/>
        <v>0</v>
      </c>
      <c r="GR330">
        <v>0</v>
      </c>
      <c r="GS330">
        <v>3</v>
      </c>
      <c r="GT330">
        <v>0</v>
      </c>
      <c r="GU330" t="s">
        <v>6</v>
      </c>
      <c r="GV330">
        <f t="shared" si="291"/>
        <v>0</v>
      </c>
      <c r="GW330">
        <v>1</v>
      </c>
      <c r="GX330">
        <f t="shared" si="292"/>
        <v>0</v>
      </c>
      <c r="HA330">
        <v>0</v>
      </c>
      <c r="HB330">
        <v>0</v>
      </c>
      <c r="HC330">
        <f t="shared" si="293"/>
        <v>0</v>
      </c>
      <c r="HE330" t="s">
        <v>6</v>
      </c>
      <c r="HF330" t="s">
        <v>6</v>
      </c>
      <c r="HM330" t="s">
        <v>6</v>
      </c>
      <c r="HN330" t="s">
        <v>32</v>
      </c>
      <c r="HO330" t="s">
        <v>33</v>
      </c>
      <c r="HP330" t="s">
        <v>28</v>
      </c>
      <c r="HQ330" t="s">
        <v>28</v>
      </c>
      <c r="IF330">
        <v>-1</v>
      </c>
      <c r="IK330">
        <v>0</v>
      </c>
    </row>
    <row r="331" spans="1:245" x14ac:dyDescent="0.2">
      <c r="A331">
        <v>18</v>
      </c>
      <c r="B331">
        <v>1</v>
      </c>
      <c r="C331">
        <v>422</v>
      </c>
      <c r="E331" t="s">
        <v>359</v>
      </c>
      <c r="F331" t="str">
        <f>'1.Лок.смета.и.Акт'!B1020</f>
        <v>Прайс</v>
      </c>
      <c r="G331" t="s">
        <v>127</v>
      </c>
      <c r="H331" t="s">
        <v>105</v>
      </c>
      <c r="I331" t="e">
        <f>I330*J331</f>
        <v>#REF!</v>
      </c>
      <c r="J331" s="183" t="e">
        <f>#REF!</f>
        <v>#REF!</v>
      </c>
      <c r="K331">
        <v>56.7901235</v>
      </c>
      <c r="O331" t="e">
        <f t="shared" si="261"/>
        <v>#REF!</v>
      </c>
      <c r="P331" t="e">
        <f t="shared" si="262"/>
        <v>#REF!</v>
      </c>
      <c r="Q331" t="e">
        <f t="shared" si="263"/>
        <v>#REF!</v>
      </c>
      <c r="R331" t="e">
        <f t="shared" si="264"/>
        <v>#REF!</v>
      </c>
      <c r="S331" t="e">
        <f t="shared" si="265"/>
        <v>#REF!</v>
      </c>
      <c r="T331" t="e">
        <f t="shared" si="266"/>
        <v>#REF!</v>
      </c>
      <c r="U331" t="e">
        <f t="shared" si="267"/>
        <v>#REF!</v>
      </c>
      <c r="V331" t="e">
        <f t="shared" si="268"/>
        <v>#REF!</v>
      </c>
      <c r="W331" t="e">
        <f t="shared" si="269"/>
        <v>#REF!</v>
      </c>
      <c r="X331" t="e">
        <f t="shared" si="270"/>
        <v>#REF!</v>
      </c>
      <c r="Y331" t="e">
        <f t="shared" si="271"/>
        <v>#REF!</v>
      </c>
      <c r="AA331">
        <v>74715642</v>
      </c>
      <c r="AB331">
        <f t="shared" si="272"/>
        <v>978.09</v>
      </c>
      <c r="AC331">
        <f t="shared" si="273"/>
        <v>978.09</v>
      </c>
      <c r="AD331">
        <f>ROUND((((ET331)-(EU331))+AE331),2)</f>
        <v>0</v>
      </c>
      <c r="AE331">
        <f t="shared" ref="AE331:AF333" si="300">ROUND((EU331),2)</f>
        <v>0</v>
      </c>
      <c r="AF331">
        <f t="shared" si="300"/>
        <v>0</v>
      </c>
      <c r="AG331">
        <f t="shared" si="274"/>
        <v>0</v>
      </c>
      <c r="AH331">
        <f t="shared" ref="AH331:AI333" si="301">(EW331)</f>
        <v>0</v>
      </c>
      <c r="AI331">
        <f t="shared" si="301"/>
        <v>0</v>
      </c>
      <c r="AJ331">
        <f t="shared" si="275"/>
        <v>0</v>
      </c>
      <c r="AK331">
        <v>978.09</v>
      </c>
      <c r="AL331" s="68">
        <f>'1.Лок.смета.и.Акт'!F1020</f>
        <v>978.09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f>'1.Лок.смета.и.Акт'!J1020</f>
        <v>9.11</v>
      </c>
      <c r="BD331" t="s">
        <v>6</v>
      </c>
      <c r="BE331" t="s">
        <v>6</v>
      </c>
      <c r="BF331" t="s">
        <v>6</v>
      </c>
      <c r="BG331" t="s">
        <v>6</v>
      </c>
      <c r="BH331">
        <v>3</v>
      </c>
      <c r="BI331">
        <v>1</v>
      </c>
      <c r="BJ331" t="s">
        <v>128</v>
      </c>
      <c r="BM331">
        <v>500001</v>
      </c>
      <c r="BN331">
        <v>0</v>
      </c>
      <c r="BO331" t="s">
        <v>6</v>
      </c>
      <c r="BP331">
        <v>0</v>
      </c>
      <c r="BQ331">
        <v>8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6</v>
      </c>
      <c r="BZ331">
        <v>0</v>
      </c>
      <c r="CA331">
        <v>0</v>
      </c>
      <c r="CB331" t="s">
        <v>6</v>
      </c>
      <c r="CE331">
        <v>0</v>
      </c>
      <c r="CF331">
        <v>0</v>
      </c>
      <c r="CG331">
        <v>0</v>
      </c>
      <c r="CM331">
        <v>0</v>
      </c>
      <c r="CN331" t="s">
        <v>6</v>
      </c>
      <c r="CO331">
        <v>0</v>
      </c>
      <c r="CP331" t="e">
        <f t="shared" si="276"/>
        <v>#REF!</v>
      </c>
      <c r="CQ331">
        <f t="shared" ref="CQ331:CR333" si="302">AC331</f>
        <v>978.09</v>
      </c>
      <c r="CR331">
        <f t="shared" si="302"/>
        <v>0</v>
      </c>
      <c r="CS331">
        <f t="shared" si="277"/>
        <v>0</v>
      </c>
      <c r="CT331">
        <f t="shared" si="278"/>
        <v>0</v>
      </c>
      <c r="CU331">
        <f t="shared" si="279"/>
        <v>0</v>
      </c>
      <c r="CV331">
        <f t="shared" si="280"/>
        <v>0</v>
      </c>
      <c r="CW331">
        <f t="shared" si="281"/>
        <v>0</v>
      </c>
      <c r="CX331">
        <f t="shared" si="282"/>
        <v>0</v>
      </c>
      <c r="CY331" t="e">
        <f t="shared" si="283"/>
        <v>#REF!</v>
      </c>
      <c r="CZ331" t="e">
        <f t="shared" si="284"/>
        <v>#REF!</v>
      </c>
      <c r="DC331" t="s">
        <v>6</v>
      </c>
      <c r="DD331" t="s">
        <v>6</v>
      </c>
      <c r="DE331" t="s">
        <v>6</v>
      </c>
      <c r="DF331" t="s">
        <v>6</v>
      </c>
      <c r="DG331" t="s">
        <v>6</v>
      </c>
      <c r="DH331" t="s">
        <v>6</v>
      </c>
      <c r="DI331" t="s">
        <v>6</v>
      </c>
      <c r="DJ331" t="s">
        <v>6</v>
      </c>
      <c r="DK331" t="s">
        <v>6</v>
      </c>
      <c r="DL331" t="s">
        <v>6</v>
      </c>
      <c r="DM331" t="s">
        <v>6</v>
      </c>
      <c r="DN331">
        <v>0</v>
      </c>
      <c r="DO331">
        <v>0</v>
      </c>
      <c r="DP331">
        <v>1</v>
      </c>
      <c r="DQ331">
        <v>1</v>
      </c>
      <c r="DU331">
        <v>1005</v>
      </c>
      <c r="DV331" t="s">
        <v>105</v>
      </c>
      <c r="DW331" t="str">
        <f>'1.Лок.смета.и.Акт'!D1020</f>
        <v>м2</v>
      </c>
      <c r="DX331">
        <v>1</v>
      </c>
      <c r="DZ331" t="s">
        <v>6</v>
      </c>
      <c r="EA331" t="s">
        <v>6</v>
      </c>
      <c r="EB331" t="s">
        <v>6</v>
      </c>
      <c r="EC331" t="s">
        <v>6</v>
      </c>
      <c r="EE331">
        <v>61530067</v>
      </c>
      <c r="EF331">
        <v>8</v>
      </c>
      <c r="EG331" t="s">
        <v>51</v>
      </c>
      <c r="EH331">
        <v>0</v>
      </c>
      <c r="EI331" t="s">
        <v>6</v>
      </c>
      <c r="EJ331">
        <v>1</v>
      </c>
      <c r="EK331">
        <v>500001</v>
      </c>
      <c r="EL331" t="s">
        <v>52</v>
      </c>
      <c r="EM331" t="s">
        <v>53</v>
      </c>
      <c r="EO331" t="s">
        <v>6</v>
      </c>
      <c r="EQ331">
        <v>0</v>
      </c>
      <c r="ER331">
        <v>978.09</v>
      </c>
      <c r="ES331" s="68">
        <f>'1.Лок.смета.и.Акт'!F1020</f>
        <v>978.09</v>
      </c>
      <c r="ET331">
        <v>0</v>
      </c>
      <c r="EU331">
        <v>0</v>
      </c>
      <c r="EV331">
        <v>0</v>
      </c>
      <c r="EW331">
        <v>0</v>
      </c>
      <c r="EX331">
        <v>0</v>
      </c>
      <c r="EZ331">
        <v>5</v>
      </c>
      <c r="FC331">
        <v>0</v>
      </c>
      <c r="FD331">
        <v>18</v>
      </c>
      <c r="FF331">
        <v>930.08</v>
      </c>
      <c r="FQ331">
        <v>0</v>
      </c>
      <c r="FR331">
        <f t="shared" si="285"/>
        <v>0</v>
      </c>
      <c r="FS331">
        <v>0</v>
      </c>
      <c r="FX331">
        <v>0</v>
      </c>
      <c r="FY331">
        <v>0</v>
      </c>
      <c r="GA331" t="s">
        <v>129</v>
      </c>
      <c r="GD331">
        <v>1</v>
      </c>
      <c r="GF331">
        <v>718958479</v>
      </c>
      <c r="GG331">
        <v>2</v>
      </c>
      <c r="GH331">
        <v>3</v>
      </c>
      <c r="GI331">
        <v>4</v>
      </c>
      <c r="GJ331">
        <v>0</v>
      </c>
      <c r="GK331">
        <v>0</v>
      </c>
      <c r="GL331">
        <f t="shared" si="286"/>
        <v>0</v>
      </c>
      <c r="GM331" t="e">
        <f t="shared" si="287"/>
        <v>#REF!</v>
      </c>
      <c r="GN331" t="e">
        <f t="shared" si="288"/>
        <v>#REF!</v>
      </c>
      <c r="GO331">
        <f t="shared" si="289"/>
        <v>0</v>
      </c>
      <c r="GP331">
        <f t="shared" si="290"/>
        <v>0</v>
      </c>
      <c r="GR331">
        <v>1</v>
      </c>
      <c r="GS331">
        <v>1</v>
      </c>
      <c r="GT331">
        <v>0</v>
      </c>
      <c r="GU331" t="s">
        <v>6</v>
      </c>
      <c r="GV331">
        <f t="shared" si="291"/>
        <v>0</v>
      </c>
      <c r="GW331">
        <v>1</v>
      </c>
      <c r="GX331" t="e">
        <f t="shared" si="292"/>
        <v>#REF!</v>
      </c>
      <c r="HA331">
        <v>0</v>
      </c>
      <c r="HB331">
        <v>0</v>
      </c>
      <c r="HC331">
        <f t="shared" si="293"/>
        <v>0</v>
      </c>
      <c r="HE331" t="s">
        <v>43</v>
      </c>
      <c r="HF331" t="s">
        <v>55</v>
      </c>
      <c r="HG331" t="e">
        <f>ROUND(AC331*I331,2)</f>
        <v>#REF!</v>
      </c>
      <c r="HM331" t="s">
        <v>6</v>
      </c>
      <c r="HN331" t="s">
        <v>6</v>
      </c>
      <c r="HO331" t="s">
        <v>6</v>
      </c>
      <c r="HP331" t="s">
        <v>6</v>
      </c>
      <c r="HQ331" t="s">
        <v>6</v>
      </c>
      <c r="IF331">
        <v>-1</v>
      </c>
      <c r="IK331">
        <v>0</v>
      </c>
    </row>
    <row r="332" spans="1:245" x14ac:dyDescent="0.2">
      <c r="A332">
        <v>18</v>
      </c>
      <c r="B332">
        <v>1</v>
      </c>
      <c r="C332">
        <v>423</v>
      </c>
      <c r="E332" t="s">
        <v>360</v>
      </c>
      <c r="F332" t="str">
        <f>'1.Лок.смета.и.Акт'!B1022</f>
        <v>Прайс</v>
      </c>
      <c r="G332" t="s">
        <v>131</v>
      </c>
      <c r="H332" t="s">
        <v>105</v>
      </c>
      <c r="I332" t="e">
        <f>I330*J332</f>
        <v>#REF!</v>
      </c>
      <c r="J332" s="183" t="e">
        <f>#REF!</f>
        <v>#REF!</v>
      </c>
      <c r="K332">
        <v>14.403292199999999</v>
      </c>
      <c r="O332" t="e">
        <f t="shared" si="261"/>
        <v>#REF!</v>
      </c>
      <c r="P332" t="e">
        <f t="shared" si="262"/>
        <v>#REF!</v>
      </c>
      <c r="Q332" t="e">
        <f t="shared" si="263"/>
        <v>#REF!</v>
      </c>
      <c r="R332" t="e">
        <f t="shared" si="264"/>
        <v>#REF!</v>
      </c>
      <c r="S332" t="e">
        <f t="shared" si="265"/>
        <v>#REF!</v>
      </c>
      <c r="T332" t="e">
        <f t="shared" si="266"/>
        <v>#REF!</v>
      </c>
      <c r="U332" t="e">
        <f t="shared" si="267"/>
        <v>#REF!</v>
      </c>
      <c r="V332" t="e">
        <f t="shared" si="268"/>
        <v>#REF!</v>
      </c>
      <c r="W332" t="e">
        <f t="shared" si="269"/>
        <v>#REF!</v>
      </c>
      <c r="X332" t="e">
        <f t="shared" si="270"/>
        <v>#REF!</v>
      </c>
      <c r="Y332" t="e">
        <f t="shared" si="271"/>
        <v>#REF!</v>
      </c>
      <c r="AA332">
        <v>74715642</v>
      </c>
      <c r="AB332">
        <f t="shared" si="272"/>
        <v>1038.7</v>
      </c>
      <c r="AC332">
        <f t="shared" si="273"/>
        <v>1038.7</v>
      </c>
      <c r="AD332">
        <f>ROUND((((ET332)-(EU332))+AE332),2)</f>
        <v>0</v>
      </c>
      <c r="AE332">
        <f t="shared" si="300"/>
        <v>0</v>
      </c>
      <c r="AF332">
        <f t="shared" si="300"/>
        <v>0</v>
      </c>
      <c r="AG332">
        <f t="shared" si="274"/>
        <v>0</v>
      </c>
      <c r="AH332">
        <f t="shared" si="301"/>
        <v>0</v>
      </c>
      <c r="AI332">
        <f t="shared" si="301"/>
        <v>0</v>
      </c>
      <c r="AJ332">
        <f t="shared" si="275"/>
        <v>0</v>
      </c>
      <c r="AK332">
        <v>1038.7</v>
      </c>
      <c r="AL332" s="68">
        <f>'1.Лок.смета.и.Акт'!F1022</f>
        <v>1038.7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f>'1.Лок.смета.и.Акт'!J1022</f>
        <v>9.11</v>
      </c>
      <c r="BD332" t="s">
        <v>6</v>
      </c>
      <c r="BE332" t="s">
        <v>6</v>
      </c>
      <c r="BF332" t="s">
        <v>6</v>
      </c>
      <c r="BG332" t="s">
        <v>6</v>
      </c>
      <c r="BH332">
        <v>3</v>
      </c>
      <c r="BI332">
        <v>1</v>
      </c>
      <c r="BJ332" t="s">
        <v>128</v>
      </c>
      <c r="BM332">
        <v>500001</v>
      </c>
      <c r="BN332">
        <v>0</v>
      </c>
      <c r="BO332" t="s">
        <v>6</v>
      </c>
      <c r="BP332">
        <v>0</v>
      </c>
      <c r="BQ332">
        <v>8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6</v>
      </c>
      <c r="BZ332">
        <v>0</v>
      </c>
      <c r="CA332">
        <v>0</v>
      </c>
      <c r="CB332" t="s">
        <v>6</v>
      </c>
      <c r="CE332">
        <v>0</v>
      </c>
      <c r="CF332">
        <v>0</v>
      </c>
      <c r="CG332">
        <v>0</v>
      </c>
      <c r="CM332">
        <v>0</v>
      </c>
      <c r="CN332" t="s">
        <v>6</v>
      </c>
      <c r="CO332">
        <v>0</v>
      </c>
      <c r="CP332" t="e">
        <f t="shared" si="276"/>
        <v>#REF!</v>
      </c>
      <c r="CQ332">
        <f t="shared" si="302"/>
        <v>1038.7</v>
      </c>
      <c r="CR332">
        <f t="shared" si="302"/>
        <v>0</v>
      </c>
      <c r="CS332">
        <f t="shared" si="277"/>
        <v>0</v>
      </c>
      <c r="CT332">
        <f t="shared" si="278"/>
        <v>0</v>
      </c>
      <c r="CU332">
        <f t="shared" si="279"/>
        <v>0</v>
      </c>
      <c r="CV332">
        <f t="shared" si="280"/>
        <v>0</v>
      </c>
      <c r="CW332">
        <f t="shared" si="281"/>
        <v>0</v>
      </c>
      <c r="CX332">
        <f t="shared" si="282"/>
        <v>0</v>
      </c>
      <c r="CY332" t="e">
        <f t="shared" si="283"/>
        <v>#REF!</v>
      </c>
      <c r="CZ332" t="e">
        <f t="shared" si="284"/>
        <v>#REF!</v>
      </c>
      <c r="DC332" t="s">
        <v>6</v>
      </c>
      <c r="DD332" t="s">
        <v>6</v>
      </c>
      <c r="DE332" t="s">
        <v>6</v>
      </c>
      <c r="DF332" t="s">
        <v>6</v>
      </c>
      <c r="DG332" t="s">
        <v>6</v>
      </c>
      <c r="DH332" t="s">
        <v>6</v>
      </c>
      <c r="DI332" t="s">
        <v>6</v>
      </c>
      <c r="DJ332" t="s">
        <v>6</v>
      </c>
      <c r="DK332" t="s">
        <v>6</v>
      </c>
      <c r="DL332" t="s">
        <v>6</v>
      </c>
      <c r="DM332" t="s">
        <v>6</v>
      </c>
      <c r="DN332">
        <v>0</v>
      </c>
      <c r="DO332">
        <v>0</v>
      </c>
      <c r="DP332">
        <v>1</v>
      </c>
      <c r="DQ332">
        <v>1</v>
      </c>
      <c r="DU332">
        <v>1005</v>
      </c>
      <c r="DV332" t="s">
        <v>105</v>
      </c>
      <c r="DW332" t="str">
        <f>'1.Лок.смета.и.Акт'!D1022</f>
        <v>м2</v>
      </c>
      <c r="DX332">
        <v>1</v>
      </c>
      <c r="DZ332" t="s">
        <v>6</v>
      </c>
      <c r="EA332" t="s">
        <v>6</v>
      </c>
      <c r="EB332" t="s">
        <v>6</v>
      </c>
      <c r="EC332" t="s">
        <v>6</v>
      </c>
      <c r="EE332">
        <v>61530067</v>
      </c>
      <c r="EF332">
        <v>8</v>
      </c>
      <c r="EG332" t="s">
        <v>51</v>
      </c>
      <c r="EH332">
        <v>0</v>
      </c>
      <c r="EI332" t="s">
        <v>6</v>
      </c>
      <c r="EJ332">
        <v>1</v>
      </c>
      <c r="EK332">
        <v>500001</v>
      </c>
      <c r="EL332" t="s">
        <v>52</v>
      </c>
      <c r="EM332" t="s">
        <v>53</v>
      </c>
      <c r="EO332" t="s">
        <v>6</v>
      </c>
      <c r="EQ332">
        <v>0</v>
      </c>
      <c r="ER332">
        <v>1038.7</v>
      </c>
      <c r="ES332" s="68">
        <f>'1.Лок.смета.и.Акт'!F1022</f>
        <v>1038.7</v>
      </c>
      <c r="ET332">
        <v>0</v>
      </c>
      <c r="EU332">
        <v>0</v>
      </c>
      <c r="EV332">
        <v>0</v>
      </c>
      <c r="EW332">
        <v>0</v>
      </c>
      <c r="EX332">
        <v>0</v>
      </c>
      <c r="EZ332">
        <v>5</v>
      </c>
      <c r="FC332">
        <v>0</v>
      </c>
      <c r="FD332">
        <v>18</v>
      </c>
      <c r="FF332">
        <v>987.71</v>
      </c>
      <c r="FQ332">
        <v>0</v>
      </c>
      <c r="FR332">
        <f t="shared" si="285"/>
        <v>0</v>
      </c>
      <c r="FS332">
        <v>0</v>
      </c>
      <c r="FX332">
        <v>0</v>
      </c>
      <c r="FY332">
        <v>0</v>
      </c>
      <c r="GA332" t="s">
        <v>132</v>
      </c>
      <c r="GD332">
        <v>1</v>
      </c>
      <c r="GF332">
        <v>-1909044663</v>
      </c>
      <c r="GG332">
        <v>2</v>
      </c>
      <c r="GH332">
        <v>3</v>
      </c>
      <c r="GI332">
        <v>4</v>
      </c>
      <c r="GJ332">
        <v>0</v>
      </c>
      <c r="GK332">
        <v>0</v>
      </c>
      <c r="GL332">
        <f t="shared" si="286"/>
        <v>0</v>
      </c>
      <c r="GM332" t="e">
        <f t="shared" si="287"/>
        <v>#REF!</v>
      </c>
      <c r="GN332" t="e">
        <f t="shared" si="288"/>
        <v>#REF!</v>
      </c>
      <c r="GO332">
        <f t="shared" si="289"/>
        <v>0</v>
      </c>
      <c r="GP332">
        <f t="shared" si="290"/>
        <v>0</v>
      </c>
      <c r="GR332">
        <v>1</v>
      </c>
      <c r="GS332">
        <v>1</v>
      </c>
      <c r="GT332">
        <v>0</v>
      </c>
      <c r="GU332" t="s">
        <v>6</v>
      </c>
      <c r="GV332">
        <f t="shared" si="291"/>
        <v>0</v>
      </c>
      <c r="GW332">
        <v>1</v>
      </c>
      <c r="GX332" t="e">
        <f t="shared" si="292"/>
        <v>#REF!</v>
      </c>
      <c r="HA332">
        <v>0</v>
      </c>
      <c r="HB332">
        <v>0</v>
      </c>
      <c r="HC332">
        <f t="shared" si="293"/>
        <v>0</v>
      </c>
      <c r="HE332" t="s">
        <v>43</v>
      </c>
      <c r="HF332" t="s">
        <v>55</v>
      </c>
      <c r="HG332" t="e">
        <f>ROUND(AC332*I332,2)</f>
        <v>#REF!</v>
      </c>
      <c r="HM332" t="s">
        <v>6</v>
      </c>
      <c r="HN332" t="s">
        <v>6</v>
      </c>
      <c r="HO332" t="s">
        <v>6</v>
      </c>
      <c r="HP332" t="s">
        <v>6</v>
      </c>
      <c r="HQ332" t="s">
        <v>6</v>
      </c>
      <c r="IF332">
        <v>-1</v>
      </c>
      <c r="IK332">
        <v>0</v>
      </c>
    </row>
    <row r="333" spans="1:245" x14ac:dyDescent="0.2">
      <c r="A333">
        <v>18</v>
      </c>
      <c r="B333">
        <v>1</v>
      </c>
      <c r="C333">
        <v>424</v>
      </c>
      <c r="E333" t="s">
        <v>361</v>
      </c>
      <c r="F333" t="str">
        <f>'1.Лок.смета.и.Акт'!B1024</f>
        <v>Прайс</v>
      </c>
      <c r="G333" t="s">
        <v>134</v>
      </c>
      <c r="H333" t="s">
        <v>105</v>
      </c>
      <c r="I333" t="e">
        <f>I330*J333</f>
        <v>#REF!</v>
      </c>
      <c r="J333" s="183" t="e">
        <f>#REF!</f>
        <v>#REF!</v>
      </c>
      <c r="K333">
        <v>28.806584399999998</v>
      </c>
      <c r="O333" t="e">
        <f t="shared" si="261"/>
        <v>#REF!</v>
      </c>
      <c r="P333" t="e">
        <f t="shared" si="262"/>
        <v>#REF!</v>
      </c>
      <c r="Q333" t="e">
        <f t="shared" si="263"/>
        <v>#REF!</v>
      </c>
      <c r="R333" t="e">
        <f t="shared" si="264"/>
        <v>#REF!</v>
      </c>
      <c r="S333" t="e">
        <f t="shared" si="265"/>
        <v>#REF!</v>
      </c>
      <c r="T333" t="e">
        <f t="shared" si="266"/>
        <v>#REF!</v>
      </c>
      <c r="U333" t="e">
        <f t="shared" si="267"/>
        <v>#REF!</v>
      </c>
      <c r="V333" t="e">
        <f t="shared" si="268"/>
        <v>#REF!</v>
      </c>
      <c r="W333" t="e">
        <f t="shared" si="269"/>
        <v>#REF!</v>
      </c>
      <c r="X333" t="e">
        <f t="shared" si="270"/>
        <v>#REF!</v>
      </c>
      <c r="Y333" t="e">
        <f t="shared" si="271"/>
        <v>#REF!</v>
      </c>
      <c r="AA333">
        <v>74715642</v>
      </c>
      <c r="AB333">
        <f t="shared" si="272"/>
        <v>1150.01</v>
      </c>
      <c r="AC333">
        <f t="shared" si="273"/>
        <v>1150.01</v>
      </c>
      <c r="AD333">
        <f>ROUND((((ET333)-(EU333))+AE333),2)</f>
        <v>0</v>
      </c>
      <c r="AE333">
        <f t="shared" si="300"/>
        <v>0</v>
      </c>
      <c r="AF333">
        <f t="shared" si="300"/>
        <v>0</v>
      </c>
      <c r="AG333">
        <f t="shared" si="274"/>
        <v>0</v>
      </c>
      <c r="AH333">
        <f t="shared" si="301"/>
        <v>0</v>
      </c>
      <c r="AI333">
        <f t="shared" si="301"/>
        <v>0</v>
      </c>
      <c r="AJ333">
        <f t="shared" si="275"/>
        <v>0</v>
      </c>
      <c r="AK333">
        <v>1150.01</v>
      </c>
      <c r="AL333" s="68">
        <f>'1.Лок.смета.и.Акт'!F1024</f>
        <v>1150.01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f>'1.Лок.смета.и.Акт'!J1024</f>
        <v>9.11</v>
      </c>
      <c r="BD333" t="s">
        <v>6</v>
      </c>
      <c r="BE333" t="s">
        <v>6</v>
      </c>
      <c r="BF333" t="s">
        <v>6</v>
      </c>
      <c r="BG333" t="s">
        <v>6</v>
      </c>
      <c r="BH333">
        <v>3</v>
      </c>
      <c r="BI333">
        <v>1</v>
      </c>
      <c r="BJ333" t="s">
        <v>128</v>
      </c>
      <c r="BM333">
        <v>500001</v>
      </c>
      <c r="BN333">
        <v>0</v>
      </c>
      <c r="BO333" t="s">
        <v>6</v>
      </c>
      <c r="BP333">
        <v>0</v>
      </c>
      <c r="BQ333">
        <v>8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6</v>
      </c>
      <c r="BZ333">
        <v>0</v>
      </c>
      <c r="CA333">
        <v>0</v>
      </c>
      <c r="CB333" t="s">
        <v>6</v>
      </c>
      <c r="CE333">
        <v>0</v>
      </c>
      <c r="CF333">
        <v>0</v>
      </c>
      <c r="CG333">
        <v>0</v>
      </c>
      <c r="CM333">
        <v>0</v>
      </c>
      <c r="CN333" t="s">
        <v>6</v>
      </c>
      <c r="CO333">
        <v>0</v>
      </c>
      <c r="CP333" t="e">
        <f t="shared" si="276"/>
        <v>#REF!</v>
      </c>
      <c r="CQ333">
        <f t="shared" si="302"/>
        <v>1150.01</v>
      </c>
      <c r="CR333">
        <f t="shared" si="302"/>
        <v>0</v>
      </c>
      <c r="CS333">
        <f t="shared" si="277"/>
        <v>0</v>
      </c>
      <c r="CT333">
        <f t="shared" si="278"/>
        <v>0</v>
      </c>
      <c r="CU333">
        <f t="shared" si="279"/>
        <v>0</v>
      </c>
      <c r="CV333">
        <f t="shared" si="280"/>
        <v>0</v>
      </c>
      <c r="CW333">
        <f t="shared" si="281"/>
        <v>0</v>
      </c>
      <c r="CX333">
        <f t="shared" si="282"/>
        <v>0</v>
      </c>
      <c r="CY333" t="e">
        <f t="shared" si="283"/>
        <v>#REF!</v>
      </c>
      <c r="CZ333" t="e">
        <f t="shared" si="284"/>
        <v>#REF!</v>
      </c>
      <c r="DC333" t="s">
        <v>6</v>
      </c>
      <c r="DD333" t="s">
        <v>6</v>
      </c>
      <c r="DE333" t="s">
        <v>6</v>
      </c>
      <c r="DF333" t="s">
        <v>6</v>
      </c>
      <c r="DG333" t="s">
        <v>6</v>
      </c>
      <c r="DH333" t="s">
        <v>6</v>
      </c>
      <c r="DI333" t="s">
        <v>6</v>
      </c>
      <c r="DJ333" t="s">
        <v>6</v>
      </c>
      <c r="DK333" t="s">
        <v>6</v>
      </c>
      <c r="DL333" t="s">
        <v>6</v>
      </c>
      <c r="DM333" t="s">
        <v>6</v>
      </c>
      <c r="DN333">
        <v>0</v>
      </c>
      <c r="DO333">
        <v>0</v>
      </c>
      <c r="DP333">
        <v>1</v>
      </c>
      <c r="DQ333">
        <v>1</v>
      </c>
      <c r="DU333">
        <v>1005</v>
      </c>
      <c r="DV333" t="s">
        <v>105</v>
      </c>
      <c r="DW333" t="str">
        <f>'1.Лок.смета.и.Акт'!D1024</f>
        <v>м2</v>
      </c>
      <c r="DX333">
        <v>1</v>
      </c>
      <c r="DZ333" t="s">
        <v>6</v>
      </c>
      <c r="EA333" t="s">
        <v>6</v>
      </c>
      <c r="EB333" t="s">
        <v>6</v>
      </c>
      <c r="EC333" t="s">
        <v>6</v>
      </c>
      <c r="EE333">
        <v>61530067</v>
      </c>
      <c r="EF333">
        <v>8</v>
      </c>
      <c r="EG333" t="s">
        <v>51</v>
      </c>
      <c r="EH333">
        <v>0</v>
      </c>
      <c r="EI333" t="s">
        <v>6</v>
      </c>
      <c r="EJ333">
        <v>1</v>
      </c>
      <c r="EK333">
        <v>500001</v>
      </c>
      <c r="EL333" t="s">
        <v>52</v>
      </c>
      <c r="EM333" t="s">
        <v>53</v>
      </c>
      <c r="EO333" t="s">
        <v>6</v>
      </c>
      <c r="EQ333">
        <v>0</v>
      </c>
      <c r="ER333">
        <v>1093.56</v>
      </c>
      <c r="ES333" s="68">
        <f>'1.Лок.смета.и.Акт'!F1024</f>
        <v>1150.01</v>
      </c>
      <c r="ET333">
        <v>0</v>
      </c>
      <c r="EU333">
        <v>0</v>
      </c>
      <c r="EV333">
        <v>0</v>
      </c>
      <c r="EW333">
        <v>0</v>
      </c>
      <c r="EX333">
        <v>0</v>
      </c>
      <c r="EZ333">
        <v>5</v>
      </c>
      <c r="FC333">
        <v>0</v>
      </c>
      <c r="FD333">
        <v>18</v>
      </c>
      <c r="FF333">
        <v>1093.56</v>
      </c>
      <c r="FQ333">
        <v>0</v>
      </c>
      <c r="FR333">
        <f t="shared" si="285"/>
        <v>0</v>
      </c>
      <c r="FS333">
        <v>0</v>
      </c>
      <c r="FX333">
        <v>0</v>
      </c>
      <c r="FY333">
        <v>0</v>
      </c>
      <c r="GA333" t="s">
        <v>135</v>
      </c>
      <c r="GD333">
        <v>1</v>
      </c>
      <c r="GF333">
        <v>-694654670</v>
      </c>
      <c r="GG333">
        <v>2</v>
      </c>
      <c r="GH333">
        <v>3</v>
      </c>
      <c r="GI333">
        <v>4</v>
      </c>
      <c r="GJ333">
        <v>0</v>
      </c>
      <c r="GK333">
        <v>0</v>
      </c>
      <c r="GL333">
        <f t="shared" si="286"/>
        <v>0</v>
      </c>
      <c r="GM333" t="e">
        <f t="shared" si="287"/>
        <v>#REF!</v>
      </c>
      <c r="GN333" t="e">
        <f t="shared" si="288"/>
        <v>#REF!</v>
      </c>
      <c r="GO333">
        <f t="shared" si="289"/>
        <v>0</v>
      </c>
      <c r="GP333">
        <f t="shared" si="290"/>
        <v>0</v>
      </c>
      <c r="GR333">
        <v>1</v>
      </c>
      <c r="GS333">
        <v>1</v>
      </c>
      <c r="GT333">
        <v>0</v>
      </c>
      <c r="GU333" t="s">
        <v>6</v>
      </c>
      <c r="GV333">
        <f t="shared" si="291"/>
        <v>0</v>
      </c>
      <c r="GW333">
        <v>1</v>
      </c>
      <c r="GX333" t="e">
        <f t="shared" si="292"/>
        <v>#REF!</v>
      </c>
      <c r="HA333">
        <v>0</v>
      </c>
      <c r="HB333">
        <v>0</v>
      </c>
      <c r="HC333">
        <f t="shared" si="293"/>
        <v>0</v>
      </c>
      <c r="HE333" t="s">
        <v>43</v>
      </c>
      <c r="HF333" t="s">
        <v>55</v>
      </c>
      <c r="HG333" t="e">
        <f>ROUND(AC333*I333,2)</f>
        <v>#REF!</v>
      </c>
      <c r="HM333" t="s">
        <v>6</v>
      </c>
      <c r="HN333" t="s">
        <v>6</v>
      </c>
      <c r="HO333" t="s">
        <v>6</v>
      </c>
      <c r="HP333" t="s">
        <v>6</v>
      </c>
      <c r="HQ333" t="s">
        <v>6</v>
      </c>
      <c r="IF333">
        <v>-1</v>
      </c>
      <c r="IK333">
        <v>0</v>
      </c>
    </row>
    <row r="334" spans="1:245" x14ac:dyDescent="0.2">
      <c r="A334">
        <v>17</v>
      </c>
      <c r="B334">
        <v>1</v>
      </c>
      <c r="C334">
        <f>ROW(SmtRes!A438)</f>
        <v>438</v>
      </c>
      <c r="D334">
        <f>ROW(EtalonRes!A468)</f>
        <v>468</v>
      </c>
      <c r="E334" t="s">
        <v>362</v>
      </c>
      <c r="F334" t="s">
        <v>137</v>
      </c>
      <c r="G334" t="s">
        <v>138</v>
      </c>
      <c r="H334" t="s">
        <v>101</v>
      </c>
      <c r="I334">
        <f>'1.Лок.смета.и.Акт'!E1029</f>
        <v>0.51900000000000002</v>
      </c>
      <c r="J334">
        <v>0</v>
      </c>
      <c r="K334">
        <v>0.51900000000000002</v>
      </c>
      <c r="O334">
        <f t="shared" si="261"/>
        <v>25157.73</v>
      </c>
      <c r="P334">
        <f t="shared" si="262"/>
        <v>2053.13</v>
      </c>
      <c r="Q334">
        <f t="shared" si="263"/>
        <v>681.04</v>
      </c>
      <c r="R334">
        <f t="shared" si="264"/>
        <v>211.59</v>
      </c>
      <c r="S334">
        <f t="shared" si="265"/>
        <v>22423.56</v>
      </c>
      <c r="T334">
        <f t="shared" si="266"/>
        <v>0</v>
      </c>
      <c r="U334">
        <f t="shared" si="267"/>
        <v>76.837950000000006</v>
      </c>
      <c r="V334">
        <f t="shared" si="268"/>
        <v>0.51225299999999996</v>
      </c>
      <c r="W334">
        <f t="shared" si="269"/>
        <v>0</v>
      </c>
      <c r="X334">
        <f t="shared" si="270"/>
        <v>27388.53</v>
      </c>
      <c r="Y334">
        <f t="shared" si="271"/>
        <v>16297.31</v>
      </c>
      <c r="AA334">
        <v>74715642</v>
      </c>
      <c r="AB334">
        <f t="shared" si="272"/>
        <v>1827.16</v>
      </c>
      <c r="AC334">
        <f t="shared" si="273"/>
        <v>434.24</v>
      </c>
      <c r="AD334">
        <f>ROUND(((((ET334*ROUND(1.05,7)))-((EU334*ROUND(1.05,7))))+AE334),2)</f>
        <v>98.96</v>
      </c>
      <c r="AE334">
        <f>ROUND(((EU334*ROUND(1.05,7))),2)</f>
        <v>12.21</v>
      </c>
      <c r="AF334">
        <f>ROUND(((EV334*ROUND(1.05,7))),2)</f>
        <v>1293.96</v>
      </c>
      <c r="AG334">
        <f t="shared" si="274"/>
        <v>0</v>
      </c>
      <c r="AH334">
        <f>((EW334*ROUND(1.05,7)))</f>
        <v>148.05000000000001</v>
      </c>
      <c r="AI334">
        <f>((EX334*ROUND(1.05,7)))</f>
        <v>0.98699999999999999</v>
      </c>
      <c r="AJ334">
        <f t="shared" si="275"/>
        <v>0</v>
      </c>
      <c r="AK334">
        <f>AL334+AM334+AO334</f>
        <v>1760.83</v>
      </c>
      <c r="AL334" s="68">
        <f>'1.Лок.смета.и.Акт'!F1033</f>
        <v>434.24</v>
      </c>
      <c r="AM334" s="68">
        <f>'1.Лок.смета.и.Акт'!F1031</f>
        <v>94.25</v>
      </c>
      <c r="AN334" s="68">
        <f>'1.Лок.смета.и.Акт'!F1032</f>
        <v>11.63</v>
      </c>
      <c r="AO334" s="68">
        <f>'1.Лок.смета.и.Акт'!F1030</f>
        <v>1232.3399999999999</v>
      </c>
      <c r="AP334">
        <v>0</v>
      </c>
      <c r="AQ334">
        <f>'1.Лок.смета.и.Акт'!E1036</f>
        <v>141</v>
      </c>
      <c r="AR334">
        <v>0.94</v>
      </c>
      <c r="AS334">
        <v>0</v>
      </c>
      <c r="AT334">
        <v>121</v>
      </c>
      <c r="AU334">
        <v>72</v>
      </c>
      <c r="AV334">
        <v>1</v>
      </c>
      <c r="AW334">
        <v>1</v>
      </c>
      <c r="AZ334">
        <v>1</v>
      </c>
      <c r="BA334">
        <f>'1.Лок.смета.и.Акт'!J1030</f>
        <v>33.39</v>
      </c>
      <c r="BB334">
        <f>'1.Лок.смета.и.Акт'!J1031</f>
        <v>13.26</v>
      </c>
      <c r="BC334">
        <f>'1.Лок.смета.и.Акт'!J1033</f>
        <v>9.11</v>
      </c>
      <c r="BD334" t="s">
        <v>6</v>
      </c>
      <c r="BE334" t="s">
        <v>6</v>
      </c>
      <c r="BF334" t="s">
        <v>6</v>
      </c>
      <c r="BG334" t="s">
        <v>6</v>
      </c>
      <c r="BH334">
        <v>0</v>
      </c>
      <c r="BI334">
        <v>1</v>
      </c>
      <c r="BJ334" t="s">
        <v>139</v>
      </c>
      <c r="BM334">
        <v>20001</v>
      </c>
      <c r="BN334">
        <v>0</v>
      </c>
      <c r="BO334" t="s">
        <v>6</v>
      </c>
      <c r="BP334">
        <v>0</v>
      </c>
      <c r="BQ334">
        <v>22</v>
      </c>
      <c r="BR334">
        <v>0</v>
      </c>
      <c r="BS334">
        <f>'1.Лок.смета.и.Акт'!J1032</f>
        <v>33.39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6</v>
      </c>
      <c r="BZ334">
        <v>121</v>
      </c>
      <c r="CA334">
        <v>72</v>
      </c>
      <c r="CB334" t="s">
        <v>6</v>
      </c>
      <c r="CE334">
        <v>0</v>
      </c>
      <c r="CF334">
        <v>0</v>
      </c>
      <c r="CG334">
        <v>0</v>
      </c>
      <c r="CM334">
        <v>0</v>
      </c>
      <c r="CN334" t="s">
        <v>63</v>
      </c>
      <c r="CO334">
        <v>0</v>
      </c>
      <c r="CP334">
        <f t="shared" si="276"/>
        <v>25157.730000000003</v>
      </c>
      <c r="CQ334">
        <f>AC334*BC334</f>
        <v>3955.9263999999998</v>
      </c>
      <c r="CR334">
        <f>AD334*BB334</f>
        <v>1312.2095999999999</v>
      </c>
      <c r="CS334">
        <f t="shared" si="277"/>
        <v>407.69190000000003</v>
      </c>
      <c r="CT334">
        <f t="shared" si="278"/>
        <v>43205.324400000005</v>
      </c>
      <c r="CU334">
        <f t="shared" si="279"/>
        <v>0</v>
      </c>
      <c r="CV334">
        <f t="shared" si="280"/>
        <v>148.05000000000001</v>
      </c>
      <c r="CW334">
        <f t="shared" si="281"/>
        <v>0.98699999999999999</v>
      </c>
      <c r="CX334">
        <f t="shared" si="282"/>
        <v>0</v>
      </c>
      <c r="CY334">
        <f t="shared" si="283"/>
        <v>27388.531500000005</v>
      </c>
      <c r="CZ334">
        <f t="shared" si="284"/>
        <v>16297.308000000001</v>
      </c>
      <c r="DC334" t="s">
        <v>6</v>
      </c>
      <c r="DD334" t="s">
        <v>6</v>
      </c>
      <c r="DE334" t="s">
        <v>64</v>
      </c>
      <c r="DF334" t="s">
        <v>64</v>
      </c>
      <c r="DG334" t="s">
        <v>64</v>
      </c>
      <c r="DH334" t="s">
        <v>6</v>
      </c>
      <c r="DI334" t="s">
        <v>64</v>
      </c>
      <c r="DJ334" t="s">
        <v>64</v>
      </c>
      <c r="DK334" t="s">
        <v>6</v>
      </c>
      <c r="DL334" t="s">
        <v>6</v>
      </c>
      <c r="DM334" t="s">
        <v>6</v>
      </c>
      <c r="DN334">
        <v>0</v>
      </c>
      <c r="DO334">
        <v>0</v>
      </c>
      <c r="DP334">
        <v>1</v>
      </c>
      <c r="DQ334">
        <v>1</v>
      </c>
      <c r="DU334">
        <v>1005</v>
      </c>
      <c r="DV334" t="s">
        <v>101</v>
      </c>
      <c r="DW334" t="str">
        <f>'1.Лок.смета.и.Акт'!D1029</f>
        <v>100 м2</v>
      </c>
      <c r="DX334">
        <v>100</v>
      </c>
      <c r="DZ334" t="s">
        <v>6</v>
      </c>
      <c r="EA334" t="s">
        <v>6</v>
      </c>
      <c r="EB334" t="s">
        <v>6</v>
      </c>
      <c r="EC334" t="s">
        <v>6</v>
      </c>
      <c r="EE334">
        <v>61529847</v>
      </c>
      <c r="EF334">
        <v>22</v>
      </c>
      <c r="EG334" t="s">
        <v>27</v>
      </c>
      <c r="EH334">
        <v>16</v>
      </c>
      <c r="EI334" t="s">
        <v>28</v>
      </c>
      <c r="EJ334">
        <v>1</v>
      </c>
      <c r="EK334">
        <v>20001</v>
      </c>
      <c r="EL334" t="s">
        <v>29</v>
      </c>
      <c r="EM334" t="s">
        <v>30</v>
      </c>
      <c r="EO334" t="s">
        <v>31</v>
      </c>
      <c r="EQ334">
        <v>0</v>
      </c>
      <c r="ER334">
        <f>ES334+ET334+EV334</f>
        <v>1760.83</v>
      </c>
      <c r="ES334" s="68">
        <f>'1.Лок.смета.и.Акт'!F1033</f>
        <v>434.24</v>
      </c>
      <c r="ET334" s="68">
        <f>'1.Лок.смета.и.Акт'!F1031</f>
        <v>94.25</v>
      </c>
      <c r="EU334" s="68">
        <f>'1.Лок.смета.и.Акт'!F1032</f>
        <v>11.63</v>
      </c>
      <c r="EV334" s="68">
        <f>'1.Лок.смета.и.Акт'!F1030</f>
        <v>1232.3399999999999</v>
      </c>
      <c r="EW334">
        <f>'1.Лок.смета.и.Акт'!E1036</f>
        <v>141</v>
      </c>
      <c r="EX334">
        <v>0.94</v>
      </c>
      <c r="EY334">
        <v>0</v>
      </c>
      <c r="FQ334">
        <v>0</v>
      </c>
      <c r="FR334">
        <f t="shared" si="285"/>
        <v>0</v>
      </c>
      <c r="FS334">
        <v>0</v>
      </c>
      <c r="FX334">
        <v>121</v>
      </c>
      <c r="FY334">
        <v>72</v>
      </c>
      <c r="GA334" t="s">
        <v>6</v>
      </c>
      <c r="GD334">
        <v>1</v>
      </c>
      <c r="GF334">
        <v>2063072167</v>
      </c>
      <c r="GG334">
        <v>2</v>
      </c>
      <c r="GH334">
        <v>1</v>
      </c>
      <c r="GI334">
        <v>4</v>
      </c>
      <c r="GJ334">
        <v>0</v>
      </c>
      <c r="GK334">
        <v>0</v>
      </c>
      <c r="GL334">
        <f t="shared" si="286"/>
        <v>0</v>
      </c>
      <c r="GM334">
        <f t="shared" si="287"/>
        <v>68843.570000000007</v>
      </c>
      <c r="GN334">
        <f t="shared" si="288"/>
        <v>68843.570000000007</v>
      </c>
      <c r="GO334">
        <f t="shared" si="289"/>
        <v>0</v>
      </c>
      <c r="GP334">
        <f t="shared" si="290"/>
        <v>0</v>
      </c>
      <c r="GR334">
        <v>0</v>
      </c>
      <c r="GS334">
        <v>3</v>
      </c>
      <c r="GT334">
        <v>0</v>
      </c>
      <c r="GU334" t="s">
        <v>6</v>
      </c>
      <c r="GV334">
        <f t="shared" si="291"/>
        <v>0</v>
      </c>
      <c r="GW334">
        <v>1</v>
      </c>
      <c r="GX334">
        <f t="shared" si="292"/>
        <v>0</v>
      </c>
      <c r="HA334">
        <v>0</v>
      </c>
      <c r="HB334">
        <v>0</v>
      </c>
      <c r="HC334">
        <f t="shared" si="293"/>
        <v>0</v>
      </c>
      <c r="HE334" t="s">
        <v>6</v>
      </c>
      <c r="HF334" t="s">
        <v>6</v>
      </c>
      <c r="HM334" t="s">
        <v>6</v>
      </c>
      <c r="HN334" t="s">
        <v>32</v>
      </c>
      <c r="HO334" t="s">
        <v>33</v>
      </c>
      <c r="HP334" t="s">
        <v>28</v>
      </c>
      <c r="HQ334" t="s">
        <v>28</v>
      </c>
      <c r="IF334">
        <v>-1</v>
      </c>
      <c r="IK334">
        <v>0</v>
      </c>
    </row>
    <row r="335" spans="1:245" x14ac:dyDescent="0.2">
      <c r="A335">
        <v>18</v>
      </c>
      <c r="B335">
        <v>1</v>
      </c>
      <c r="C335">
        <v>437</v>
      </c>
      <c r="E335" t="s">
        <v>363</v>
      </c>
      <c r="F335" t="str">
        <f>'1.Лок.смета.и.Акт'!B1037</f>
        <v>Прайс</v>
      </c>
      <c r="G335" t="s">
        <v>141</v>
      </c>
      <c r="H335" t="s">
        <v>105</v>
      </c>
      <c r="I335" t="e">
        <f>I334*J335</f>
        <v>#REF!</v>
      </c>
      <c r="J335" s="183" t="e">
        <f>#REF!</f>
        <v>#REF!</v>
      </c>
      <c r="K335">
        <v>9.6339114000000006</v>
      </c>
      <c r="O335" t="e">
        <f t="shared" si="261"/>
        <v>#REF!</v>
      </c>
      <c r="P335" t="e">
        <f t="shared" si="262"/>
        <v>#REF!</v>
      </c>
      <c r="Q335" t="e">
        <f t="shared" si="263"/>
        <v>#REF!</v>
      </c>
      <c r="R335" t="e">
        <f t="shared" si="264"/>
        <v>#REF!</v>
      </c>
      <c r="S335" t="e">
        <f t="shared" si="265"/>
        <v>#REF!</v>
      </c>
      <c r="T335" t="e">
        <f t="shared" si="266"/>
        <v>#REF!</v>
      </c>
      <c r="U335" t="e">
        <f t="shared" si="267"/>
        <v>#REF!</v>
      </c>
      <c r="V335" t="e">
        <f t="shared" si="268"/>
        <v>#REF!</v>
      </c>
      <c r="W335" t="e">
        <f t="shared" si="269"/>
        <v>#REF!</v>
      </c>
      <c r="X335" t="e">
        <f t="shared" si="270"/>
        <v>#REF!</v>
      </c>
      <c r="Y335" t="e">
        <f t="shared" si="271"/>
        <v>#REF!</v>
      </c>
      <c r="AA335">
        <v>74715642</v>
      </c>
      <c r="AB335">
        <f t="shared" si="272"/>
        <v>1077.96</v>
      </c>
      <c r="AC335">
        <f t="shared" si="273"/>
        <v>1077.96</v>
      </c>
      <c r="AD335">
        <f>ROUND((((ET335)-(EU335))+AE335),2)</f>
        <v>0</v>
      </c>
      <c r="AE335">
        <f t="shared" ref="AE335:AF337" si="303">ROUND((EU335),2)</f>
        <v>0</v>
      </c>
      <c r="AF335">
        <f t="shared" si="303"/>
        <v>0</v>
      </c>
      <c r="AG335">
        <f t="shared" si="274"/>
        <v>0</v>
      </c>
      <c r="AH335">
        <f t="shared" ref="AH335:AI337" si="304">(EW335)</f>
        <v>0</v>
      </c>
      <c r="AI335">
        <f t="shared" si="304"/>
        <v>0</v>
      </c>
      <c r="AJ335">
        <f t="shared" si="275"/>
        <v>0</v>
      </c>
      <c r="AK335">
        <v>1077.96</v>
      </c>
      <c r="AL335" s="68">
        <f>'1.Лок.смета.и.Акт'!F1037</f>
        <v>1077.96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1</v>
      </c>
      <c r="AZ335">
        <v>1</v>
      </c>
      <c r="BA335">
        <v>1</v>
      </c>
      <c r="BB335">
        <v>1</v>
      </c>
      <c r="BC335">
        <f>'1.Лок.смета.и.Акт'!J1037</f>
        <v>9.11</v>
      </c>
      <c r="BD335" t="s">
        <v>6</v>
      </c>
      <c r="BE335" t="s">
        <v>6</v>
      </c>
      <c r="BF335" t="s">
        <v>6</v>
      </c>
      <c r="BG335" t="s">
        <v>6</v>
      </c>
      <c r="BH335">
        <v>3</v>
      </c>
      <c r="BI335">
        <v>1</v>
      </c>
      <c r="BJ335" t="s">
        <v>142</v>
      </c>
      <c r="BM335">
        <v>500001</v>
      </c>
      <c r="BN335">
        <v>0</v>
      </c>
      <c r="BO335" t="s">
        <v>6</v>
      </c>
      <c r="BP335">
        <v>0</v>
      </c>
      <c r="BQ335">
        <v>8</v>
      </c>
      <c r="BR335">
        <v>0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6</v>
      </c>
      <c r="BZ335">
        <v>0</v>
      </c>
      <c r="CA335">
        <v>0</v>
      </c>
      <c r="CB335" t="s">
        <v>6</v>
      </c>
      <c r="CE335">
        <v>0</v>
      </c>
      <c r="CF335">
        <v>0</v>
      </c>
      <c r="CG335">
        <v>0</v>
      </c>
      <c r="CM335">
        <v>0</v>
      </c>
      <c r="CN335" t="s">
        <v>6</v>
      </c>
      <c r="CO335">
        <v>0</v>
      </c>
      <c r="CP335" t="e">
        <f t="shared" si="276"/>
        <v>#REF!</v>
      </c>
      <c r="CQ335">
        <f>AC335</f>
        <v>1077.96</v>
      </c>
      <c r="CR335">
        <f>AD335</f>
        <v>0</v>
      </c>
      <c r="CS335">
        <f t="shared" si="277"/>
        <v>0</v>
      </c>
      <c r="CT335">
        <f t="shared" si="278"/>
        <v>0</v>
      </c>
      <c r="CU335">
        <f t="shared" si="279"/>
        <v>0</v>
      </c>
      <c r="CV335">
        <f t="shared" si="280"/>
        <v>0</v>
      </c>
      <c r="CW335">
        <f t="shared" si="281"/>
        <v>0</v>
      </c>
      <c r="CX335">
        <f t="shared" si="282"/>
        <v>0</v>
      </c>
      <c r="CY335" t="e">
        <f t="shared" si="283"/>
        <v>#REF!</v>
      </c>
      <c r="CZ335" t="e">
        <f t="shared" si="284"/>
        <v>#REF!</v>
      </c>
      <c r="DC335" t="s">
        <v>6</v>
      </c>
      <c r="DD335" t="s">
        <v>6</v>
      </c>
      <c r="DE335" t="s">
        <v>6</v>
      </c>
      <c r="DF335" t="s">
        <v>6</v>
      </c>
      <c r="DG335" t="s">
        <v>6</v>
      </c>
      <c r="DH335" t="s">
        <v>6</v>
      </c>
      <c r="DI335" t="s">
        <v>6</v>
      </c>
      <c r="DJ335" t="s">
        <v>6</v>
      </c>
      <c r="DK335" t="s">
        <v>6</v>
      </c>
      <c r="DL335" t="s">
        <v>6</v>
      </c>
      <c r="DM335" t="s">
        <v>6</v>
      </c>
      <c r="DN335">
        <v>0</v>
      </c>
      <c r="DO335">
        <v>0</v>
      </c>
      <c r="DP335">
        <v>1</v>
      </c>
      <c r="DQ335">
        <v>1</v>
      </c>
      <c r="DU335">
        <v>1005</v>
      </c>
      <c r="DV335" t="s">
        <v>105</v>
      </c>
      <c r="DW335" t="str">
        <f>'1.Лок.смета.и.Акт'!D1037</f>
        <v>м2</v>
      </c>
      <c r="DX335">
        <v>1</v>
      </c>
      <c r="DZ335" t="s">
        <v>6</v>
      </c>
      <c r="EA335" t="s">
        <v>6</v>
      </c>
      <c r="EB335" t="s">
        <v>6</v>
      </c>
      <c r="EC335" t="s">
        <v>6</v>
      </c>
      <c r="EE335">
        <v>61530067</v>
      </c>
      <c r="EF335">
        <v>8</v>
      </c>
      <c r="EG335" t="s">
        <v>51</v>
      </c>
      <c r="EH335">
        <v>0</v>
      </c>
      <c r="EI335" t="s">
        <v>6</v>
      </c>
      <c r="EJ335">
        <v>1</v>
      </c>
      <c r="EK335">
        <v>500001</v>
      </c>
      <c r="EL335" t="s">
        <v>52</v>
      </c>
      <c r="EM335" t="s">
        <v>53</v>
      </c>
      <c r="EO335" t="s">
        <v>6</v>
      </c>
      <c r="EQ335">
        <v>0</v>
      </c>
      <c r="ER335">
        <v>1077.96</v>
      </c>
      <c r="ES335" s="68">
        <f>'1.Лок.смета.и.Акт'!F1037</f>
        <v>1077.96</v>
      </c>
      <c r="ET335">
        <v>0</v>
      </c>
      <c r="EU335">
        <v>0</v>
      </c>
      <c r="EV335">
        <v>0</v>
      </c>
      <c r="EW335">
        <v>0</v>
      </c>
      <c r="EX335">
        <v>0</v>
      </c>
      <c r="EZ335">
        <v>5</v>
      </c>
      <c r="FC335">
        <v>0</v>
      </c>
      <c r="FD335">
        <v>18</v>
      </c>
      <c r="FF335">
        <v>1025.04</v>
      </c>
      <c r="FQ335">
        <v>0</v>
      </c>
      <c r="FR335">
        <f t="shared" si="285"/>
        <v>0</v>
      </c>
      <c r="FS335">
        <v>0</v>
      </c>
      <c r="FX335">
        <v>0</v>
      </c>
      <c r="FY335">
        <v>0</v>
      </c>
      <c r="GA335" t="s">
        <v>143</v>
      </c>
      <c r="GD335">
        <v>1</v>
      </c>
      <c r="GF335">
        <v>-1862816357</v>
      </c>
      <c r="GG335">
        <v>2</v>
      </c>
      <c r="GH335">
        <v>3</v>
      </c>
      <c r="GI335">
        <v>4</v>
      </c>
      <c r="GJ335">
        <v>0</v>
      </c>
      <c r="GK335">
        <v>0</v>
      </c>
      <c r="GL335">
        <f t="shared" si="286"/>
        <v>0</v>
      </c>
      <c r="GM335" t="e">
        <f t="shared" si="287"/>
        <v>#REF!</v>
      </c>
      <c r="GN335" t="e">
        <f t="shared" si="288"/>
        <v>#REF!</v>
      </c>
      <c r="GO335">
        <f t="shared" si="289"/>
        <v>0</v>
      </c>
      <c r="GP335">
        <f t="shared" si="290"/>
        <v>0</v>
      </c>
      <c r="GR335">
        <v>1</v>
      </c>
      <c r="GS335">
        <v>1</v>
      </c>
      <c r="GT335">
        <v>0</v>
      </c>
      <c r="GU335" t="s">
        <v>6</v>
      </c>
      <c r="GV335">
        <f t="shared" si="291"/>
        <v>0</v>
      </c>
      <c r="GW335">
        <v>1</v>
      </c>
      <c r="GX335" t="e">
        <f t="shared" si="292"/>
        <v>#REF!</v>
      </c>
      <c r="HA335">
        <v>0</v>
      </c>
      <c r="HB335">
        <v>0</v>
      </c>
      <c r="HC335">
        <f t="shared" si="293"/>
        <v>0</v>
      </c>
      <c r="HE335" t="s">
        <v>43</v>
      </c>
      <c r="HF335" t="s">
        <v>55</v>
      </c>
      <c r="HG335" t="e">
        <f>ROUND(AC335*I335,2)</f>
        <v>#REF!</v>
      </c>
      <c r="HM335" t="s">
        <v>6</v>
      </c>
      <c r="HN335" t="s">
        <v>6</v>
      </c>
      <c r="HO335" t="s">
        <v>6</v>
      </c>
      <c r="HP335" t="s">
        <v>6</v>
      </c>
      <c r="HQ335" t="s">
        <v>6</v>
      </c>
      <c r="IF335">
        <v>-1</v>
      </c>
      <c r="IK335">
        <v>0</v>
      </c>
    </row>
    <row r="336" spans="1:245" x14ac:dyDescent="0.2">
      <c r="A336">
        <v>18</v>
      </c>
      <c r="B336">
        <v>1</v>
      </c>
      <c r="C336">
        <v>438</v>
      </c>
      <c r="E336" t="s">
        <v>364</v>
      </c>
      <c r="F336" t="str">
        <f>'1.Лок.смета.и.Акт'!B1039</f>
        <v>Прайс</v>
      </c>
      <c r="G336" t="s">
        <v>365</v>
      </c>
      <c r="H336" t="s">
        <v>105</v>
      </c>
      <c r="I336" t="e">
        <f>I334*J336</f>
        <v>#REF!</v>
      </c>
      <c r="J336" s="183" t="e">
        <f>#REF!</f>
        <v>#REF!</v>
      </c>
      <c r="K336">
        <v>90.366088599999998</v>
      </c>
      <c r="O336" t="e">
        <f t="shared" si="261"/>
        <v>#REF!</v>
      </c>
      <c r="P336" t="e">
        <f t="shared" si="262"/>
        <v>#REF!</v>
      </c>
      <c r="Q336" t="e">
        <f t="shared" si="263"/>
        <v>#REF!</v>
      </c>
      <c r="R336" t="e">
        <f t="shared" si="264"/>
        <v>#REF!</v>
      </c>
      <c r="S336" t="e">
        <f t="shared" si="265"/>
        <v>#REF!</v>
      </c>
      <c r="T336" t="e">
        <f t="shared" si="266"/>
        <v>#REF!</v>
      </c>
      <c r="U336" t="e">
        <f t="shared" si="267"/>
        <v>#REF!</v>
      </c>
      <c r="V336" t="e">
        <f t="shared" si="268"/>
        <v>#REF!</v>
      </c>
      <c r="W336" t="e">
        <f t="shared" si="269"/>
        <v>#REF!</v>
      </c>
      <c r="X336" t="e">
        <f t="shared" si="270"/>
        <v>#REF!</v>
      </c>
      <c r="Y336" t="e">
        <f t="shared" si="271"/>
        <v>#REF!</v>
      </c>
      <c r="AA336">
        <v>74715642</v>
      </c>
      <c r="AB336">
        <f t="shared" si="272"/>
        <v>1324.61</v>
      </c>
      <c r="AC336">
        <f t="shared" si="273"/>
        <v>1324.61</v>
      </c>
      <c r="AD336">
        <f>ROUND((((ET336)-(EU336))+AE336),2)</f>
        <v>0</v>
      </c>
      <c r="AE336">
        <f t="shared" si="303"/>
        <v>0</v>
      </c>
      <c r="AF336">
        <f t="shared" si="303"/>
        <v>0</v>
      </c>
      <c r="AG336">
        <f t="shared" si="274"/>
        <v>0</v>
      </c>
      <c r="AH336">
        <f t="shared" si="304"/>
        <v>0</v>
      </c>
      <c r="AI336">
        <f t="shared" si="304"/>
        <v>0</v>
      </c>
      <c r="AJ336">
        <f t="shared" si="275"/>
        <v>0</v>
      </c>
      <c r="AK336">
        <v>1324.61</v>
      </c>
      <c r="AL336" s="68">
        <f>'1.Лок.смета.и.Акт'!F1039</f>
        <v>1324.61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1</v>
      </c>
      <c r="AZ336">
        <v>1</v>
      </c>
      <c r="BA336">
        <v>1</v>
      </c>
      <c r="BB336">
        <v>1</v>
      </c>
      <c r="BC336">
        <f>'1.Лок.смета.и.Акт'!J1039</f>
        <v>9.11</v>
      </c>
      <c r="BD336" t="s">
        <v>6</v>
      </c>
      <c r="BE336" t="s">
        <v>6</v>
      </c>
      <c r="BF336" t="s">
        <v>6</v>
      </c>
      <c r="BG336" t="s">
        <v>6</v>
      </c>
      <c r="BH336">
        <v>3</v>
      </c>
      <c r="BI336">
        <v>1</v>
      </c>
      <c r="BJ336" t="s">
        <v>142</v>
      </c>
      <c r="BM336">
        <v>500001</v>
      </c>
      <c r="BN336">
        <v>0</v>
      </c>
      <c r="BO336" t="s">
        <v>6</v>
      </c>
      <c r="BP336">
        <v>0</v>
      </c>
      <c r="BQ336">
        <v>8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6</v>
      </c>
      <c r="BZ336">
        <v>0</v>
      </c>
      <c r="CA336">
        <v>0</v>
      </c>
      <c r="CB336" t="s">
        <v>6</v>
      </c>
      <c r="CE336">
        <v>0</v>
      </c>
      <c r="CF336">
        <v>0</v>
      </c>
      <c r="CG336">
        <v>0</v>
      </c>
      <c r="CM336">
        <v>0</v>
      </c>
      <c r="CN336" t="s">
        <v>6</v>
      </c>
      <c r="CO336">
        <v>0</v>
      </c>
      <c r="CP336" t="e">
        <f t="shared" si="276"/>
        <v>#REF!</v>
      </c>
      <c r="CQ336">
        <f>AC336</f>
        <v>1324.61</v>
      </c>
      <c r="CR336">
        <f>AD336</f>
        <v>0</v>
      </c>
      <c r="CS336">
        <f t="shared" si="277"/>
        <v>0</v>
      </c>
      <c r="CT336">
        <f t="shared" si="278"/>
        <v>0</v>
      </c>
      <c r="CU336">
        <f t="shared" si="279"/>
        <v>0</v>
      </c>
      <c r="CV336">
        <f t="shared" si="280"/>
        <v>0</v>
      </c>
      <c r="CW336">
        <f t="shared" si="281"/>
        <v>0</v>
      </c>
      <c r="CX336">
        <f t="shared" si="282"/>
        <v>0</v>
      </c>
      <c r="CY336" t="e">
        <f t="shared" si="283"/>
        <v>#REF!</v>
      </c>
      <c r="CZ336" t="e">
        <f t="shared" si="284"/>
        <v>#REF!</v>
      </c>
      <c r="DC336" t="s">
        <v>6</v>
      </c>
      <c r="DD336" t="s">
        <v>6</v>
      </c>
      <c r="DE336" t="s">
        <v>6</v>
      </c>
      <c r="DF336" t="s">
        <v>6</v>
      </c>
      <c r="DG336" t="s">
        <v>6</v>
      </c>
      <c r="DH336" t="s">
        <v>6</v>
      </c>
      <c r="DI336" t="s">
        <v>6</v>
      </c>
      <c r="DJ336" t="s">
        <v>6</v>
      </c>
      <c r="DK336" t="s">
        <v>6</v>
      </c>
      <c r="DL336" t="s">
        <v>6</v>
      </c>
      <c r="DM336" t="s">
        <v>6</v>
      </c>
      <c r="DN336">
        <v>0</v>
      </c>
      <c r="DO336">
        <v>0</v>
      </c>
      <c r="DP336">
        <v>1</v>
      </c>
      <c r="DQ336">
        <v>1</v>
      </c>
      <c r="DU336">
        <v>1005</v>
      </c>
      <c r="DV336" t="s">
        <v>105</v>
      </c>
      <c r="DW336" t="str">
        <f>'1.Лок.смета.и.Акт'!D1039</f>
        <v>м2</v>
      </c>
      <c r="DX336">
        <v>1</v>
      </c>
      <c r="DZ336" t="s">
        <v>6</v>
      </c>
      <c r="EA336" t="s">
        <v>6</v>
      </c>
      <c r="EB336" t="s">
        <v>6</v>
      </c>
      <c r="EC336" t="s">
        <v>6</v>
      </c>
      <c r="EE336">
        <v>61530067</v>
      </c>
      <c r="EF336">
        <v>8</v>
      </c>
      <c r="EG336" t="s">
        <v>51</v>
      </c>
      <c r="EH336">
        <v>0</v>
      </c>
      <c r="EI336" t="s">
        <v>6</v>
      </c>
      <c r="EJ336">
        <v>1</v>
      </c>
      <c r="EK336">
        <v>500001</v>
      </c>
      <c r="EL336" t="s">
        <v>52</v>
      </c>
      <c r="EM336" t="s">
        <v>53</v>
      </c>
      <c r="EO336" t="s">
        <v>6</v>
      </c>
      <c r="EQ336">
        <v>0</v>
      </c>
      <c r="ER336">
        <v>1324.61</v>
      </c>
      <c r="ES336" s="68">
        <f>'1.Лок.смета.и.Акт'!F1039</f>
        <v>1324.61</v>
      </c>
      <c r="ET336">
        <v>0</v>
      </c>
      <c r="EU336">
        <v>0</v>
      </c>
      <c r="EV336">
        <v>0</v>
      </c>
      <c r="EW336">
        <v>0</v>
      </c>
      <c r="EX336">
        <v>0</v>
      </c>
      <c r="EZ336">
        <v>5</v>
      </c>
      <c r="FC336">
        <v>0</v>
      </c>
      <c r="FD336">
        <v>18</v>
      </c>
      <c r="FF336">
        <v>1259.5899999999999</v>
      </c>
      <c r="FQ336">
        <v>0</v>
      </c>
      <c r="FR336">
        <f t="shared" si="285"/>
        <v>0</v>
      </c>
      <c r="FS336">
        <v>0</v>
      </c>
      <c r="FX336">
        <v>0</v>
      </c>
      <c r="FY336">
        <v>0</v>
      </c>
      <c r="GA336" t="s">
        <v>366</v>
      </c>
      <c r="GD336">
        <v>1</v>
      </c>
      <c r="GF336">
        <v>-1507634857</v>
      </c>
      <c r="GG336">
        <v>2</v>
      </c>
      <c r="GH336">
        <v>3</v>
      </c>
      <c r="GI336">
        <v>4</v>
      </c>
      <c r="GJ336">
        <v>0</v>
      </c>
      <c r="GK336">
        <v>0</v>
      </c>
      <c r="GL336">
        <f t="shared" si="286"/>
        <v>0</v>
      </c>
      <c r="GM336" t="e">
        <f t="shared" si="287"/>
        <v>#REF!</v>
      </c>
      <c r="GN336" t="e">
        <f t="shared" si="288"/>
        <v>#REF!</v>
      </c>
      <c r="GO336">
        <f t="shared" si="289"/>
        <v>0</v>
      </c>
      <c r="GP336">
        <f t="shared" si="290"/>
        <v>0</v>
      </c>
      <c r="GR336">
        <v>1</v>
      </c>
      <c r="GS336">
        <v>1</v>
      </c>
      <c r="GT336">
        <v>0</v>
      </c>
      <c r="GU336" t="s">
        <v>6</v>
      </c>
      <c r="GV336">
        <f t="shared" si="291"/>
        <v>0</v>
      </c>
      <c r="GW336">
        <v>1</v>
      </c>
      <c r="GX336" t="e">
        <f t="shared" si="292"/>
        <v>#REF!</v>
      </c>
      <c r="HA336">
        <v>0</v>
      </c>
      <c r="HB336">
        <v>0</v>
      </c>
      <c r="HC336">
        <f t="shared" si="293"/>
        <v>0</v>
      </c>
      <c r="HE336" t="s">
        <v>43</v>
      </c>
      <c r="HF336" t="s">
        <v>55</v>
      </c>
      <c r="HG336" t="e">
        <f>ROUND(AC336*I336,2)</f>
        <v>#REF!</v>
      </c>
      <c r="HM336" t="s">
        <v>6</v>
      </c>
      <c r="HN336" t="s">
        <v>6</v>
      </c>
      <c r="HO336" t="s">
        <v>6</v>
      </c>
      <c r="HP336" t="s">
        <v>6</v>
      </c>
      <c r="HQ336" t="s">
        <v>6</v>
      </c>
      <c r="IF336">
        <v>-1</v>
      </c>
      <c r="IK336">
        <v>0</v>
      </c>
    </row>
    <row r="337" spans="1:245" x14ac:dyDescent="0.2">
      <c r="A337">
        <v>18</v>
      </c>
      <c r="B337">
        <v>1</v>
      </c>
      <c r="C337">
        <v>435</v>
      </c>
      <c r="E337" t="s">
        <v>367</v>
      </c>
      <c r="F337" t="str">
        <f>'1.Лок.смета.и.Акт'!B1041</f>
        <v>08.1.02.17-0162</v>
      </c>
      <c r="G337" t="s">
        <v>154</v>
      </c>
      <c r="H337" t="s">
        <v>105</v>
      </c>
      <c r="I337" t="e">
        <f>I334*J337</f>
        <v>#REF!</v>
      </c>
      <c r="J337" s="183" t="e">
        <f>#REF!</f>
        <v>#REF!</v>
      </c>
      <c r="K337">
        <v>1.9460500999999999</v>
      </c>
      <c r="O337" t="e">
        <f t="shared" si="261"/>
        <v>#REF!</v>
      </c>
      <c r="P337" t="e">
        <f t="shared" si="262"/>
        <v>#REF!</v>
      </c>
      <c r="Q337" t="e">
        <f t="shared" si="263"/>
        <v>#REF!</v>
      </c>
      <c r="R337" t="e">
        <f t="shared" si="264"/>
        <v>#REF!</v>
      </c>
      <c r="S337" t="e">
        <f t="shared" si="265"/>
        <v>#REF!</v>
      </c>
      <c r="T337" t="e">
        <f t="shared" si="266"/>
        <v>#REF!</v>
      </c>
      <c r="U337" t="e">
        <f t="shared" si="267"/>
        <v>#REF!</v>
      </c>
      <c r="V337" t="e">
        <f t="shared" si="268"/>
        <v>#REF!</v>
      </c>
      <c r="W337" t="e">
        <f t="shared" si="269"/>
        <v>#REF!</v>
      </c>
      <c r="X337" t="e">
        <f t="shared" si="270"/>
        <v>#REF!</v>
      </c>
      <c r="Y337" t="e">
        <f t="shared" si="271"/>
        <v>#REF!</v>
      </c>
      <c r="AA337">
        <v>74715642</v>
      </c>
      <c r="AB337">
        <f t="shared" si="272"/>
        <v>34.200000000000003</v>
      </c>
      <c r="AC337">
        <f t="shared" si="273"/>
        <v>34.200000000000003</v>
      </c>
      <c r="AD337">
        <f>ROUND((((ET337)-(EU337))+AE337),2)</f>
        <v>0</v>
      </c>
      <c r="AE337">
        <f t="shared" si="303"/>
        <v>0</v>
      </c>
      <c r="AF337">
        <f t="shared" si="303"/>
        <v>0</v>
      </c>
      <c r="AG337">
        <f t="shared" si="274"/>
        <v>0</v>
      </c>
      <c r="AH337">
        <f t="shared" si="304"/>
        <v>0</v>
      </c>
      <c r="AI337">
        <f t="shared" si="304"/>
        <v>0</v>
      </c>
      <c r="AJ337">
        <f t="shared" si="275"/>
        <v>0</v>
      </c>
      <c r="AK337">
        <v>34.200000000000003</v>
      </c>
      <c r="AL337" s="68">
        <f>'1.Лок.смета.и.Акт'!F1041</f>
        <v>34.200000000000003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</v>
      </c>
      <c r="AW337">
        <v>1</v>
      </c>
      <c r="AZ337">
        <v>1</v>
      </c>
      <c r="BA337">
        <v>1</v>
      </c>
      <c r="BB337">
        <v>1</v>
      </c>
      <c r="BC337">
        <f>'1.Лок.смета.и.Акт'!J1041</f>
        <v>9.11</v>
      </c>
      <c r="BD337" t="s">
        <v>6</v>
      </c>
      <c r="BE337" t="s">
        <v>6</v>
      </c>
      <c r="BF337" t="s">
        <v>6</v>
      </c>
      <c r="BG337" t="s">
        <v>6</v>
      </c>
      <c r="BH337">
        <v>3</v>
      </c>
      <c r="BI337">
        <v>1</v>
      </c>
      <c r="BJ337" t="s">
        <v>155</v>
      </c>
      <c r="BM337">
        <v>500001</v>
      </c>
      <c r="BN337">
        <v>0</v>
      </c>
      <c r="BO337" t="s">
        <v>6</v>
      </c>
      <c r="BP337">
        <v>0</v>
      </c>
      <c r="BQ337">
        <v>8</v>
      </c>
      <c r="BR337">
        <v>0</v>
      </c>
      <c r="BS337">
        <v>1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6</v>
      </c>
      <c r="BZ337">
        <v>0</v>
      </c>
      <c r="CA337">
        <v>0</v>
      </c>
      <c r="CB337" t="s">
        <v>6</v>
      </c>
      <c r="CE337">
        <v>0</v>
      </c>
      <c r="CF337">
        <v>0</v>
      </c>
      <c r="CG337">
        <v>0</v>
      </c>
      <c r="CM337">
        <v>0</v>
      </c>
      <c r="CN337" t="s">
        <v>6</v>
      </c>
      <c r="CO337">
        <v>0</v>
      </c>
      <c r="CP337" t="e">
        <f t="shared" si="276"/>
        <v>#REF!</v>
      </c>
      <c r="CQ337">
        <f>AC337*BC337</f>
        <v>311.56200000000001</v>
      </c>
      <c r="CR337">
        <f>AD337*BB337</f>
        <v>0</v>
      </c>
      <c r="CS337">
        <f t="shared" si="277"/>
        <v>0</v>
      </c>
      <c r="CT337">
        <f t="shared" si="278"/>
        <v>0</v>
      </c>
      <c r="CU337">
        <f t="shared" si="279"/>
        <v>0</v>
      </c>
      <c r="CV337">
        <f t="shared" si="280"/>
        <v>0</v>
      </c>
      <c r="CW337">
        <f t="shared" si="281"/>
        <v>0</v>
      </c>
      <c r="CX337">
        <f t="shared" si="282"/>
        <v>0</v>
      </c>
      <c r="CY337" t="e">
        <f t="shared" si="283"/>
        <v>#REF!</v>
      </c>
      <c r="CZ337" t="e">
        <f t="shared" si="284"/>
        <v>#REF!</v>
      </c>
      <c r="DC337" t="s">
        <v>6</v>
      </c>
      <c r="DD337" t="s">
        <v>6</v>
      </c>
      <c r="DE337" t="s">
        <v>6</v>
      </c>
      <c r="DF337" t="s">
        <v>6</v>
      </c>
      <c r="DG337" t="s">
        <v>6</v>
      </c>
      <c r="DH337" t="s">
        <v>6</v>
      </c>
      <c r="DI337" t="s">
        <v>6</v>
      </c>
      <c r="DJ337" t="s">
        <v>6</v>
      </c>
      <c r="DK337" t="s">
        <v>6</v>
      </c>
      <c r="DL337" t="s">
        <v>6</v>
      </c>
      <c r="DM337" t="s">
        <v>6</v>
      </c>
      <c r="DN337">
        <v>0</v>
      </c>
      <c r="DO337">
        <v>0</v>
      </c>
      <c r="DP337">
        <v>1</v>
      </c>
      <c r="DQ337">
        <v>1</v>
      </c>
      <c r="DU337">
        <v>1005</v>
      </c>
      <c r="DV337" t="s">
        <v>105</v>
      </c>
      <c r="DW337" t="str">
        <f>'1.Лок.смета.и.Акт'!D1041</f>
        <v>м2</v>
      </c>
      <c r="DX337">
        <v>1</v>
      </c>
      <c r="DZ337" t="s">
        <v>6</v>
      </c>
      <c r="EA337" t="s">
        <v>6</v>
      </c>
      <c r="EB337" t="s">
        <v>6</v>
      </c>
      <c r="EC337" t="s">
        <v>6</v>
      </c>
      <c r="EE337">
        <v>61530067</v>
      </c>
      <c r="EF337">
        <v>8</v>
      </c>
      <c r="EG337" t="s">
        <v>51</v>
      </c>
      <c r="EH337">
        <v>0</v>
      </c>
      <c r="EI337" t="s">
        <v>6</v>
      </c>
      <c r="EJ337">
        <v>1</v>
      </c>
      <c r="EK337">
        <v>500001</v>
      </c>
      <c r="EL337" t="s">
        <v>52</v>
      </c>
      <c r="EM337" t="s">
        <v>53</v>
      </c>
      <c r="EO337" t="s">
        <v>6</v>
      </c>
      <c r="EQ337">
        <v>0</v>
      </c>
      <c r="ER337">
        <v>34.200000000000003</v>
      </c>
      <c r="ES337" s="68">
        <f>'1.Лок.смета.и.Акт'!F1041</f>
        <v>34.200000000000003</v>
      </c>
      <c r="ET337">
        <v>0</v>
      </c>
      <c r="EU337">
        <v>0</v>
      </c>
      <c r="EV337">
        <v>0</v>
      </c>
      <c r="EW337">
        <v>0</v>
      </c>
      <c r="EX337">
        <v>0</v>
      </c>
      <c r="FQ337">
        <v>0</v>
      </c>
      <c r="FR337">
        <f t="shared" si="285"/>
        <v>0</v>
      </c>
      <c r="FS337">
        <v>0</v>
      </c>
      <c r="FX337">
        <v>0</v>
      </c>
      <c r="FY337">
        <v>0</v>
      </c>
      <c r="GA337" t="s">
        <v>6</v>
      </c>
      <c r="GD337">
        <v>1</v>
      </c>
      <c r="GF337">
        <v>2073721092</v>
      </c>
      <c r="GG337">
        <v>2</v>
      </c>
      <c r="GH337">
        <v>1</v>
      </c>
      <c r="GI337">
        <v>4</v>
      </c>
      <c r="GJ337">
        <v>0</v>
      </c>
      <c r="GK337">
        <v>0</v>
      </c>
      <c r="GL337">
        <f t="shared" si="286"/>
        <v>0</v>
      </c>
      <c r="GM337" t="e">
        <f t="shared" si="287"/>
        <v>#REF!</v>
      </c>
      <c r="GN337" t="e">
        <f t="shared" si="288"/>
        <v>#REF!</v>
      </c>
      <c r="GO337">
        <f t="shared" si="289"/>
        <v>0</v>
      </c>
      <c r="GP337">
        <f t="shared" si="290"/>
        <v>0</v>
      </c>
      <c r="GR337">
        <v>0</v>
      </c>
      <c r="GS337">
        <v>3</v>
      </c>
      <c r="GT337">
        <v>0</v>
      </c>
      <c r="GU337" t="s">
        <v>6</v>
      </c>
      <c r="GV337">
        <f t="shared" si="291"/>
        <v>0</v>
      </c>
      <c r="GW337">
        <v>1</v>
      </c>
      <c r="GX337" t="e">
        <f t="shared" si="292"/>
        <v>#REF!</v>
      </c>
      <c r="HA337">
        <v>0</v>
      </c>
      <c r="HB337">
        <v>0</v>
      </c>
      <c r="HC337">
        <f t="shared" si="293"/>
        <v>0</v>
      </c>
      <c r="HE337" t="s">
        <v>6</v>
      </c>
      <c r="HF337" t="s">
        <v>6</v>
      </c>
      <c r="HM337" t="s">
        <v>6</v>
      </c>
      <c r="HN337" t="s">
        <v>6</v>
      </c>
      <c r="HO337" t="s">
        <v>6</v>
      </c>
      <c r="HP337" t="s">
        <v>6</v>
      </c>
      <c r="HQ337" t="s">
        <v>6</v>
      </c>
      <c r="IF337">
        <v>-1</v>
      </c>
      <c r="IK337">
        <v>0</v>
      </c>
    </row>
    <row r="338" spans="1:245" x14ac:dyDescent="0.2">
      <c r="IF338">
        <v>-1</v>
      </c>
    </row>
    <row r="339" spans="1:245" x14ac:dyDescent="0.2">
      <c r="A339" s="2">
        <v>51</v>
      </c>
      <c r="B339" s="2">
        <f>B304</f>
        <v>1</v>
      </c>
      <c r="C339" s="2">
        <f>A304</f>
        <v>4</v>
      </c>
      <c r="D339" s="2">
        <f>ROW(A304)</f>
        <v>304</v>
      </c>
      <c r="E339" s="2"/>
      <c r="F339" s="2" t="str">
        <f>IF(F304&lt;&gt;"",F304,"")</f>
        <v/>
      </c>
      <c r="G339" s="2" t="str">
        <f>IF(G304&lt;&gt;"",G304,"")</f>
        <v>Система В6.2, В6.3</v>
      </c>
      <c r="H339" s="2">
        <v>0</v>
      </c>
      <c r="I339" s="2"/>
      <c r="J339" s="2"/>
      <c r="K339" s="2"/>
      <c r="L339" s="2"/>
      <c r="M339" s="2"/>
      <c r="N339" s="2"/>
      <c r="O339" s="2" t="e">
        <f t="shared" ref="O339:T339" si="305">ROUND(AB339,2)</f>
        <v>#REF!</v>
      </c>
      <c r="P339" s="2" t="e">
        <f t="shared" si="305"/>
        <v>#REF!</v>
      </c>
      <c r="Q339" s="2" t="e">
        <f t="shared" si="305"/>
        <v>#REF!</v>
      </c>
      <c r="R339" s="2" t="e">
        <f t="shared" si="305"/>
        <v>#REF!</v>
      </c>
      <c r="S339" s="2" t="e">
        <f t="shared" si="305"/>
        <v>#REF!</v>
      </c>
      <c r="T339" s="2" t="e">
        <f t="shared" si="305"/>
        <v>#REF!</v>
      </c>
      <c r="U339" s="2" t="e">
        <f>AH339</f>
        <v>#REF!</v>
      </c>
      <c r="V339" s="2" t="e">
        <f>AI339</f>
        <v>#REF!</v>
      </c>
      <c r="W339" s="2" t="e">
        <f>ROUND(AJ339,2)</f>
        <v>#REF!</v>
      </c>
      <c r="X339" s="2" t="e">
        <f>ROUND(AK339,2)</f>
        <v>#REF!</v>
      </c>
      <c r="Y339" s="2" t="e">
        <f>ROUND(AL339,2)</f>
        <v>#REF!</v>
      </c>
      <c r="Z339" s="2"/>
      <c r="AA339" s="2"/>
      <c r="AB339" s="2" t="e">
        <f>ROUND(SUMIF(AA308:AA337,"=74715642",O308:O337),2)</f>
        <v>#REF!</v>
      </c>
      <c r="AC339" s="2" t="e">
        <f>ROUND(SUMIF(AA308:AA337,"=74715642",P308:P337),2)</f>
        <v>#REF!</v>
      </c>
      <c r="AD339" s="2" t="e">
        <f>ROUND(SUMIF(AA308:AA337,"=74715642",Q308:Q337),2)</f>
        <v>#REF!</v>
      </c>
      <c r="AE339" s="2" t="e">
        <f>ROUND(SUMIF(AA308:AA337,"=74715642",R308:R337),2)</f>
        <v>#REF!</v>
      </c>
      <c r="AF339" s="2" t="e">
        <f>ROUND(SUMIF(AA308:AA337,"=74715642",S308:S337),2)</f>
        <v>#REF!</v>
      </c>
      <c r="AG339" s="2" t="e">
        <f>ROUND(SUMIF(AA308:AA337,"=74715642",T308:T337),2)</f>
        <v>#REF!</v>
      </c>
      <c r="AH339" s="2" t="e">
        <f>SUMIF(AA308:AA337,"=74715642",U308:U337)</f>
        <v>#REF!</v>
      </c>
      <c r="AI339" s="2" t="e">
        <f>SUMIF(AA308:AA337,"=74715642",V308:V337)</f>
        <v>#REF!</v>
      </c>
      <c r="AJ339" s="2" t="e">
        <f>ROUND(SUMIF(AA308:AA337,"=74715642",W308:W337),2)</f>
        <v>#REF!</v>
      </c>
      <c r="AK339" s="2" t="e">
        <f>ROUND(SUMIF(AA308:AA337,"=74715642",X308:X337),2)</f>
        <v>#REF!</v>
      </c>
      <c r="AL339" s="2" t="e">
        <f>ROUND(SUMIF(AA308:AA337,"=74715642",Y308:Y337),2)</f>
        <v>#REF!</v>
      </c>
      <c r="AM339" s="2"/>
      <c r="AN339" s="2"/>
      <c r="AO339" s="2">
        <f t="shared" ref="AO339:BD339" si="306">ROUND(BX339,2)</f>
        <v>0</v>
      </c>
      <c r="AP339" s="2" t="e">
        <f t="shared" si="306"/>
        <v>#REF!</v>
      </c>
      <c r="AQ339" s="2">
        <f t="shared" si="306"/>
        <v>0</v>
      </c>
      <c r="AR339" s="2" t="e">
        <f t="shared" si="306"/>
        <v>#REF!</v>
      </c>
      <c r="AS339" s="2" t="e">
        <f t="shared" si="306"/>
        <v>#REF!</v>
      </c>
      <c r="AT339" s="2">
        <f t="shared" si="306"/>
        <v>0</v>
      </c>
      <c r="AU339" s="2">
        <f t="shared" si="306"/>
        <v>0</v>
      </c>
      <c r="AV339" s="2" t="e">
        <f t="shared" si="306"/>
        <v>#REF!</v>
      </c>
      <c r="AW339" s="2" t="e">
        <f t="shared" si="306"/>
        <v>#REF!</v>
      </c>
      <c r="AX339" s="2">
        <f t="shared" si="306"/>
        <v>0</v>
      </c>
      <c r="AY339" s="2" t="e">
        <f t="shared" si="306"/>
        <v>#REF!</v>
      </c>
      <c r="AZ339" s="2" t="e">
        <f t="shared" si="306"/>
        <v>#REF!</v>
      </c>
      <c r="BA339" s="2" t="e">
        <f t="shared" si="306"/>
        <v>#REF!</v>
      </c>
      <c r="BB339" s="2">
        <f t="shared" si="306"/>
        <v>0</v>
      </c>
      <c r="BC339" s="2">
        <f t="shared" si="306"/>
        <v>0</v>
      </c>
      <c r="BD339" s="2">
        <f t="shared" si="306"/>
        <v>0</v>
      </c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>
        <f>ROUND(SUMIF(AA308:AA337,"=74715642",FQ308:FQ337),2)</f>
        <v>0</v>
      </c>
      <c r="BY339" s="2" t="e">
        <f>ROUND(SUMIF(AA308:AA337,"=74715642",FR308:FR337),2)</f>
        <v>#REF!</v>
      </c>
      <c r="BZ339" s="2">
        <f>ROUND(SUMIF(AA308:AA337,"=74715642",GL308:GL337),2)</f>
        <v>0</v>
      </c>
      <c r="CA339" s="2" t="e">
        <f>ROUND(SUMIF(AA308:AA337,"=74715642",GM308:GM337),2)</f>
        <v>#REF!</v>
      </c>
      <c r="CB339" s="2" t="e">
        <f>ROUND(SUMIF(AA308:AA337,"=74715642",GN308:GN337),2)</f>
        <v>#REF!</v>
      </c>
      <c r="CC339" s="2">
        <f>ROUND(SUMIF(AA308:AA337,"=74715642",GO308:GO337),2)</f>
        <v>0</v>
      </c>
      <c r="CD339" s="2">
        <f>ROUND(SUMIF(AA308:AA337,"=74715642",GP308:GP337),2)</f>
        <v>0</v>
      </c>
      <c r="CE339" s="2" t="e">
        <f>AC339-BX339</f>
        <v>#REF!</v>
      </c>
      <c r="CF339" s="2" t="e">
        <f>AC339-BY339</f>
        <v>#REF!</v>
      </c>
      <c r="CG339" s="2">
        <f>BX339-BZ339</f>
        <v>0</v>
      </c>
      <c r="CH339" s="2" t="e">
        <f>AC339-BX339-BY339+BZ339</f>
        <v>#REF!</v>
      </c>
      <c r="CI339" s="2" t="e">
        <f>BY339-BZ339</f>
        <v>#REF!</v>
      </c>
      <c r="CJ339" s="2" t="e">
        <f>ROUND(SUMIF(AA308:AA337,"=74715642",GX308:GX337),2)</f>
        <v>#REF!</v>
      </c>
      <c r="CK339" s="2">
        <f>ROUND(SUMIF(AA308:AA337,"=74715642",GY308:GY337),2)</f>
        <v>0</v>
      </c>
      <c r="CL339" s="2">
        <f>ROUND(SUMIF(AA308:AA337,"=74715642",GZ308:GZ337),2)</f>
        <v>0</v>
      </c>
      <c r="CM339" s="2">
        <f>ROUND(SUMIF(AA308:AA337,"=74715642",HD308:HD337),2)</f>
        <v>0</v>
      </c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>
        <v>0</v>
      </c>
      <c r="IF339">
        <v>-1</v>
      </c>
    </row>
    <row r="340" spans="1:245" x14ac:dyDescent="0.2">
      <c r="IF340">
        <v>-1</v>
      </c>
    </row>
    <row r="341" spans="1:245" x14ac:dyDescent="0.2">
      <c r="A341" s="4">
        <v>50</v>
      </c>
      <c r="B341" s="4">
        <v>0</v>
      </c>
      <c r="C341" s="4">
        <v>0</v>
      </c>
      <c r="D341" s="4">
        <v>1</v>
      </c>
      <c r="E341" s="4">
        <v>201</v>
      </c>
      <c r="F341" s="4" t="e">
        <f>ROUND(Source!O339,O341)</f>
        <v>#REF!</v>
      </c>
      <c r="G341" s="4" t="s">
        <v>156</v>
      </c>
      <c r="H341" s="4" t="s">
        <v>157</v>
      </c>
      <c r="I341" s="4"/>
      <c r="J341" s="4"/>
      <c r="K341" s="4">
        <v>201</v>
      </c>
      <c r="L341" s="4">
        <v>1</v>
      </c>
      <c r="M341" s="4">
        <v>3</v>
      </c>
      <c r="N341" s="4" t="s">
        <v>6</v>
      </c>
      <c r="O341" s="4">
        <v>2</v>
      </c>
      <c r="P341" s="4"/>
      <c r="Q341" s="4"/>
      <c r="R341" s="4"/>
      <c r="S341" s="4"/>
      <c r="T341" s="4"/>
      <c r="U341" s="4"/>
      <c r="V341" s="4"/>
      <c r="W341" s="4">
        <v>283716.28999999998</v>
      </c>
      <c r="X341" s="4">
        <v>1</v>
      </c>
      <c r="Y341" s="4">
        <v>283716.28999999998</v>
      </c>
      <c r="Z341" s="4"/>
      <c r="AA341" s="4"/>
      <c r="AB341" s="4"/>
      <c r="IF341">
        <v>-1</v>
      </c>
    </row>
    <row r="342" spans="1:245" x14ac:dyDescent="0.2">
      <c r="A342" s="4">
        <v>50</v>
      </c>
      <c r="B342" s="4">
        <v>0</v>
      </c>
      <c r="C342" s="4">
        <v>0</v>
      </c>
      <c r="D342" s="4">
        <v>1</v>
      </c>
      <c r="E342" s="4">
        <v>202</v>
      </c>
      <c r="F342" s="4" t="e">
        <f>ROUND(Source!P339,O342)</f>
        <v>#REF!</v>
      </c>
      <c r="G342" s="4" t="s">
        <v>158</v>
      </c>
      <c r="H342" s="4" t="s">
        <v>159</v>
      </c>
      <c r="I342" s="4"/>
      <c r="J342" s="4"/>
      <c r="K342" s="4">
        <v>202</v>
      </c>
      <c r="L342" s="4">
        <v>2</v>
      </c>
      <c r="M342" s="4">
        <v>3</v>
      </c>
      <c r="N342" s="4" t="s">
        <v>6</v>
      </c>
      <c r="O342" s="4">
        <v>2</v>
      </c>
      <c r="P342" s="4"/>
      <c r="Q342" s="4"/>
      <c r="R342" s="4"/>
      <c r="S342" s="4"/>
      <c r="T342" s="4"/>
      <c r="U342" s="4"/>
      <c r="V342" s="4"/>
      <c r="W342" s="4">
        <v>379266.79000000004</v>
      </c>
      <c r="X342" s="4">
        <v>1</v>
      </c>
      <c r="Y342" s="4">
        <v>379266.79000000004</v>
      </c>
      <c r="Z342" s="4"/>
      <c r="AA342" s="4"/>
      <c r="AB342" s="4"/>
      <c r="IF342">
        <v>-1</v>
      </c>
    </row>
    <row r="343" spans="1:245" x14ac:dyDescent="0.2">
      <c r="A343" s="4">
        <v>50</v>
      </c>
      <c r="B343" s="4">
        <v>0</v>
      </c>
      <c r="C343" s="4">
        <v>0</v>
      </c>
      <c r="D343" s="4">
        <v>1</v>
      </c>
      <c r="E343" s="4">
        <v>222</v>
      </c>
      <c r="F343" s="4">
        <f>ROUND(Source!AO339,O343)</f>
        <v>0</v>
      </c>
      <c r="G343" s="4" t="s">
        <v>160</v>
      </c>
      <c r="H343" s="4" t="s">
        <v>161</v>
      </c>
      <c r="I343" s="4"/>
      <c r="J343" s="4"/>
      <c r="K343" s="4">
        <v>222</v>
      </c>
      <c r="L343" s="4">
        <v>3</v>
      </c>
      <c r="M343" s="4">
        <v>3</v>
      </c>
      <c r="N343" s="4" t="s">
        <v>6</v>
      </c>
      <c r="O343" s="4">
        <v>2</v>
      </c>
      <c r="P343" s="4"/>
      <c r="Q343" s="4"/>
      <c r="R343" s="4"/>
      <c r="S343" s="4"/>
      <c r="T343" s="4"/>
      <c r="U343" s="4"/>
      <c r="V343" s="4"/>
      <c r="W343" s="4">
        <v>0</v>
      </c>
      <c r="X343" s="4">
        <v>1</v>
      </c>
      <c r="Y343" s="4">
        <v>0</v>
      </c>
      <c r="Z343" s="4"/>
      <c r="AA343" s="4"/>
      <c r="AB343" s="4"/>
      <c r="IF343">
        <v>-1</v>
      </c>
    </row>
    <row r="344" spans="1:245" x14ac:dyDescent="0.2">
      <c r="A344" s="4">
        <v>50</v>
      </c>
      <c r="B344" s="4">
        <v>0</v>
      </c>
      <c r="C344" s="4">
        <v>0</v>
      </c>
      <c r="D344" s="4">
        <v>1</v>
      </c>
      <c r="E344" s="4">
        <v>225</v>
      </c>
      <c r="F344" s="4" t="e">
        <f>ROUND(Source!AV339,O344)</f>
        <v>#REF!</v>
      </c>
      <c r="G344" s="4" t="s">
        <v>162</v>
      </c>
      <c r="H344" s="4" t="s">
        <v>163</v>
      </c>
      <c r="I344" s="4"/>
      <c r="J344" s="4"/>
      <c r="K344" s="4">
        <v>225</v>
      </c>
      <c r="L344" s="4">
        <v>4</v>
      </c>
      <c r="M344" s="4">
        <v>3</v>
      </c>
      <c r="N344" s="4" t="s">
        <v>6</v>
      </c>
      <c r="O344" s="4">
        <v>2</v>
      </c>
      <c r="P344" s="4"/>
      <c r="Q344" s="4"/>
      <c r="R344" s="4"/>
      <c r="S344" s="4"/>
      <c r="T344" s="4"/>
      <c r="U344" s="4"/>
      <c r="V344" s="4"/>
      <c r="W344" s="4">
        <v>379266.79</v>
      </c>
      <c r="X344" s="4">
        <v>1</v>
      </c>
      <c r="Y344" s="4">
        <v>379266.79</v>
      </c>
      <c r="Z344" s="4"/>
      <c r="AA344" s="4"/>
      <c r="AB344" s="4"/>
      <c r="IF344">
        <v>-1</v>
      </c>
    </row>
    <row r="345" spans="1:245" x14ac:dyDescent="0.2">
      <c r="A345" s="4">
        <v>50</v>
      </c>
      <c r="B345" s="4">
        <v>0</v>
      </c>
      <c r="C345" s="4">
        <v>0</v>
      </c>
      <c r="D345" s="4">
        <v>1</v>
      </c>
      <c r="E345" s="4">
        <v>226</v>
      </c>
      <c r="F345" s="4" t="e">
        <f>ROUND(Source!AW339,O345)</f>
        <v>#REF!</v>
      </c>
      <c r="G345" s="4" t="s">
        <v>164</v>
      </c>
      <c r="H345" s="4" t="s">
        <v>165</v>
      </c>
      <c r="I345" s="4"/>
      <c r="J345" s="4"/>
      <c r="K345" s="4">
        <v>226</v>
      </c>
      <c r="L345" s="4">
        <v>5</v>
      </c>
      <c r="M345" s="4">
        <v>3</v>
      </c>
      <c r="N345" s="4" t="s">
        <v>6</v>
      </c>
      <c r="O345" s="4">
        <v>2</v>
      </c>
      <c r="P345" s="4"/>
      <c r="Q345" s="4"/>
      <c r="R345" s="4"/>
      <c r="S345" s="4"/>
      <c r="T345" s="4"/>
      <c r="U345" s="4"/>
      <c r="V345" s="4"/>
      <c r="W345" s="4">
        <v>206785.26</v>
      </c>
      <c r="X345" s="4">
        <v>1</v>
      </c>
      <c r="Y345" s="4">
        <v>206785.26</v>
      </c>
      <c r="Z345" s="4"/>
      <c r="AA345" s="4"/>
      <c r="AB345" s="4"/>
      <c r="IF345">
        <v>-1</v>
      </c>
    </row>
    <row r="346" spans="1:245" x14ac:dyDescent="0.2">
      <c r="A346" s="4">
        <v>50</v>
      </c>
      <c r="B346" s="4">
        <v>0</v>
      </c>
      <c r="C346" s="4">
        <v>0</v>
      </c>
      <c r="D346" s="4">
        <v>1</v>
      </c>
      <c r="E346" s="4">
        <v>227</v>
      </c>
      <c r="F346" s="4">
        <f>ROUND(Source!AX339,O346)</f>
        <v>0</v>
      </c>
      <c r="G346" s="4" t="s">
        <v>166</v>
      </c>
      <c r="H346" s="4" t="s">
        <v>167</v>
      </c>
      <c r="I346" s="4"/>
      <c r="J346" s="4"/>
      <c r="K346" s="4">
        <v>227</v>
      </c>
      <c r="L346" s="4">
        <v>6</v>
      </c>
      <c r="M346" s="4">
        <v>3</v>
      </c>
      <c r="N346" s="4" t="s">
        <v>6</v>
      </c>
      <c r="O346" s="4">
        <v>2</v>
      </c>
      <c r="P346" s="4"/>
      <c r="Q346" s="4"/>
      <c r="R346" s="4"/>
      <c r="S346" s="4"/>
      <c r="T346" s="4"/>
      <c r="U346" s="4"/>
      <c r="V346" s="4"/>
      <c r="W346" s="4">
        <v>0</v>
      </c>
      <c r="X346" s="4">
        <v>1</v>
      </c>
      <c r="Y346" s="4">
        <v>0</v>
      </c>
      <c r="Z346" s="4"/>
      <c r="AA346" s="4"/>
      <c r="AB346" s="4"/>
      <c r="IF346">
        <v>-1</v>
      </c>
    </row>
    <row r="347" spans="1:245" x14ac:dyDescent="0.2">
      <c r="A347" s="4">
        <v>50</v>
      </c>
      <c r="B347" s="4">
        <v>0</v>
      </c>
      <c r="C347" s="4">
        <v>0</v>
      </c>
      <c r="D347" s="4">
        <v>1</v>
      </c>
      <c r="E347" s="4">
        <v>228</v>
      </c>
      <c r="F347" s="4" t="e">
        <f>ROUND(Source!AY339,O347)</f>
        <v>#REF!</v>
      </c>
      <c r="G347" s="4" t="s">
        <v>168</v>
      </c>
      <c r="H347" s="4" t="s">
        <v>169</v>
      </c>
      <c r="I347" s="4"/>
      <c r="J347" s="4"/>
      <c r="K347" s="4">
        <v>228</v>
      </c>
      <c r="L347" s="4">
        <v>7</v>
      </c>
      <c r="M347" s="4">
        <v>3</v>
      </c>
      <c r="N347" s="4" t="s">
        <v>6</v>
      </c>
      <c r="O347" s="4">
        <v>2</v>
      </c>
      <c r="P347" s="4"/>
      <c r="Q347" s="4"/>
      <c r="R347" s="4"/>
      <c r="S347" s="4"/>
      <c r="T347" s="4"/>
      <c r="U347" s="4"/>
      <c r="V347" s="4"/>
      <c r="W347" s="4">
        <v>206785.26</v>
      </c>
      <c r="X347" s="4">
        <v>1</v>
      </c>
      <c r="Y347" s="4">
        <v>206785.26</v>
      </c>
      <c r="Z347" s="4"/>
      <c r="AA347" s="4"/>
      <c r="AB347" s="4"/>
      <c r="IF347">
        <v>-1</v>
      </c>
    </row>
    <row r="348" spans="1:245" x14ac:dyDescent="0.2">
      <c r="A348" s="4">
        <v>50</v>
      </c>
      <c r="B348" s="4">
        <v>0</v>
      </c>
      <c r="C348" s="4">
        <v>0</v>
      </c>
      <c r="D348" s="4">
        <v>1</v>
      </c>
      <c r="E348" s="4">
        <v>216</v>
      </c>
      <c r="F348" s="4" t="e">
        <f>ROUND(Source!AP339,O348)</f>
        <v>#REF!</v>
      </c>
      <c r="G348" s="4" t="s">
        <v>170</v>
      </c>
      <c r="H348" s="4" t="s">
        <v>171</v>
      </c>
      <c r="I348" s="4"/>
      <c r="J348" s="4"/>
      <c r="K348" s="4">
        <v>216</v>
      </c>
      <c r="L348" s="4">
        <v>8</v>
      </c>
      <c r="M348" s="4">
        <v>3</v>
      </c>
      <c r="N348" s="4" t="s">
        <v>6</v>
      </c>
      <c r="O348" s="4">
        <v>2</v>
      </c>
      <c r="P348" s="4"/>
      <c r="Q348" s="4"/>
      <c r="R348" s="4"/>
      <c r="S348" s="4"/>
      <c r="T348" s="4"/>
      <c r="U348" s="4"/>
      <c r="V348" s="4"/>
      <c r="W348" s="4">
        <v>172481.53</v>
      </c>
      <c r="X348" s="4">
        <v>1</v>
      </c>
      <c r="Y348" s="4">
        <v>172481.53</v>
      </c>
      <c r="Z348" s="4"/>
      <c r="AA348" s="4"/>
      <c r="AB348" s="4"/>
      <c r="IF348">
        <v>-1</v>
      </c>
    </row>
    <row r="349" spans="1:245" x14ac:dyDescent="0.2">
      <c r="A349" s="4">
        <v>50</v>
      </c>
      <c r="B349" s="4">
        <v>0</v>
      </c>
      <c r="C349" s="4">
        <v>0</v>
      </c>
      <c r="D349" s="4">
        <v>1</v>
      </c>
      <c r="E349" s="4">
        <v>223</v>
      </c>
      <c r="F349" s="4">
        <f>ROUND(Source!AQ339,O349)</f>
        <v>0</v>
      </c>
      <c r="G349" s="4" t="s">
        <v>172</v>
      </c>
      <c r="H349" s="4" t="s">
        <v>173</v>
      </c>
      <c r="I349" s="4"/>
      <c r="J349" s="4"/>
      <c r="K349" s="4">
        <v>223</v>
      </c>
      <c r="L349" s="4">
        <v>9</v>
      </c>
      <c r="M349" s="4">
        <v>3</v>
      </c>
      <c r="N349" s="4" t="s">
        <v>6</v>
      </c>
      <c r="O349" s="4">
        <v>2</v>
      </c>
      <c r="P349" s="4"/>
      <c r="Q349" s="4"/>
      <c r="R349" s="4"/>
      <c r="S349" s="4"/>
      <c r="T349" s="4"/>
      <c r="U349" s="4"/>
      <c r="V349" s="4"/>
      <c r="W349" s="4">
        <v>0</v>
      </c>
      <c r="X349" s="4">
        <v>1</v>
      </c>
      <c r="Y349" s="4">
        <v>0</v>
      </c>
      <c r="Z349" s="4"/>
      <c r="AA349" s="4"/>
      <c r="AB349" s="4"/>
      <c r="IF349">
        <v>-1</v>
      </c>
    </row>
    <row r="350" spans="1:245" x14ac:dyDescent="0.2">
      <c r="A350" s="4">
        <v>50</v>
      </c>
      <c r="B350" s="4">
        <v>0</v>
      </c>
      <c r="C350" s="4">
        <v>0</v>
      </c>
      <c r="D350" s="4">
        <v>1</v>
      </c>
      <c r="E350" s="4">
        <v>229</v>
      </c>
      <c r="F350" s="4" t="e">
        <f>ROUND(Source!AZ339,O350)</f>
        <v>#REF!</v>
      </c>
      <c r="G350" s="4" t="s">
        <v>174</v>
      </c>
      <c r="H350" s="4" t="s">
        <v>175</v>
      </c>
      <c r="I350" s="4"/>
      <c r="J350" s="4"/>
      <c r="K350" s="4">
        <v>229</v>
      </c>
      <c r="L350" s="4">
        <v>10</v>
      </c>
      <c r="M350" s="4">
        <v>3</v>
      </c>
      <c r="N350" s="4" t="s">
        <v>6</v>
      </c>
      <c r="O350" s="4">
        <v>2</v>
      </c>
      <c r="P350" s="4"/>
      <c r="Q350" s="4"/>
      <c r="R350" s="4"/>
      <c r="S350" s="4"/>
      <c r="T350" s="4"/>
      <c r="U350" s="4"/>
      <c r="V350" s="4"/>
      <c r="W350" s="4">
        <v>172481.53</v>
      </c>
      <c r="X350" s="4">
        <v>1</v>
      </c>
      <c r="Y350" s="4">
        <v>172481.53</v>
      </c>
      <c r="Z350" s="4"/>
      <c r="AA350" s="4"/>
      <c r="AB350" s="4"/>
      <c r="IF350">
        <v>-1</v>
      </c>
    </row>
    <row r="351" spans="1:245" x14ac:dyDescent="0.2">
      <c r="A351" s="4">
        <v>50</v>
      </c>
      <c r="B351" s="4">
        <v>0</v>
      </c>
      <c r="C351" s="4">
        <v>0</v>
      </c>
      <c r="D351" s="4">
        <v>1</v>
      </c>
      <c r="E351" s="4">
        <v>203</v>
      </c>
      <c r="F351" s="4" t="e">
        <f>ROUND(Source!Q339,O351)</f>
        <v>#REF!</v>
      </c>
      <c r="G351" s="4" t="s">
        <v>176</v>
      </c>
      <c r="H351" s="4" t="s">
        <v>177</v>
      </c>
      <c r="I351" s="4"/>
      <c r="J351" s="4"/>
      <c r="K351" s="4">
        <v>203</v>
      </c>
      <c r="L351" s="4">
        <v>11</v>
      </c>
      <c r="M351" s="4">
        <v>3</v>
      </c>
      <c r="N351" s="4" t="s">
        <v>6</v>
      </c>
      <c r="O351" s="4">
        <v>2</v>
      </c>
      <c r="P351" s="4"/>
      <c r="Q351" s="4"/>
      <c r="R351" s="4"/>
      <c r="S351" s="4"/>
      <c r="T351" s="4"/>
      <c r="U351" s="4"/>
      <c r="V351" s="4"/>
      <c r="W351" s="4">
        <v>3051.2200000000003</v>
      </c>
      <c r="X351" s="4">
        <v>1</v>
      </c>
      <c r="Y351" s="4">
        <v>3051.2200000000003</v>
      </c>
      <c r="Z351" s="4"/>
      <c r="AA351" s="4"/>
      <c r="AB351" s="4"/>
      <c r="IF351">
        <v>-1</v>
      </c>
    </row>
    <row r="352" spans="1:245" x14ac:dyDescent="0.2">
      <c r="A352" s="4">
        <v>50</v>
      </c>
      <c r="B352" s="4">
        <v>0</v>
      </c>
      <c r="C352" s="4">
        <v>0</v>
      </c>
      <c r="D352" s="4">
        <v>1</v>
      </c>
      <c r="E352" s="4">
        <v>231</v>
      </c>
      <c r="F352" s="4">
        <f>ROUND(Source!BB339,O352)</f>
        <v>0</v>
      </c>
      <c r="G352" s="4" t="s">
        <v>178</v>
      </c>
      <c r="H352" s="4" t="s">
        <v>179</v>
      </c>
      <c r="I352" s="4"/>
      <c r="J352" s="4"/>
      <c r="K352" s="4">
        <v>231</v>
      </c>
      <c r="L352" s="4">
        <v>12</v>
      </c>
      <c r="M352" s="4">
        <v>3</v>
      </c>
      <c r="N352" s="4" t="s">
        <v>6</v>
      </c>
      <c r="O352" s="4">
        <v>2</v>
      </c>
      <c r="P352" s="4"/>
      <c r="Q352" s="4"/>
      <c r="R352" s="4"/>
      <c r="S352" s="4"/>
      <c r="T352" s="4"/>
      <c r="U352" s="4"/>
      <c r="V352" s="4"/>
      <c r="W352" s="4">
        <v>0</v>
      </c>
      <c r="X352" s="4">
        <v>1</v>
      </c>
      <c r="Y352" s="4">
        <v>0</v>
      </c>
      <c r="Z352" s="4"/>
      <c r="AA352" s="4"/>
      <c r="AB352" s="4"/>
      <c r="IF352">
        <v>-1</v>
      </c>
    </row>
    <row r="353" spans="1:240" x14ac:dyDescent="0.2">
      <c r="A353" s="4">
        <v>50</v>
      </c>
      <c r="B353" s="4">
        <v>0</v>
      </c>
      <c r="C353" s="4">
        <v>0</v>
      </c>
      <c r="D353" s="4">
        <v>1</v>
      </c>
      <c r="E353" s="4">
        <v>204</v>
      </c>
      <c r="F353" s="4" t="e">
        <f>ROUND(Source!R339,O353)</f>
        <v>#REF!</v>
      </c>
      <c r="G353" s="4" t="s">
        <v>180</v>
      </c>
      <c r="H353" s="4" t="s">
        <v>181</v>
      </c>
      <c r="I353" s="4"/>
      <c r="J353" s="4"/>
      <c r="K353" s="4">
        <v>204</v>
      </c>
      <c r="L353" s="4">
        <v>13</v>
      </c>
      <c r="M353" s="4">
        <v>3</v>
      </c>
      <c r="N353" s="4" t="s">
        <v>6</v>
      </c>
      <c r="O353" s="4">
        <v>2</v>
      </c>
      <c r="P353" s="4"/>
      <c r="Q353" s="4"/>
      <c r="R353" s="4"/>
      <c r="S353" s="4"/>
      <c r="T353" s="4"/>
      <c r="U353" s="4"/>
      <c r="V353" s="4"/>
      <c r="W353" s="4">
        <v>781.35</v>
      </c>
      <c r="X353" s="4">
        <v>1</v>
      </c>
      <c r="Y353" s="4">
        <v>781.35</v>
      </c>
      <c r="Z353" s="4"/>
      <c r="AA353" s="4"/>
      <c r="AB353" s="4"/>
      <c r="IF353">
        <v>-1</v>
      </c>
    </row>
    <row r="354" spans="1:240" x14ac:dyDescent="0.2">
      <c r="A354" s="4">
        <v>50</v>
      </c>
      <c r="B354" s="4">
        <v>0</v>
      </c>
      <c r="C354" s="4">
        <v>0</v>
      </c>
      <c r="D354" s="4">
        <v>1</v>
      </c>
      <c r="E354" s="4">
        <v>205</v>
      </c>
      <c r="F354" s="4" t="e">
        <f>ROUND(Source!S339,O354)</f>
        <v>#REF!</v>
      </c>
      <c r="G354" s="4" t="s">
        <v>182</v>
      </c>
      <c r="H354" s="4" t="s">
        <v>183</v>
      </c>
      <c r="I354" s="4"/>
      <c r="J354" s="4"/>
      <c r="K354" s="4">
        <v>205</v>
      </c>
      <c r="L354" s="4">
        <v>14</v>
      </c>
      <c r="M354" s="4">
        <v>3</v>
      </c>
      <c r="N354" s="4" t="s">
        <v>6</v>
      </c>
      <c r="O354" s="4">
        <v>2</v>
      </c>
      <c r="P354" s="4"/>
      <c r="Q354" s="4"/>
      <c r="R354" s="4"/>
      <c r="S354" s="4"/>
      <c r="T354" s="4"/>
      <c r="U354" s="4"/>
      <c r="V354" s="4"/>
      <c r="W354" s="4">
        <v>73879.81</v>
      </c>
      <c r="X354" s="4">
        <v>1</v>
      </c>
      <c r="Y354" s="4">
        <v>73879.81</v>
      </c>
      <c r="Z354" s="4"/>
      <c r="AA354" s="4"/>
      <c r="AB354" s="4"/>
      <c r="IF354">
        <v>-1</v>
      </c>
    </row>
    <row r="355" spans="1:240" x14ac:dyDescent="0.2">
      <c r="A355" s="4">
        <v>50</v>
      </c>
      <c r="B355" s="4">
        <v>0</v>
      </c>
      <c r="C355" s="4">
        <v>0</v>
      </c>
      <c r="D355" s="4">
        <v>1</v>
      </c>
      <c r="E355" s="4">
        <v>232</v>
      </c>
      <c r="F355" s="4">
        <f>ROUND(Source!BC339,O355)</f>
        <v>0</v>
      </c>
      <c r="G355" s="4" t="s">
        <v>184</v>
      </c>
      <c r="H355" s="4" t="s">
        <v>185</v>
      </c>
      <c r="I355" s="4"/>
      <c r="J355" s="4"/>
      <c r="K355" s="4">
        <v>232</v>
      </c>
      <c r="L355" s="4">
        <v>15</v>
      </c>
      <c r="M355" s="4">
        <v>3</v>
      </c>
      <c r="N355" s="4" t="s">
        <v>6</v>
      </c>
      <c r="O355" s="4">
        <v>2</v>
      </c>
      <c r="P355" s="4"/>
      <c r="Q355" s="4"/>
      <c r="R355" s="4"/>
      <c r="S355" s="4"/>
      <c r="T355" s="4"/>
      <c r="U355" s="4"/>
      <c r="V355" s="4"/>
      <c r="W355" s="4">
        <v>0</v>
      </c>
      <c r="X355" s="4">
        <v>1</v>
      </c>
      <c r="Y355" s="4">
        <v>0</v>
      </c>
      <c r="Z355" s="4"/>
      <c r="AA355" s="4"/>
      <c r="AB355" s="4"/>
      <c r="IF355">
        <v>-1</v>
      </c>
    </row>
    <row r="356" spans="1:240" x14ac:dyDescent="0.2">
      <c r="A356" s="4">
        <v>50</v>
      </c>
      <c r="B356" s="4">
        <v>0</v>
      </c>
      <c r="C356" s="4">
        <v>0</v>
      </c>
      <c r="D356" s="4">
        <v>1</v>
      </c>
      <c r="E356" s="4">
        <v>214</v>
      </c>
      <c r="F356" s="4" t="e">
        <f>ROUND(Source!AS339,O356)</f>
        <v>#REF!</v>
      </c>
      <c r="G356" s="4" t="s">
        <v>186</v>
      </c>
      <c r="H356" s="4" t="s">
        <v>187</v>
      </c>
      <c r="I356" s="4"/>
      <c r="J356" s="4"/>
      <c r="K356" s="4">
        <v>214</v>
      </c>
      <c r="L356" s="4">
        <v>16</v>
      </c>
      <c r="M356" s="4">
        <v>3</v>
      </c>
      <c r="N356" s="4" t="s">
        <v>6</v>
      </c>
      <c r="O356" s="4">
        <v>2</v>
      </c>
      <c r="P356" s="4"/>
      <c r="Q356" s="4"/>
      <c r="R356" s="4"/>
      <c r="S356" s="4"/>
      <c r="T356" s="4"/>
      <c r="U356" s="4"/>
      <c r="V356" s="4"/>
      <c r="W356" s="4">
        <v>427812.32</v>
      </c>
      <c r="X356" s="4">
        <v>1</v>
      </c>
      <c r="Y356" s="4">
        <v>427812.32</v>
      </c>
      <c r="Z356" s="4"/>
      <c r="AA356" s="4"/>
      <c r="AB356" s="4"/>
      <c r="IF356">
        <v>-1</v>
      </c>
    </row>
    <row r="357" spans="1:240" x14ac:dyDescent="0.2">
      <c r="A357" s="4">
        <v>50</v>
      </c>
      <c r="B357" s="4">
        <v>0</v>
      </c>
      <c r="C357" s="4">
        <v>0</v>
      </c>
      <c r="D357" s="4">
        <v>1</v>
      </c>
      <c r="E357" s="4">
        <v>215</v>
      </c>
      <c r="F357" s="4">
        <f>ROUND(Source!AT339,O357)</f>
        <v>0</v>
      </c>
      <c r="G357" s="4" t="s">
        <v>188</v>
      </c>
      <c r="H357" s="4" t="s">
        <v>189</v>
      </c>
      <c r="I357" s="4"/>
      <c r="J357" s="4"/>
      <c r="K357" s="4">
        <v>215</v>
      </c>
      <c r="L357" s="4">
        <v>17</v>
      </c>
      <c r="M357" s="4">
        <v>3</v>
      </c>
      <c r="N357" s="4" t="s">
        <v>6</v>
      </c>
      <c r="O357" s="4">
        <v>2</v>
      </c>
      <c r="P357" s="4"/>
      <c r="Q357" s="4"/>
      <c r="R357" s="4"/>
      <c r="S357" s="4"/>
      <c r="T357" s="4"/>
      <c r="U357" s="4"/>
      <c r="V357" s="4"/>
      <c r="W357" s="4">
        <v>0</v>
      </c>
      <c r="X357" s="4">
        <v>1</v>
      </c>
      <c r="Y357" s="4">
        <v>0</v>
      </c>
      <c r="Z357" s="4"/>
      <c r="AA357" s="4"/>
      <c r="AB357" s="4"/>
      <c r="IF357">
        <v>-1</v>
      </c>
    </row>
    <row r="358" spans="1:240" x14ac:dyDescent="0.2">
      <c r="A358" s="4">
        <v>50</v>
      </c>
      <c r="B358" s="4">
        <v>0</v>
      </c>
      <c r="C358" s="4">
        <v>0</v>
      </c>
      <c r="D358" s="4">
        <v>1</v>
      </c>
      <c r="E358" s="4">
        <v>217</v>
      </c>
      <c r="F358" s="4">
        <f>ROUND(Source!AU339,O358)</f>
        <v>0</v>
      </c>
      <c r="G358" s="4" t="s">
        <v>190</v>
      </c>
      <c r="H358" s="4" t="s">
        <v>191</v>
      </c>
      <c r="I358" s="4"/>
      <c r="J358" s="4"/>
      <c r="K358" s="4">
        <v>217</v>
      </c>
      <c r="L358" s="4">
        <v>18</v>
      </c>
      <c r="M358" s="4">
        <v>3</v>
      </c>
      <c r="N358" s="4" t="s">
        <v>6</v>
      </c>
      <c r="O358" s="4">
        <v>2</v>
      </c>
      <c r="P358" s="4"/>
      <c r="Q358" s="4"/>
      <c r="R358" s="4"/>
      <c r="S358" s="4"/>
      <c r="T358" s="4"/>
      <c r="U358" s="4"/>
      <c r="V358" s="4"/>
      <c r="W358" s="4">
        <v>0</v>
      </c>
      <c r="X358" s="4">
        <v>1</v>
      </c>
      <c r="Y358" s="4">
        <v>0</v>
      </c>
      <c r="Z358" s="4"/>
      <c r="AA358" s="4"/>
      <c r="AB358" s="4"/>
      <c r="IF358">
        <v>-1</v>
      </c>
    </row>
    <row r="359" spans="1:240" x14ac:dyDescent="0.2">
      <c r="A359" s="4">
        <v>50</v>
      </c>
      <c r="B359" s="4">
        <v>0</v>
      </c>
      <c r="C359" s="4">
        <v>0</v>
      </c>
      <c r="D359" s="4">
        <v>1</v>
      </c>
      <c r="E359" s="4">
        <v>230</v>
      </c>
      <c r="F359" s="4" t="e">
        <f>ROUND(Source!BA339,O359)</f>
        <v>#REF!</v>
      </c>
      <c r="G359" s="4" t="s">
        <v>192</v>
      </c>
      <c r="H359" s="4" t="s">
        <v>193</v>
      </c>
      <c r="I359" s="4"/>
      <c r="J359" s="4"/>
      <c r="K359" s="4">
        <v>230</v>
      </c>
      <c r="L359" s="4">
        <v>19</v>
      </c>
      <c r="M359" s="4">
        <v>3</v>
      </c>
      <c r="N359" s="4" t="s">
        <v>6</v>
      </c>
      <c r="O359" s="4">
        <v>2</v>
      </c>
      <c r="P359" s="4"/>
      <c r="Q359" s="4"/>
      <c r="R359" s="4"/>
      <c r="S359" s="4"/>
      <c r="T359" s="4"/>
      <c r="U359" s="4"/>
      <c r="V359" s="4"/>
      <c r="W359" s="4">
        <v>0</v>
      </c>
      <c r="X359" s="4">
        <v>1</v>
      </c>
      <c r="Y359" s="4">
        <v>0</v>
      </c>
      <c r="Z359" s="4"/>
      <c r="AA359" s="4"/>
      <c r="AB359" s="4"/>
      <c r="IF359">
        <v>-1</v>
      </c>
    </row>
    <row r="360" spans="1:240" x14ac:dyDescent="0.2">
      <c r="A360" s="4">
        <v>50</v>
      </c>
      <c r="B360" s="4">
        <v>0</v>
      </c>
      <c r="C360" s="4">
        <v>0</v>
      </c>
      <c r="D360" s="4">
        <v>1</v>
      </c>
      <c r="E360" s="4">
        <v>206</v>
      </c>
      <c r="F360" s="4" t="e">
        <f>ROUND(Source!T339,O360)</f>
        <v>#REF!</v>
      </c>
      <c r="G360" s="4" t="s">
        <v>194</v>
      </c>
      <c r="H360" s="4" t="s">
        <v>195</v>
      </c>
      <c r="I360" s="4"/>
      <c r="J360" s="4"/>
      <c r="K360" s="4">
        <v>206</v>
      </c>
      <c r="L360" s="4">
        <v>20</v>
      </c>
      <c r="M360" s="4">
        <v>3</v>
      </c>
      <c r="N360" s="4" t="s">
        <v>6</v>
      </c>
      <c r="O360" s="4">
        <v>2</v>
      </c>
      <c r="P360" s="4"/>
      <c r="Q360" s="4"/>
      <c r="R360" s="4"/>
      <c r="S360" s="4"/>
      <c r="T360" s="4"/>
      <c r="U360" s="4"/>
      <c r="V360" s="4"/>
      <c r="W360" s="4">
        <v>0</v>
      </c>
      <c r="X360" s="4">
        <v>1</v>
      </c>
      <c r="Y360" s="4">
        <v>0</v>
      </c>
      <c r="Z360" s="4"/>
      <c r="AA360" s="4"/>
      <c r="AB360" s="4"/>
      <c r="IF360">
        <v>-1</v>
      </c>
    </row>
    <row r="361" spans="1:240" x14ac:dyDescent="0.2">
      <c r="A361" s="4">
        <v>50</v>
      </c>
      <c r="B361" s="4">
        <v>0</v>
      </c>
      <c r="C361" s="4">
        <v>0</v>
      </c>
      <c r="D361" s="4">
        <v>1</v>
      </c>
      <c r="E361" s="4">
        <v>207</v>
      </c>
      <c r="F361" s="4" t="e">
        <f>ROUND(Source!U339,O361)</f>
        <v>#REF!</v>
      </c>
      <c r="G361" s="4" t="s">
        <v>196</v>
      </c>
      <c r="H361" s="4" t="s">
        <v>197</v>
      </c>
      <c r="I361" s="4"/>
      <c r="J361" s="4"/>
      <c r="K361" s="4">
        <v>207</v>
      </c>
      <c r="L361" s="4">
        <v>21</v>
      </c>
      <c r="M361" s="4">
        <v>3</v>
      </c>
      <c r="N361" s="4" t="s">
        <v>6</v>
      </c>
      <c r="O361" s="4">
        <v>7</v>
      </c>
      <c r="P361" s="4"/>
      <c r="Q361" s="4"/>
      <c r="R361" s="4"/>
      <c r="S361" s="4"/>
      <c r="T361" s="4"/>
      <c r="U361" s="4"/>
      <c r="V361" s="4"/>
      <c r="W361" s="4">
        <v>251.18709000000001</v>
      </c>
      <c r="X361" s="4">
        <v>1</v>
      </c>
      <c r="Y361" s="4">
        <v>251.18709000000001</v>
      </c>
      <c r="Z361" s="4"/>
      <c r="AA361" s="4"/>
      <c r="AB361" s="4"/>
      <c r="IF361">
        <v>-1</v>
      </c>
    </row>
    <row r="362" spans="1:240" x14ac:dyDescent="0.2">
      <c r="A362" s="4">
        <v>50</v>
      </c>
      <c r="B362" s="4">
        <v>0</v>
      </c>
      <c r="C362" s="4">
        <v>0</v>
      </c>
      <c r="D362" s="4">
        <v>1</v>
      </c>
      <c r="E362" s="4">
        <v>208</v>
      </c>
      <c r="F362" s="4" t="e">
        <f>ROUND(Source!V339,O362)</f>
        <v>#REF!</v>
      </c>
      <c r="G362" s="4" t="s">
        <v>198</v>
      </c>
      <c r="H362" s="4" t="s">
        <v>199</v>
      </c>
      <c r="I362" s="4"/>
      <c r="J362" s="4"/>
      <c r="K362" s="4">
        <v>208</v>
      </c>
      <c r="L362" s="4">
        <v>22</v>
      </c>
      <c r="M362" s="4">
        <v>3</v>
      </c>
      <c r="N362" s="4" t="s">
        <v>6</v>
      </c>
      <c r="O362" s="4">
        <v>7</v>
      </c>
      <c r="P362" s="4"/>
      <c r="Q362" s="4"/>
      <c r="R362" s="4"/>
      <c r="S362" s="4"/>
      <c r="T362" s="4"/>
      <c r="U362" s="4"/>
      <c r="V362" s="4"/>
      <c r="W362" s="4">
        <v>1.8954390000000001</v>
      </c>
      <c r="X362" s="4">
        <v>1</v>
      </c>
      <c r="Y362" s="4">
        <v>1.8954390000000001</v>
      </c>
      <c r="Z362" s="4"/>
      <c r="AA362" s="4"/>
      <c r="AB362" s="4"/>
      <c r="IF362">
        <v>-1</v>
      </c>
    </row>
    <row r="363" spans="1:240" x14ac:dyDescent="0.2">
      <c r="A363" s="4">
        <v>50</v>
      </c>
      <c r="B363" s="4">
        <v>0</v>
      </c>
      <c r="C363" s="4">
        <v>0</v>
      </c>
      <c r="D363" s="4">
        <v>1</v>
      </c>
      <c r="E363" s="4">
        <v>209</v>
      </c>
      <c r="F363" s="4" t="e">
        <f>ROUND(Source!W339,O363)</f>
        <v>#REF!</v>
      </c>
      <c r="G363" s="4" t="s">
        <v>200</v>
      </c>
      <c r="H363" s="4" t="s">
        <v>201</v>
      </c>
      <c r="I363" s="4"/>
      <c r="J363" s="4"/>
      <c r="K363" s="4">
        <v>209</v>
      </c>
      <c r="L363" s="4">
        <v>23</v>
      </c>
      <c r="M363" s="4">
        <v>3</v>
      </c>
      <c r="N363" s="4" t="s">
        <v>6</v>
      </c>
      <c r="O363" s="4">
        <v>2</v>
      </c>
      <c r="P363" s="4"/>
      <c r="Q363" s="4"/>
      <c r="R363" s="4"/>
      <c r="S363" s="4"/>
      <c r="T363" s="4"/>
      <c r="U363" s="4"/>
      <c r="V363" s="4"/>
      <c r="W363" s="4">
        <v>0</v>
      </c>
      <c r="X363" s="4">
        <v>1</v>
      </c>
      <c r="Y363" s="4">
        <v>0</v>
      </c>
      <c r="Z363" s="4"/>
      <c r="AA363" s="4"/>
      <c r="AB363" s="4"/>
      <c r="IF363">
        <v>-1</v>
      </c>
    </row>
    <row r="364" spans="1:240" x14ac:dyDescent="0.2">
      <c r="A364" s="4">
        <v>50</v>
      </c>
      <c r="B364" s="4">
        <v>0</v>
      </c>
      <c r="C364" s="4">
        <v>0</v>
      </c>
      <c r="D364" s="4">
        <v>1</v>
      </c>
      <c r="E364" s="4">
        <v>233</v>
      </c>
      <c r="F364" s="4">
        <f>ROUND(Source!BD339,O364)</f>
        <v>0</v>
      </c>
      <c r="G364" s="4" t="s">
        <v>202</v>
      </c>
      <c r="H364" s="4" t="s">
        <v>203</v>
      </c>
      <c r="I364" s="4"/>
      <c r="J364" s="4"/>
      <c r="K364" s="4">
        <v>233</v>
      </c>
      <c r="L364" s="4">
        <v>24</v>
      </c>
      <c r="M364" s="4">
        <v>3</v>
      </c>
      <c r="N364" s="4" t="s">
        <v>6</v>
      </c>
      <c r="O364" s="4">
        <v>2</v>
      </c>
      <c r="P364" s="4"/>
      <c r="Q364" s="4"/>
      <c r="R364" s="4"/>
      <c r="S364" s="4"/>
      <c r="T364" s="4"/>
      <c r="U364" s="4"/>
      <c r="V364" s="4"/>
      <c r="W364" s="4">
        <v>0</v>
      </c>
      <c r="X364" s="4">
        <v>1</v>
      </c>
      <c r="Y364" s="4">
        <v>0</v>
      </c>
      <c r="Z364" s="4"/>
      <c r="AA364" s="4"/>
      <c r="AB364" s="4"/>
      <c r="IF364">
        <v>-1</v>
      </c>
    </row>
    <row r="365" spans="1:240" x14ac:dyDescent="0.2">
      <c r="A365" s="4">
        <v>50</v>
      </c>
      <c r="B365" s="4">
        <v>0</v>
      </c>
      <c r="C365" s="4">
        <v>0</v>
      </c>
      <c r="D365" s="4">
        <v>1</v>
      </c>
      <c r="E365" s="4">
        <v>210</v>
      </c>
      <c r="F365" s="4" t="e">
        <f>ROUND(Source!X339,O365)</f>
        <v>#REF!</v>
      </c>
      <c r="G365" s="4" t="s">
        <v>204</v>
      </c>
      <c r="H365" s="4" t="s">
        <v>205</v>
      </c>
      <c r="I365" s="4"/>
      <c r="J365" s="4"/>
      <c r="K365" s="4">
        <v>210</v>
      </c>
      <c r="L365" s="4">
        <v>25</v>
      </c>
      <c r="M365" s="4">
        <v>3</v>
      </c>
      <c r="N365" s="4" t="s">
        <v>6</v>
      </c>
      <c r="O365" s="4">
        <v>2</v>
      </c>
      <c r="P365" s="4"/>
      <c r="Q365" s="4"/>
      <c r="R365" s="4"/>
      <c r="S365" s="4"/>
      <c r="T365" s="4"/>
      <c r="U365" s="4"/>
      <c r="V365" s="4"/>
      <c r="W365" s="4">
        <v>90340</v>
      </c>
      <c r="X365" s="4">
        <v>1</v>
      </c>
      <c r="Y365" s="4">
        <v>90340</v>
      </c>
      <c r="Z365" s="4"/>
      <c r="AA365" s="4"/>
      <c r="AB365" s="4"/>
      <c r="IF365">
        <v>-1</v>
      </c>
    </row>
    <row r="366" spans="1:240" x14ac:dyDescent="0.2">
      <c r="A366" s="4">
        <v>50</v>
      </c>
      <c r="B366" s="4">
        <v>0</v>
      </c>
      <c r="C366" s="4">
        <v>0</v>
      </c>
      <c r="D366" s="4">
        <v>1</v>
      </c>
      <c r="E366" s="4">
        <v>211</v>
      </c>
      <c r="F366" s="4" t="e">
        <f>ROUND(Source!Y339,O366)</f>
        <v>#REF!</v>
      </c>
      <c r="G366" s="4" t="s">
        <v>206</v>
      </c>
      <c r="H366" s="4" t="s">
        <v>207</v>
      </c>
      <c r="I366" s="4"/>
      <c r="J366" s="4"/>
      <c r="K366" s="4">
        <v>211</v>
      </c>
      <c r="L366" s="4">
        <v>26</v>
      </c>
      <c r="M366" s="4">
        <v>3</v>
      </c>
      <c r="N366" s="4" t="s">
        <v>6</v>
      </c>
      <c r="O366" s="4">
        <v>2</v>
      </c>
      <c r="P366" s="4"/>
      <c r="Q366" s="4"/>
      <c r="R366" s="4"/>
      <c r="S366" s="4"/>
      <c r="T366" s="4"/>
      <c r="U366" s="4"/>
      <c r="V366" s="4"/>
      <c r="W366" s="4">
        <v>53756.03</v>
      </c>
      <c r="X366" s="4">
        <v>1</v>
      </c>
      <c r="Y366" s="4">
        <v>53756.03</v>
      </c>
      <c r="Z366" s="4"/>
      <c r="AA366" s="4"/>
      <c r="AB366" s="4"/>
      <c r="IF366">
        <v>-1</v>
      </c>
    </row>
    <row r="367" spans="1:240" x14ac:dyDescent="0.2">
      <c r="A367" s="4">
        <v>50</v>
      </c>
      <c r="B367" s="4">
        <v>0</v>
      </c>
      <c r="C367" s="4">
        <v>0</v>
      </c>
      <c r="D367" s="4">
        <v>1</v>
      </c>
      <c r="E367" s="4">
        <v>224</v>
      </c>
      <c r="F367" s="4" t="e">
        <f>ROUND(Source!AR339,O367)</f>
        <v>#REF!</v>
      </c>
      <c r="G367" s="4" t="s">
        <v>208</v>
      </c>
      <c r="H367" s="4" t="s">
        <v>209</v>
      </c>
      <c r="I367" s="4"/>
      <c r="J367" s="4"/>
      <c r="K367" s="4">
        <v>224</v>
      </c>
      <c r="L367" s="4">
        <v>27</v>
      </c>
      <c r="M367" s="4">
        <v>3</v>
      </c>
      <c r="N367" s="4" t="s">
        <v>6</v>
      </c>
      <c r="O367" s="4">
        <v>2</v>
      </c>
      <c r="P367" s="4"/>
      <c r="Q367" s="4"/>
      <c r="R367" s="4"/>
      <c r="S367" s="4"/>
      <c r="T367" s="4"/>
      <c r="U367" s="4"/>
      <c r="V367" s="4"/>
      <c r="W367" s="4">
        <v>600293.85</v>
      </c>
      <c r="X367" s="4">
        <v>1</v>
      </c>
      <c r="Y367" s="4">
        <v>600293.85</v>
      </c>
      <c r="Z367" s="4"/>
      <c r="AA367" s="4"/>
      <c r="AB367" s="4"/>
      <c r="IF367">
        <v>-1</v>
      </c>
    </row>
    <row r="368" spans="1:240" x14ac:dyDescent="0.2">
      <c r="IF368">
        <v>-1</v>
      </c>
    </row>
    <row r="369" spans="1:245" x14ac:dyDescent="0.2">
      <c r="A369" s="1">
        <v>4</v>
      </c>
      <c r="B369" s="1">
        <v>1</v>
      </c>
      <c r="C369" s="1"/>
      <c r="D369" s="1">
        <f>ROW(A387)</f>
        <v>387</v>
      </c>
      <c r="E369" s="1"/>
      <c r="F369" s="1" t="s">
        <v>6</v>
      </c>
      <c r="G369" s="1" t="s">
        <v>368</v>
      </c>
      <c r="H369" s="1" t="s">
        <v>6</v>
      </c>
      <c r="I369" s="1">
        <v>0</v>
      </c>
      <c r="J369" s="1"/>
      <c r="K369" s="1">
        <v>-1</v>
      </c>
      <c r="L369" s="1"/>
      <c r="M369" s="1" t="s">
        <v>6</v>
      </c>
      <c r="N369" s="1"/>
      <c r="O369" s="1"/>
      <c r="P369" s="1"/>
      <c r="Q369" s="1"/>
      <c r="R369" s="1"/>
      <c r="S369" s="1">
        <v>0</v>
      </c>
      <c r="T369" s="1"/>
      <c r="U369" s="1" t="s">
        <v>6</v>
      </c>
      <c r="V369" s="1">
        <v>0</v>
      </c>
      <c r="W369" s="1"/>
      <c r="X369" s="1"/>
      <c r="Y369" s="1"/>
      <c r="Z369" s="1"/>
      <c r="AA369" s="1"/>
      <c r="AB369" s="1" t="s">
        <v>6</v>
      </c>
      <c r="AC369" s="1" t="s">
        <v>6</v>
      </c>
      <c r="AD369" s="1" t="s">
        <v>6</v>
      </c>
      <c r="AE369" s="1" t="s">
        <v>6</v>
      </c>
      <c r="AF369" s="1" t="s">
        <v>6</v>
      </c>
      <c r="AG369" s="1" t="s">
        <v>6</v>
      </c>
      <c r="AH369" s="1"/>
      <c r="AI369" s="1"/>
      <c r="AJ369" s="1"/>
      <c r="AK369" s="1"/>
      <c r="AL369" s="1"/>
      <c r="AM369" s="1"/>
      <c r="AN369" s="1"/>
      <c r="AO369" s="1"/>
      <c r="AP369" s="1" t="s">
        <v>6</v>
      </c>
      <c r="AQ369" s="1" t="s">
        <v>6</v>
      </c>
      <c r="AR369" s="1" t="s">
        <v>6</v>
      </c>
      <c r="AS369" s="1"/>
      <c r="AT369" s="1"/>
      <c r="AU369" s="1"/>
      <c r="AV369" s="1"/>
      <c r="AW369" s="1"/>
      <c r="AX369" s="1"/>
      <c r="AY369" s="1"/>
      <c r="AZ369" s="1" t="s">
        <v>6</v>
      </c>
      <c r="BA369" s="1"/>
      <c r="BB369" s="1" t="s">
        <v>6</v>
      </c>
      <c r="BC369" s="1" t="s">
        <v>6</v>
      </c>
      <c r="BD369" s="1" t="s">
        <v>6</v>
      </c>
      <c r="BE369" s="1" t="s">
        <v>6</v>
      </c>
      <c r="BF369" s="1" t="s">
        <v>6</v>
      </c>
      <c r="BG369" s="1" t="s">
        <v>6</v>
      </c>
      <c r="BH369" s="1" t="s">
        <v>6</v>
      </c>
      <c r="BI369" s="1" t="s">
        <v>6</v>
      </c>
      <c r="BJ369" s="1" t="s">
        <v>6</v>
      </c>
      <c r="BK369" s="1" t="s">
        <v>6</v>
      </c>
      <c r="BL369" s="1" t="s">
        <v>6</v>
      </c>
      <c r="BM369" s="1" t="s">
        <v>6</v>
      </c>
      <c r="BN369" s="1" t="s">
        <v>6</v>
      </c>
      <c r="BO369" s="1" t="s">
        <v>6</v>
      </c>
      <c r="BP369" s="1" t="s">
        <v>6</v>
      </c>
      <c r="BQ369" s="1"/>
      <c r="BR369" s="1"/>
      <c r="BS369" s="1"/>
      <c r="BT369" s="1"/>
      <c r="BU369" s="1"/>
      <c r="BV369" s="1"/>
      <c r="BW369" s="1"/>
      <c r="BX369" s="1">
        <v>0</v>
      </c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>
        <v>0</v>
      </c>
      <c r="IF369">
        <v>-1</v>
      </c>
    </row>
    <row r="370" spans="1:245" x14ac:dyDescent="0.2">
      <c r="IF370">
        <v>-1</v>
      </c>
    </row>
    <row r="371" spans="1:245" x14ac:dyDescent="0.2">
      <c r="A371" s="2">
        <v>52</v>
      </c>
      <c r="B371" s="2">
        <f t="shared" ref="B371:G371" si="307">B387</f>
        <v>1</v>
      </c>
      <c r="C371" s="2">
        <f t="shared" si="307"/>
        <v>4</v>
      </c>
      <c r="D371" s="2">
        <f t="shared" si="307"/>
        <v>369</v>
      </c>
      <c r="E371" s="2">
        <f t="shared" si="307"/>
        <v>0</v>
      </c>
      <c r="F371" s="2" t="str">
        <f t="shared" si="307"/>
        <v/>
      </c>
      <c r="G371" s="2" t="str">
        <f t="shared" si="307"/>
        <v>Система 7.2</v>
      </c>
      <c r="H371" s="2"/>
      <c r="I371" s="2"/>
      <c r="J371" s="2"/>
      <c r="K371" s="2"/>
      <c r="L371" s="2"/>
      <c r="M371" s="2"/>
      <c r="N371" s="2"/>
      <c r="O371" s="2" t="e">
        <f t="shared" ref="O371:AT371" si="308">O387</f>
        <v>#REF!</v>
      </c>
      <c r="P371" s="2" t="e">
        <f t="shared" si="308"/>
        <v>#REF!</v>
      </c>
      <c r="Q371" s="2" t="e">
        <f t="shared" si="308"/>
        <v>#REF!</v>
      </c>
      <c r="R371" s="2" t="e">
        <f t="shared" si="308"/>
        <v>#REF!</v>
      </c>
      <c r="S371" s="2" t="e">
        <f t="shared" si="308"/>
        <v>#REF!</v>
      </c>
      <c r="T371" s="2" t="e">
        <f t="shared" si="308"/>
        <v>#REF!</v>
      </c>
      <c r="U371" s="2" t="e">
        <f t="shared" si="308"/>
        <v>#REF!</v>
      </c>
      <c r="V371" s="2" t="e">
        <f t="shared" si="308"/>
        <v>#REF!</v>
      </c>
      <c r="W371" s="2" t="e">
        <f t="shared" si="308"/>
        <v>#REF!</v>
      </c>
      <c r="X371" s="2" t="e">
        <f t="shared" si="308"/>
        <v>#REF!</v>
      </c>
      <c r="Y371" s="2" t="e">
        <f t="shared" si="308"/>
        <v>#REF!</v>
      </c>
      <c r="Z371" s="2">
        <f t="shared" si="308"/>
        <v>0</v>
      </c>
      <c r="AA371" s="2">
        <f t="shared" si="308"/>
        <v>0</v>
      </c>
      <c r="AB371" s="2" t="e">
        <f t="shared" si="308"/>
        <v>#REF!</v>
      </c>
      <c r="AC371" s="2" t="e">
        <f t="shared" si="308"/>
        <v>#REF!</v>
      </c>
      <c r="AD371" s="2" t="e">
        <f t="shared" si="308"/>
        <v>#REF!</v>
      </c>
      <c r="AE371" s="2" t="e">
        <f t="shared" si="308"/>
        <v>#REF!</v>
      </c>
      <c r="AF371" s="2" t="e">
        <f t="shared" si="308"/>
        <v>#REF!</v>
      </c>
      <c r="AG371" s="2" t="e">
        <f t="shared" si="308"/>
        <v>#REF!</v>
      </c>
      <c r="AH371" s="2" t="e">
        <f t="shared" si="308"/>
        <v>#REF!</v>
      </c>
      <c r="AI371" s="2" t="e">
        <f t="shared" si="308"/>
        <v>#REF!</v>
      </c>
      <c r="AJ371" s="2" t="e">
        <f t="shared" si="308"/>
        <v>#REF!</v>
      </c>
      <c r="AK371" s="2" t="e">
        <f t="shared" si="308"/>
        <v>#REF!</v>
      </c>
      <c r="AL371" s="2" t="e">
        <f t="shared" si="308"/>
        <v>#REF!</v>
      </c>
      <c r="AM371" s="2">
        <f t="shared" si="308"/>
        <v>0</v>
      </c>
      <c r="AN371" s="2">
        <f t="shared" si="308"/>
        <v>0</v>
      </c>
      <c r="AO371" s="2">
        <f t="shared" si="308"/>
        <v>0</v>
      </c>
      <c r="AP371" s="2" t="e">
        <f t="shared" si="308"/>
        <v>#REF!</v>
      </c>
      <c r="AQ371" s="2">
        <f t="shared" si="308"/>
        <v>0</v>
      </c>
      <c r="AR371" s="2" t="e">
        <f t="shared" si="308"/>
        <v>#REF!</v>
      </c>
      <c r="AS371" s="2" t="e">
        <f t="shared" si="308"/>
        <v>#REF!</v>
      </c>
      <c r="AT371" s="2">
        <f t="shared" si="308"/>
        <v>0</v>
      </c>
      <c r="AU371" s="2">
        <f t="shared" ref="AU371:BZ371" si="309">AU387</f>
        <v>0</v>
      </c>
      <c r="AV371" s="2" t="e">
        <f t="shared" si="309"/>
        <v>#REF!</v>
      </c>
      <c r="AW371" s="2" t="e">
        <f t="shared" si="309"/>
        <v>#REF!</v>
      </c>
      <c r="AX371" s="2">
        <f t="shared" si="309"/>
        <v>0</v>
      </c>
      <c r="AY371" s="2" t="e">
        <f t="shared" si="309"/>
        <v>#REF!</v>
      </c>
      <c r="AZ371" s="2" t="e">
        <f t="shared" si="309"/>
        <v>#REF!</v>
      </c>
      <c r="BA371" s="2" t="e">
        <f t="shared" si="309"/>
        <v>#REF!</v>
      </c>
      <c r="BB371" s="2">
        <f t="shared" si="309"/>
        <v>0</v>
      </c>
      <c r="BC371" s="2">
        <f t="shared" si="309"/>
        <v>0</v>
      </c>
      <c r="BD371" s="2">
        <f t="shared" si="309"/>
        <v>0</v>
      </c>
      <c r="BE371" s="2">
        <f t="shared" si="309"/>
        <v>0</v>
      </c>
      <c r="BF371" s="2">
        <f t="shared" si="309"/>
        <v>0</v>
      </c>
      <c r="BG371" s="2">
        <f t="shared" si="309"/>
        <v>0</v>
      </c>
      <c r="BH371" s="2">
        <f t="shared" si="309"/>
        <v>0</v>
      </c>
      <c r="BI371" s="2">
        <f t="shared" si="309"/>
        <v>0</v>
      </c>
      <c r="BJ371" s="2">
        <f t="shared" si="309"/>
        <v>0</v>
      </c>
      <c r="BK371" s="2">
        <f t="shared" si="309"/>
        <v>0</v>
      </c>
      <c r="BL371" s="2">
        <f t="shared" si="309"/>
        <v>0</v>
      </c>
      <c r="BM371" s="2">
        <f t="shared" si="309"/>
        <v>0</v>
      </c>
      <c r="BN371" s="2">
        <f t="shared" si="309"/>
        <v>0</v>
      </c>
      <c r="BO371" s="2">
        <f t="shared" si="309"/>
        <v>0</v>
      </c>
      <c r="BP371" s="2">
        <f t="shared" si="309"/>
        <v>0</v>
      </c>
      <c r="BQ371" s="2">
        <f t="shared" si="309"/>
        <v>0</v>
      </c>
      <c r="BR371" s="2">
        <f t="shared" si="309"/>
        <v>0</v>
      </c>
      <c r="BS371" s="2">
        <f t="shared" si="309"/>
        <v>0</v>
      </c>
      <c r="BT371" s="2">
        <f t="shared" si="309"/>
        <v>0</v>
      </c>
      <c r="BU371" s="2">
        <f t="shared" si="309"/>
        <v>0</v>
      </c>
      <c r="BV371" s="2">
        <f t="shared" si="309"/>
        <v>0</v>
      </c>
      <c r="BW371" s="2">
        <f t="shared" si="309"/>
        <v>0</v>
      </c>
      <c r="BX371" s="2">
        <f t="shared" si="309"/>
        <v>0</v>
      </c>
      <c r="BY371" s="2" t="e">
        <f t="shared" si="309"/>
        <v>#REF!</v>
      </c>
      <c r="BZ371" s="2">
        <f t="shared" si="309"/>
        <v>0</v>
      </c>
      <c r="CA371" s="2" t="e">
        <f t="shared" ref="CA371:DF371" si="310">CA387</f>
        <v>#REF!</v>
      </c>
      <c r="CB371" s="2" t="e">
        <f t="shared" si="310"/>
        <v>#REF!</v>
      </c>
      <c r="CC371" s="2">
        <f t="shared" si="310"/>
        <v>0</v>
      </c>
      <c r="CD371" s="2">
        <f t="shared" si="310"/>
        <v>0</v>
      </c>
      <c r="CE371" s="2" t="e">
        <f t="shared" si="310"/>
        <v>#REF!</v>
      </c>
      <c r="CF371" s="2" t="e">
        <f t="shared" si="310"/>
        <v>#REF!</v>
      </c>
      <c r="CG371" s="2">
        <f t="shared" si="310"/>
        <v>0</v>
      </c>
      <c r="CH371" s="2" t="e">
        <f t="shared" si="310"/>
        <v>#REF!</v>
      </c>
      <c r="CI371" s="2" t="e">
        <f t="shared" si="310"/>
        <v>#REF!</v>
      </c>
      <c r="CJ371" s="2" t="e">
        <f t="shared" si="310"/>
        <v>#REF!</v>
      </c>
      <c r="CK371" s="2">
        <f t="shared" si="310"/>
        <v>0</v>
      </c>
      <c r="CL371" s="2">
        <f t="shared" si="310"/>
        <v>0</v>
      </c>
      <c r="CM371" s="2">
        <f t="shared" si="310"/>
        <v>0</v>
      </c>
      <c r="CN371" s="2">
        <f t="shared" si="310"/>
        <v>0</v>
      </c>
      <c r="CO371" s="2">
        <f t="shared" si="310"/>
        <v>0</v>
      </c>
      <c r="CP371" s="2">
        <f t="shared" si="310"/>
        <v>0</v>
      </c>
      <c r="CQ371" s="2">
        <f t="shared" si="310"/>
        <v>0</v>
      </c>
      <c r="CR371" s="2">
        <f t="shared" si="310"/>
        <v>0</v>
      </c>
      <c r="CS371" s="2">
        <f t="shared" si="310"/>
        <v>0</v>
      </c>
      <c r="CT371" s="2">
        <f t="shared" si="310"/>
        <v>0</v>
      </c>
      <c r="CU371" s="2">
        <f t="shared" si="310"/>
        <v>0</v>
      </c>
      <c r="CV371" s="2">
        <f t="shared" si="310"/>
        <v>0</v>
      </c>
      <c r="CW371" s="2">
        <f t="shared" si="310"/>
        <v>0</v>
      </c>
      <c r="CX371" s="2">
        <f t="shared" si="310"/>
        <v>0</v>
      </c>
      <c r="CY371" s="2">
        <f t="shared" si="310"/>
        <v>0</v>
      </c>
      <c r="CZ371" s="2">
        <f t="shared" si="310"/>
        <v>0</v>
      </c>
      <c r="DA371" s="2">
        <f t="shared" si="310"/>
        <v>0</v>
      </c>
      <c r="DB371" s="2">
        <f t="shared" si="310"/>
        <v>0</v>
      </c>
      <c r="DC371" s="2">
        <f t="shared" si="310"/>
        <v>0</v>
      </c>
      <c r="DD371" s="2">
        <f t="shared" si="310"/>
        <v>0</v>
      </c>
      <c r="DE371" s="2">
        <f t="shared" si="310"/>
        <v>0</v>
      </c>
      <c r="DF371" s="2">
        <f t="shared" si="310"/>
        <v>0</v>
      </c>
      <c r="DG371" s="3">
        <f t="shared" ref="DG371:EL371" si="311">DG387</f>
        <v>0</v>
      </c>
      <c r="DH371" s="3">
        <f t="shared" si="311"/>
        <v>0</v>
      </c>
      <c r="DI371" s="3">
        <f t="shared" si="311"/>
        <v>0</v>
      </c>
      <c r="DJ371" s="3">
        <f t="shared" si="311"/>
        <v>0</v>
      </c>
      <c r="DK371" s="3">
        <f t="shared" si="311"/>
        <v>0</v>
      </c>
      <c r="DL371" s="3">
        <f t="shared" si="311"/>
        <v>0</v>
      </c>
      <c r="DM371" s="3">
        <f t="shared" si="311"/>
        <v>0</v>
      </c>
      <c r="DN371" s="3">
        <f t="shared" si="311"/>
        <v>0</v>
      </c>
      <c r="DO371" s="3">
        <f t="shared" si="311"/>
        <v>0</v>
      </c>
      <c r="DP371" s="3">
        <f t="shared" si="311"/>
        <v>0</v>
      </c>
      <c r="DQ371" s="3">
        <f t="shared" si="311"/>
        <v>0</v>
      </c>
      <c r="DR371" s="3">
        <f t="shared" si="311"/>
        <v>0</v>
      </c>
      <c r="DS371" s="3">
        <f t="shared" si="311"/>
        <v>0</v>
      </c>
      <c r="DT371" s="3">
        <f t="shared" si="311"/>
        <v>0</v>
      </c>
      <c r="DU371" s="3">
        <f t="shared" si="311"/>
        <v>0</v>
      </c>
      <c r="DV371" s="3">
        <f t="shared" si="311"/>
        <v>0</v>
      </c>
      <c r="DW371" s="3">
        <f t="shared" si="311"/>
        <v>0</v>
      </c>
      <c r="DX371" s="3">
        <f t="shared" si="311"/>
        <v>0</v>
      </c>
      <c r="DY371" s="3">
        <f t="shared" si="311"/>
        <v>0</v>
      </c>
      <c r="DZ371" s="3">
        <f t="shared" si="311"/>
        <v>0</v>
      </c>
      <c r="EA371" s="3">
        <f t="shared" si="311"/>
        <v>0</v>
      </c>
      <c r="EB371" s="3">
        <f t="shared" si="311"/>
        <v>0</v>
      </c>
      <c r="EC371" s="3">
        <f t="shared" si="311"/>
        <v>0</v>
      </c>
      <c r="ED371" s="3">
        <f t="shared" si="311"/>
        <v>0</v>
      </c>
      <c r="EE371" s="3">
        <f t="shared" si="311"/>
        <v>0</v>
      </c>
      <c r="EF371" s="3">
        <f t="shared" si="311"/>
        <v>0</v>
      </c>
      <c r="EG371" s="3">
        <f t="shared" si="311"/>
        <v>0</v>
      </c>
      <c r="EH371" s="3">
        <f t="shared" si="311"/>
        <v>0</v>
      </c>
      <c r="EI371" s="3">
        <f t="shared" si="311"/>
        <v>0</v>
      </c>
      <c r="EJ371" s="3">
        <f t="shared" si="311"/>
        <v>0</v>
      </c>
      <c r="EK371" s="3">
        <f t="shared" si="311"/>
        <v>0</v>
      </c>
      <c r="EL371" s="3">
        <f t="shared" si="311"/>
        <v>0</v>
      </c>
      <c r="EM371" s="3">
        <f t="shared" ref="EM371:FR371" si="312">EM387</f>
        <v>0</v>
      </c>
      <c r="EN371" s="3">
        <f t="shared" si="312"/>
        <v>0</v>
      </c>
      <c r="EO371" s="3">
        <f t="shared" si="312"/>
        <v>0</v>
      </c>
      <c r="EP371" s="3">
        <f t="shared" si="312"/>
        <v>0</v>
      </c>
      <c r="EQ371" s="3">
        <f t="shared" si="312"/>
        <v>0</v>
      </c>
      <c r="ER371" s="3">
        <f t="shared" si="312"/>
        <v>0</v>
      </c>
      <c r="ES371" s="3">
        <f t="shared" si="312"/>
        <v>0</v>
      </c>
      <c r="ET371" s="3">
        <f t="shared" si="312"/>
        <v>0</v>
      </c>
      <c r="EU371" s="3">
        <f t="shared" si="312"/>
        <v>0</v>
      </c>
      <c r="EV371" s="3">
        <f t="shared" si="312"/>
        <v>0</v>
      </c>
      <c r="EW371" s="3">
        <f t="shared" si="312"/>
        <v>0</v>
      </c>
      <c r="EX371" s="3">
        <f t="shared" si="312"/>
        <v>0</v>
      </c>
      <c r="EY371" s="3">
        <f t="shared" si="312"/>
        <v>0</v>
      </c>
      <c r="EZ371" s="3">
        <f t="shared" si="312"/>
        <v>0</v>
      </c>
      <c r="FA371" s="3">
        <f t="shared" si="312"/>
        <v>0</v>
      </c>
      <c r="FB371" s="3">
        <f t="shared" si="312"/>
        <v>0</v>
      </c>
      <c r="FC371" s="3">
        <f t="shared" si="312"/>
        <v>0</v>
      </c>
      <c r="FD371" s="3">
        <f t="shared" si="312"/>
        <v>0</v>
      </c>
      <c r="FE371" s="3">
        <f t="shared" si="312"/>
        <v>0</v>
      </c>
      <c r="FF371" s="3">
        <f t="shared" si="312"/>
        <v>0</v>
      </c>
      <c r="FG371" s="3">
        <f t="shared" si="312"/>
        <v>0</v>
      </c>
      <c r="FH371" s="3">
        <f t="shared" si="312"/>
        <v>0</v>
      </c>
      <c r="FI371" s="3">
        <f t="shared" si="312"/>
        <v>0</v>
      </c>
      <c r="FJ371" s="3">
        <f t="shared" si="312"/>
        <v>0</v>
      </c>
      <c r="FK371" s="3">
        <f t="shared" si="312"/>
        <v>0</v>
      </c>
      <c r="FL371" s="3">
        <f t="shared" si="312"/>
        <v>0</v>
      </c>
      <c r="FM371" s="3">
        <f t="shared" si="312"/>
        <v>0</v>
      </c>
      <c r="FN371" s="3">
        <f t="shared" si="312"/>
        <v>0</v>
      </c>
      <c r="FO371" s="3">
        <f t="shared" si="312"/>
        <v>0</v>
      </c>
      <c r="FP371" s="3">
        <f t="shared" si="312"/>
        <v>0</v>
      </c>
      <c r="FQ371" s="3">
        <f t="shared" si="312"/>
        <v>0</v>
      </c>
      <c r="FR371" s="3">
        <f t="shared" si="312"/>
        <v>0</v>
      </c>
      <c r="FS371" s="3">
        <f t="shared" ref="FS371:GX371" si="313">FS387</f>
        <v>0</v>
      </c>
      <c r="FT371" s="3">
        <f t="shared" si="313"/>
        <v>0</v>
      </c>
      <c r="FU371" s="3">
        <f t="shared" si="313"/>
        <v>0</v>
      </c>
      <c r="FV371" s="3">
        <f t="shared" si="313"/>
        <v>0</v>
      </c>
      <c r="FW371" s="3">
        <f t="shared" si="313"/>
        <v>0</v>
      </c>
      <c r="FX371" s="3">
        <f t="shared" si="313"/>
        <v>0</v>
      </c>
      <c r="FY371" s="3">
        <f t="shared" si="313"/>
        <v>0</v>
      </c>
      <c r="FZ371" s="3">
        <f t="shared" si="313"/>
        <v>0</v>
      </c>
      <c r="GA371" s="3">
        <f t="shared" si="313"/>
        <v>0</v>
      </c>
      <c r="GB371" s="3">
        <f t="shared" si="313"/>
        <v>0</v>
      </c>
      <c r="GC371" s="3">
        <f t="shared" si="313"/>
        <v>0</v>
      </c>
      <c r="GD371" s="3">
        <f t="shared" si="313"/>
        <v>0</v>
      </c>
      <c r="GE371" s="3">
        <f t="shared" si="313"/>
        <v>0</v>
      </c>
      <c r="GF371" s="3">
        <f t="shared" si="313"/>
        <v>0</v>
      </c>
      <c r="GG371" s="3">
        <f t="shared" si="313"/>
        <v>0</v>
      </c>
      <c r="GH371" s="3">
        <f t="shared" si="313"/>
        <v>0</v>
      </c>
      <c r="GI371" s="3">
        <f t="shared" si="313"/>
        <v>0</v>
      </c>
      <c r="GJ371" s="3">
        <f t="shared" si="313"/>
        <v>0</v>
      </c>
      <c r="GK371" s="3">
        <f t="shared" si="313"/>
        <v>0</v>
      </c>
      <c r="GL371" s="3">
        <f t="shared" si="313"/>
        <v>0</v>
      </c>
      <c r="GM371" s="3">
        <f t="shared" si="313"/>
        <v>0</v>
      </c>
      <c r="GN371" s="3">
        <f t="shared" si="313"/>
        <v>0</v>
      </c>
      <c r="GO371" s="3">
        <f t="shared" si="313"/>
        <v>0</v>
      </c>
      <c r="GP371" s="3">
        <f t="shared" si="313"/>
        <v>0</v>
      </c>
      <c r="GQ371" s="3">
        <f t="shared" si="313"/>
        <v>0</v>
      </c>
      <c r="GR371" s="3">
        <f t="shared" si="313"/>
        <v>0</v>
      </c>
      <c r="GS371" s="3">
        <f t="shared" si="313"/>
        <v>0</v>
      </c>
      <c r="GT371" s="3">
        <f t="shared" si="313"/>
        <v>0</v>
      </c>
      <c r="GU371" s="3">
        <f t="shared" si="313"/>
        <v>0</v>
      </c>
      <c r="GV371" s="3">
        <f t="shared" si="313"/>
        <v>0</v>
      </c>
      <c r="GW371" s="3">
        <f t="shared" si="313"/>
        <v>0</v>
      </c>
      <c r="GX371" s="3">
        <f t="shared" si="313"/>
        <v>0</v>
      </c>
      <c r="IF371">
        <v>-1</v>
      </c>
    </row>
    <row r="372" spans="1:245" x14ac:dyDescent="0.2">
      <c r="IF372">
        <v>-1</v>
      </c>
    </row>
    <row r="373" spans="1:245" x14ac:dyDescent="0.2">
      <c r="A373">
        <v>17</v>
      </c>
      <c r="B373">
        <v>1</v>
      </c>
      <c r="C373">
        <f>ROW(SmtRes!A447)</f>
        <v>447</v>
      </c>
      <c r="D373">
        <f>ROW(EtalonRes!A475)</f>
        <v>475</v>
      </c>
      <c r="E373" t="s">
        <v>369</v>
      </c>
      <c r="F373" t="s">
        <v>21</v>
      </c>
      <c r="G373" t="s">
        <v>22</v>
      </c>
      <c r="H373" t="s">
        <v>23</v>
      </c>
      <c r="I373">
        <f>'1.Лок.смета.и.Акт'!E1115</f>
        <v>1</v>
      </c>
      <c r="J373">
        <v>0</v>
      </c>
      <c r="K373">
        <v>1</v>
      </c>
      <c r="O373">
        <f t="shared" ref="O373:O385" si="314">ROUND(CP373,2)</f>
        <v>1341.74</v>
      </c>
      <c r="P373">
        <f t="shared" ref="P373:P385" si="315">ROUND(CQ373*I373,2)</f>
        <v>18.489999999999998</v>
      </c>
      <c r="Q373">
        <f t="shared" ref="Q373:Q385" si="316">ROUND(CR373*I373,2)</f>
        <v>92.16</v>
      </c>
      <c r="R373">
        <f t="shared" ref="R373:R385" si="317">ROUND(CS373*I373,2)</f>
        <v>21.04</v>
      </c>
      <c r="S373">
        <f t="shared" ref="S373:S385" si="318">ROUND(CT373*I373,2)</f>
        <v>1231.0899999999999</v>
      </c>
      <c r="T373">
        <f t="shared" ref="T373:T385" si="319">ROUND(CU373*I373,2)</f>
        <v>0</v>
      </c>
      <c r="U373">
        <f t="shared" ref="U373:U385" si="320">ROUND(CV373*I373,7)</f>
        <v>3.8325</v>
      </c>
      <c r="V373">
        <f t="shared" ref="V373:V385" si="321">ROUND(CW373*I373,7)</f>
        <v>5.2499999999999998E-2</v>
      </c>
      <c r="W373">
        <f t="shared" ref="W373:W385" si="322">ROUND(CX373*I373,2)</f>
        <v>0</v>
      </c>
      <c r="X373">
        <f t="shared" ref="X373:X385" si="323">ROUND(CY373,2)</f>
        <v>1515.08</v>
      </c>
      <c r="Y373">
        <f t="shared" ref="Y373:Y385" si="324">ROUND(CZ373,2)</f>
        <v>901.53</v>
      </c>
      <c r="AA373">
        <v>74715642</v>
      </c>
      <c r="AB373">
        <f t="shared" ref="AB373:AB385" si="325">ROUND((AC373+AD373+AF373),2)</f>
        <v>45.85</v>
      </c>
      <c r="AC373">
        <f t="shared" ref="AC373:AC385" si="326">ROUND((ES373),2)</f>
        <v>2.0299999999999998</v>
      </c>
      <c r="AD373">
        <f>ROUND(((((ET373*ROUND(1.05,7)))-((EU373*ROUND(1.05,7))))+AE373),2)</f>
        <v>6.95</v>
      </c>
      <c r="AE373">
        <f>ROUND(((EU373*ROUND(1.05,7))),2)</f>
        <v>0.63</v>
      </c>
      <c r="AF373">
        <f>ROUND(((EV373*ROUND(1.05,7))),2)</f>
        <v>36.869999999999997</v>
      </c>
      <c r="AG373">
        <f t="shared" ref="AG373:AG385" si="327">ROUND((AP373),2)</f>
        <v>0</v>
      </c>
      <c r="AH373">
        <f>((EW373*ROUND(1.05,7)))</f>
        <v>3.8325</v>
      </c>
      <c r="AI373">
        <f>((EX373*ROUND(1.05,7)))</f>
        <v>5.2500000000000005E-2</v>
      </c>
      <c r="AJ373">
        <f t="shared" ref="AJ373:AJ385" si="328">(AS373)</f>
        <v>0</v>
      </c>
      <c r="AK373">
        <f>AL373+AM373+AO373</f>
        <v>43.76</v>
      </c>
      <c r="AL373" s="68">
        <f>'1.Лок.смета.и.Акт'!F1119</f>
        <v>2.0299999999999998</v>
      </c>
      <c r="AM373" s="68">
        <f>'1.Лок.смета.и.Акт'!F1117</f>
        <v>6.62</v>
      </c>
      <c r="AN373" s="68">
        <f>'1.Лок.смета.и.Акт'!F1118</f>
        <v>0.6</v>
      </c>
      <c r="AO373" s="68">
        <f>'1.Лок.смета.и.Акт'!F1116</f>
        <v>35.11</v>
      </c>
      <c r="AP373">
        <v>0</v>
      </c>
      <c r="AQ373">
        <f>'1.Лок.смета.и.Акт'!E1122</f>
        <v>3.65</v>
      </c>
      <c r="AR373">
        <v>0.05</v>
      </c>
      <c r="AS373">
        <v>0</v>
      </c>
      <c r="AT373">
        <v>121</v>
      </c>
      <c r="AU373">
        <v>72</v>
      </c>
      <c r="AV373">
        <v>1</v>
      </c>
      <c r="AW373">
        <v>1</v>
      </c>
      <c r="AZ373">
        <v>1</v>
      </c>
      <c r="BA373">
        <f>'1.Лок.смета.и.Акт'!J1116</f>
        <v>33.39</v>
      </c>
      <c r="BB373">
        <f>'1.Лок.смета.и.Акт'!J1117</f>
        <v>13.26</v>
      </c>
      <c r="BC373">
        <f>'1.Лок.смета.и.Акт'!J1119</f>
        <v>9.11</v>
      </c>
      <c r="BD373" t="s">
        <v>6</v>
      </c>
      <c r="BE373" t="s">
        <v>6</v>
      </c>
      <c r="BF373" t="s">
        <v>6</v>
      </c>
      <c r="BG373" t="s">
        <v>6</v>
      </c>
      <c r="BH373">
        <v>0</v>
      </c>
      <c r="BI373">
        <v>1</v>
      </c>
      <c r="BJ373" t="s">
        <v>24</v>
      </c>
      <c r="BM373">
        <v>20001</v>
      </c>
      <c r="BN373">
        <v>0</v>
      </c>
      <c r="BO373" t="s">
        <v>6</v>
      </c>
      <c r="BP373">
        <v>0</v>
      </c>
      <c r="BQ373">
        <v>22</v>
      </c>
      <c r="BR373">
        <v>0</v>
      </c>
      <c r="BS373">
        <f>'1.Лок.смета.и.Акт'!J1118</f>
        <v>33.39</v>
      </c>
      <c r="BT373">
        <v>1</v>
      </c>
      <c r="BU373">
        <v>1</v>
      </c>
      <c r="BV373">
        <v>1</v>
      </c>
      <c r="BW373">
        <v>1</v>
      </c>
      <c r="BX373">
        <v>1</v>
      </c>
      <c r="BY373" t="s">
        <v>6</v>
      </c>
      <c r="BZ373">
        <v>121</v>
      </c>
      <c r="CA373">
        <v>72</v>
      </c>
      <c r="CB373" t="s">
        <v>6</v>
      </c>
      <c r="CE373">
        <v>0</v>
      </c>
      <c r="CF373">
        <v>0</v>
      </c>
      <c r="CG373">
        <v>0</v>
      </c>
      <c r="CM373">
        <v>0</v>
      </c>
      <c r="CN373" t="s">
        <v>25</v>
      </c>
      <c r="CO373">
        <v>0</v>
      </c>
      <c r="CP373">
        <f t="shared" ref="CP373:CP385" si="329">(P373+Q373+S373)</f>
        <v>1341.74</v>
      </c>
      <c r="CQ373">
        <f>AC373*BC373</f>
        <v>18.493299999999998</v>
      </c>
      <c r="CR373">
        <f>AD373*BB373</f>
        <v>92.156999999999996</v>
      </c>
      <c r="CS373">
        <f t="shared" ref="CS373:CS385" si="330">AE373*BS373</f>
        <v>21.035700000000002</v>
      </c>
      <c r="CT373">
        <f t="shared" ref="CT373:CT385" si="331">AF373*BA373</f>
        <v>1231.0892999999999</v>
      </c>
      <c r="CU373">
        <f t="shared" ref="CU373:CU385" si="332">AG373</f>
        <v>0</v>
      </c>
      <c r="CV373">
        <f t="shared" ref="CV373:CV385" si="333">AH373</f>
        <v>3.8325</v>
      </c>
      <c r="CW373">
        <f t="shared" ref="CW373:CW385" si="334">AI373</f>
        <v>5.2500000000000005E-2</v>
      </c>
      <c r="CX373">
        <f t="shared" ref="CX373:CX385" si="335">AJ373</f>
        <v>0</v>
      </c>
      <c r="CY373">
        <f t="shared" ref="CY373:CY385" si="336">(((S373+R373)*AT373)/100)</f>
        <v>1515.0772999999999</v>
      </c>
      <c r="CZ373">
        <f t="shared" ref="CZ373:CZ385" si="337">(((S373+R373)*AU373)/100)</f>
        <v>901.53359999999986</v>
      </c>
      <c r="DB373">
        <v>19</v>
      </c>
      <c r="DC373" t="s">
        <v>6</v>
      </c>
      <c r="DD373" t="s">
        <v>6</v>
      </c>
      <c r="DE373" t="s">
        <v>26</v>
      </c>
      <c r="DF373" t="s">
        <v>26</v>
      </c>
      <c r="DG373" t="s">
        <v>26</v>
      </c>
      <c r="DH373" t="s">
        <v>6</v>
      </c>
      <c r="DI373" t="s">
        <v>26</v>
      </c>
      <c r="DJ373" t="s">
        <v>26</v>
      </c>
      <c r="DK373" t="s">
        <v>6</v>
      </c>
      <c r="DL373" t="s">
        <v>6</v>
      </c>
      <c r="DM373" t="s">
        <v>6</v>
      </c>
      <c r="DN373">
        <v>0</v>
      </c>
      <c r="DO373">
        <v>0</v>
      </c>
      <c r="DP373">
        <v>1</v>
      </c>
      <c r="DQ373">
        <v>1</v>
      </c>
      <c r="DU373">
        <v>1013</v>
      </c>
      <c r="DV373" t="s">
        <v>23</v>
      </c>
      <c r="DW373" t="str">
        <f>'1.Лок.смета.и.Акт'!D1115</f>
        <v>ШТ</v>
      </c>
      <c r="DX373">
        <v>1</v>
      </c>
      <c r="DZ373" t="s">
        <v>6</v>
      </c>
      <c r="EA373" t="s">
        <v>6</v>
      </c>
      <c r="EB373" t="s">
        <v>6</v>
      </c>
      <c r="EC373" t="s">
        <v>6</v>
      </c>
      <c r="EE373">
        <v>61529847</v>
      </c>
      <c r="EF373">
        <v>22</v>
      </c>
      <c r="EG373" t="s">
        <v>27</v>
      </c>
      <c r="EH373">
        <v>16</v>
      </c>
      <c r="EI373" t="s">
        <v>28</v>
      </c>
      <c r="EJ373">
        <v>1</v>
      </c>
      <c r="EK373">
        <v>20001</v>
      </c>
      <c r="EL373" t="s">
        <v>29</v>
      </c>
      <c r="EM373" t="s">
        <v>30</v>
      </c>
      <c r="EO373" t="s">
        <v>31</v>
      </c>
      <c r="EQ373">
        <v>0</v>
      </c>
      <c r="ER373">
        <f>ES373+ET373+EV373</f>
        <v>43.76</v>
      </c>
      <c r="ES373" s="68">
        <f>'1.Лок.смета.и.Акт'!F1119</f>
        <v>2.0299999999999998</v>
      </c>
      <c r="ET373" s="68">
        <f>'1.Лок.смета.и.Акт'!F1117</f>
        <v>6.62</v>
      </c>
      <c r="EU373" s="68">
        <f>'1.Лок.смета.и.Акт'!F1118</f>
        <v>0.6</v>
      </c>
      <c r="EV373" s="68">
        <f>'1.Лок.смета.и.Акт'!F1116</f>
        <v>35.11</v>
      </c>
      <c r="EW373">
        <f>'1.Лок.смета.и.Акт'!E1122</f>
        <v>3.65</v>
      </c>
      <c r="EX373">
        <v>0.05</v>
      </c>
      <c r="EY373">
        <v>0</v>
      </c>
      <c r="FQ373">
        <v>0</v>
      </c>
      <c r="FR373">
        <f t="shared" ref="FR373:FR385" si="338">ROUND(IF(BI373=3,GM373,0),2)</f>
        <v>0</v>
      </c>
      <c r="FS373">
        <v>0</v>
      </c>
      <c r="FX373">
        <v>121</v>
      </c>
      <c r="FY373">
        <v>72</v>
      </c>
      <c r="GA373" t="s">
        <v>6</v>
      </c>
      <c r="GD373">
        <v>1</v>
      </c>
      <c r="GF373">
        <v>-2090890730</v>
      </c>
      <c r="GG373">
        <v>2</v>
      </c>
      <c r="GH373">
        <v>1</v>
      </c>
      <c r="GI373">
        <v>4</v>
      </c>
      <c r="GJ373">
        <v>0</v>
      </c>
      <c r="GK373">
        <v>0</v>
      </c>
      <c r="GL373">
        <f t="shared" ref="GL373:GL385" si="339">ROUND(IF(AND(BH373=3,BI373=3,FS373&lt;&gt;0),P373,0),2)</f>
        <v>0</v>
      </c>
      <c r="GM373">
        <f t="shared" ref="GM373:GM385" si="340">ROUND(O373+X373+Y373,2)+GX373</f>
        <v>3758.35</v>
      </c>
      <c r="GN373">
        <f t="shared" ref="GN373:GN385" si="341">IF(OR(BI373=0,BI373=1),GM373-GX373,0)</f>
        <v>3758.35</v>
      </c>
      <c r="GO373">
        <f t="shared" ref="GO373:GO385" si="342">IF(BI373=2,GM373-GX373,0)</f>
        <v>0</v>
      </c>
      <c r="GP373">
        <f t="shared" ref="GP373:GP385" si="343">IF(BI373=4,GM373-GX373,0)</f>
        <v>0</v>
      </c>
      <c r="GR373">
        <v>0</v>
      </c>
      <c r="GS373">
        <v>3</v>
      </c>
      <c r="GT373">
        <v>0</v>
      </c>
      <c r="GU373" t="s">
        <v>6</v>
      </c>
      <c r="GV373">
        <f t="shared" ref="GV373:GV385" si="344">ROUND((GT373),2)</f>
        <v>0</v>
      </c>
      <c r="GW373">
        <v>1</v>
      </c>
      <c r="GX373">
        <f t="shared" ref="GX373:GX385" si="345">ROUND(HC373*I373,2)</f>
        <v>0</v>
      </c>
      <c r="HA373">
        <v>0</v>
      </c>
      <c r="HB373">
        <v>0</v>
      </c>
      <c r="HC373">
        <f t="shared" ref="HC373:HC385" si="346">GV373*GW373</f>
        <v>0</v>
      </c>
      <c r="HE373" t="s">
        <v>6</v>
      </c>
      <c r="HF373" t="s">
        <v>6</v>
      </c>
      <c r="HM373" t="s">
        <v>6</v>
      </c>
      <c r="HN373" t="s">
        <v>32</v>
      </c>
      <c r="HO373" t="s">
        <v>33</v>
      </c>
      <c r="HP373" t="s">
        <v>28</v>
      </c>
      <c r="HQ373" t="s">
        <v>28</v>
      </c>
      <c r="IF373">
        <v>-1</v>
      </c>
      <c r="IK373">
        <v>0</v>
      </c>
    </row>
    <row r="374" spans="1:245" x14ac:dyDescent="0.2">
      <c r="A374">
        <v>18</v>
      </c>
      <c r="B374">
        <v>1</v>
      </c>
      <c r="C374">
        <v>446</v>
      </c>
      <c r="E374" t="s">
        <v>370</v>
      </c>
      <c r="F374" t="str">
        <f>'1.Лок.смета.и.Акт'!B1123</f>
        <v>Прайс</v>
      </c>
      <c r="G374" t="s">
        <v>213</v>
      </c>
      <c r="H374" t="s">
        <v>37</v>
      </c>
      <c r="I374" t="e">
        <f>I373*J374</f>
        <v>#REF!</v>
      </c>
      <c r="J374" s="183" t="e">
        <f>#REF!</f>
        <v>#REF!</v>
      </c>
      <c r="K374">
        <v>1</v>
      </c>
      <c r="O374" t="e">
        <f t="shared" si="314"/>
        <v>#REF!</v>
      </c>
      <c r="P374" t="e">
        <f t="shared" si="315"/>
        <v>#REF!</v>
      </c>
      <c r="Q374" t="e">
        <f t="shared" si="316"/>
        <v>#REF!</v>
      </c>
      <c r="R374" t="e">
        <f t="shared" si="317"/>
        <v>#REF!</v>
      </c>
      <c r="S374" t="e">
        <f t="shared" si="318"/>
        <v>#REF!</v>
      </c>
      <c r="T374" t="e">
        <f t="shared" si="319"/>
        <v>#REF!</v>
      </c>
      <c r="U374" t="e">
        <f t="shared" si="320"/>
        <v>#REF!</v>
      </c>
      <c r="V374" t="e">
        <f t="shared" si="321"/>
        <v>#REF!</v>
      </c>
      <c r="W374" t="e">
        <f t="shared" si="322"/>
        <v>#REF!</v>
      </c>
      <c r="X374" t="e">
        <f t="shared" si="323"/>
        <v>#REF!</v>
      </c>
      <c r="Y374" t="e">
        <f t="shared" si="324"/>
        <v>#REF!</v>
      </c>
      <c r="AA374">
        <v>74715642</v>
      </c>
      <c r="AB374">
        <f t="shared" si="325"/>
        <v>7045.02</v>
      </c>
      <c r="AC374">
        <f t="shared" si="326"/>
        <v>7045.02</v>
      </c>
      <c r="AD374">
        <f>ROUND((((ET374)-(EU374))+AE374),2)</f>
        <v>0</v>
      </c>
      <c r="AE374">
        <f>ROUND((EU374),2)</f>
        <v>0</v>
      </c>
      <c r="AF374">
        <f>ROUND((EV374),2)</f>
        <v>0</v>
      </c>
      <c r="AG374">
        <f t="shared" si="327"/>
        <v>0</v>
      </c>
      <c r="AH374">
        <f>(EW374)</f>
        <v>0</v>
      </c>
      <c r="AI374">
        <f>(EX374)</f>
        <v>0</v>
      </c>
      <c r="AJ374">
        <f t="shared" si="328"/>
        <v>0</v>
      </c>
      <c r="AK374">
        <v>7045.0199999999995</v>
      </c>
      <c r="AL374" s="68">
        <f>'1.Лок.смета.и.Акт'!F1123</f>
        <v>7045.0199999999995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1</v>
      </c>
      <c r="AW374">
        <v>1</v>
      </c>
      <c r="AZ374">
        <v>1</v>
      </c>
      <c r="BA374">
        <v>1</v>
      </c>
      <c r="BB374">
        <v>1</v>
      </c>
      <c r="BC374">
        <f>'1.Лок.смета.и.Акт'!J1123</f>
        <v>6.13</v>
      </c>
      <c r="BD374" t="s">
        <v>6</v>
      </c>
      <c r="BE374" t="s">
        <v>6</v>
      </c>
      <c r="BF374" t="s">
        <v>6</v>
      </c>
      <c r="BG374" t="s">
        <v>6</v>
      </c>
      <c r="BH374">
        <v>3</v>
      </c>
      <c r="BI374">
        <v>3</v>
      </c>
      <c r="BJ374" t="s">
        <v>214</v>
      </c>
      <c r="BM374">
        <v>600001</v>
      </c>
      <c r="BN374">
        <v>0</v>
      </c>
      <c r="BO374" t="s">
        <v>6</v>
      </c>
      <c r="BP374">
        <v>0</v>
      </c>
      <c r="BQ374">
        <v>5</v>
      </c>
      <c r="BR374">
        <v>0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 t="s">
        <v>6</v>
      </c>
      <c r="BZ374">
        <v>0</v>
      </c>
      <c r="CA374">
        <v>0</v>
      </c>
      <c r="CB374" t="s">
        <v>6</v>
      </c>
      <c r="CE374">
        <v>0</v>
      </c>
      <c r="CF374">
        <v>0</v>
      </c>
      <c r="CG374">
        <v>0</v>
      </c>
      <c r="CM374">
        <v>0</v>
      </c>
      <c r="CN374" t="s">
        <v>6</v>
      </c>
      <c r="CO374">
        <v>0</v>
      </c>
      <c r="CP374" t="e">
        <f t="shared" si="329"/>
        <v>#REF!</v>
      </c>
      <c r="CQ374">
        <f>AC374</f>
        <v>7045.02</v>
      </c>
      <c r="CR374">
        <f>AD374</f>
        <v>0</v>
      </c>
      <c r="CS374">
        <f t="shared" si="330"/>
        <v>0</v>
      </c>
      <c r="CT374">
        <f t="shared" si="331"/>
        <v>0</v>
      </c>
      <c r="CU374">
        <f t="shared" si="332"/>
        <v>0</v>
      </c>
      <c r="CV374">
        <f t="shared" si="333"/>
        <v>0</v>
      </c>
      <c r="CW374">
        <f t="shared" si="334"/>
        <v>0</v>
      </c>
      <c r="CX374">
        <f t="shared" si="335"/>
        <v>0</v>
      </c>
      <c r="CY374" t="e">
        <f t="shared" si="336"/>
        <v>#REF!</v>
      </c>
      <c r="CZ374" t="e">
        <f t="shared" si="337"/>
        <v>#REF!</v>
      </c>
      <c r="DC374" t="s">
        <v>6</v>
      </c>
      <c r="DD374" t="s">
        <v>6</v>
      </c>
      <c r="DE374" t="s">
        <v>6</v>
      </c>
      <c r="DF374" t="s">
        <v>6</v>
      </c>
      <c r="DG374" t="s">
        <v>6</v>
      </c>
      <c r="DH374" t="s">
        <v>6</v>
      </c>
      <c r="DI374" t="s">
        <v>6</v>
      </c>
      <c r="DJ374" t="s">
        <v>6</v>
      </c>
      <c r="DK374" t="s">
        <v>6</v>
      </c>
      <c r="DL374" t="s">
        <v>6</v>
      </c>
      <c r="DM374" t="s">
        <v>6</v>
      </c>
      <c r="DN374">
        <v>0</v>
      </c>
      <c r="DO374">
        <v>0</v>
      </c>
      <c r="DP374">
        <v>1</v>
      </c>
      <c r="DQ374">
        <v>1</v>
      </c>
      <c r="DU374">
        <v>1013</v>
      </c>
      <c r="DV374" t="s">
        <v>37</v>
      </c>
      <c r="DW374" t="str">
        <f>'1.Лок.смета.и.Акт'!D1123</f>
        <v>КОМПЛ</v>
      </c>
      <c r="DX374">
        <v>1</v>
      </c>
      <c r="DZ374" t="s">
        <v>6</v>
      </c>
      <c r="EA374" t="s">
        <v>6</v>
      </c>
      <c r="EB374" t="s">
        <v>6</v>
      </c>
      <c r="EC374" t="s">
        <v>6</v>
      </c>
      <c r="EE374">
        <v>61530071</v>
      </c>
      <c r="EF374">
        <v>5</v>
      </c>
      <c r="EG374" t="s">
        <v>39</v>
      </c>
      <c r="EH374">
        <v>0</v>
      </c>
      <c r="EI374" t="s">
        <v>6</v>
      </c>
      <c r="EJ374">
        <v>3</v>
      </c>
      <c r="EK374">
        <v>600001</v>
      </c>
      <c r="EL374" t="s">
        <v>40</v>
      </c>
      <c r="EM374" t="s">
        <v>41</v>
      </c>
      <c r="EO374" t="s">
        <v>6</v>
      </c>
      <c r="EQ374">
        <v>0</v>
      </c>
      <c r="ER374">
        <v>7045.0199999999995</v>
      </c>
      <c r="ES374" s="68">
        <f>'1.Лок.смета.и.Акт'!F1123</f>
        <v>7045.0199999999995</v>
      </c>
      <c r="ET374">
        <v>0</v>
      </c>
      <c r="EU374">
        <v>0</v>
      </c>
      <c r="EV374">
        <v>0</v>
      </c>
      <c r="EW374">
        <v>0</v>
      </c>
      <c r="EX374">
        <v>0</v>
      </c>
      <c r="EZ374">
        <v>5</v>
      </c>
      <c r="FC374">
        <v>0</v>
      </c>
      <c r="FD374">
        <v>18</v>
      </c>
      <c r="FF374">
        <v>6752.16</v>
      </c>
      <c r="FQ374">
        <v>0</v>
      </c>
      <c r="FR374" t="e">
        <f t="shared" si="338"/>
        <v>#REF!</v>
      </c>
      <c r="FS374">
        <v>0</v>
      </c>
      <c r="FX374">
        <v>0</v>
      </c>
      <c r="FY374">
        <v>0</v>
      </c>
      <c r="GA374" t="s">
        <v>215</v>
      </c>
      <c r="GD374">
        <v>1</v>
      </c>
      <c r="GF374">
        <v>-733189130</v>
      </c>
      <c r="GG374">
        <v>2</v>
      </c>
      <c r="GH374">
        <v>3</v>
      </c>
      <c r="GI374">
        <v>4</v>
      </c>
      <c r="GJ374">
        <v>0</v>
      </c>
      <c r="GK374">
        <v>0</v>
      </c>
      <c r="GL374">
        <f t="shared" si="339"/>
        <v>0</v>
      </c>
      <c r="GM374" t="e">
        <f t="shared" si="340"/>
        <v>#REF!</v>
      </c>
      <c r="GN374">
        <f t="shared" si="341"/>
        <v>0</v>
      </c>
      <c r="GO374">
        <f t="shared" si="342"/>
        <v>0</v>
      </c>
      <c r="GP374">
        <f t="shared" si="343"/>
        <v>0</v>
      </c>
      <c r="GR374">
        <v>1</v>
      </c>
      <c r="GS374">
        <v>1</v>
      </c>
      <c r="GT374">
        <v>0</v>
      </c>
      <c r="GU374" t="s">
        <v>6</v>
      </c>
      <c r="GV374">
        <f t="shared" si="344"/>
        <v>0</v>
      </c>
      <c r="GW374">
        <v>1</v>
      </c>
      <c r="GX374" t="e">
        <f t="shared" si="345"/>
        <v>#REF!</v>
      </c>
      <c r="HA374">
        <v>0</v>
      </c>
      <c r="HB374">
        <v>0</v>
      </c>
      <c r="HC374">
        <f t="shared" si="346"/>
        <v>0</v>
      </c>
      <c r="HE374" t="s">
        <v>43</v>
      </c>
      <c r="HF374" t="s">
        <v>44</v>
      </c>
      <c r="HH374" t="e">
        <f>ROUND(AC374*I374,2)</f>
        <v>#REF!</v>
      </c>
      <c r="HM374" t="s">
        <v>6</v>
      </c>
      <c r="HN374" t="s">
        <v>6</v>
      </c>
      <c r="HO374" t="s">
        <v>6</v>
      </c>
      <c r="HP374" t="s">
        <v>6</v>
      </c>
      <c r="HQ374" t="s">
        <v>6</v>
      </c>
      <c r="IF374">
        <v>-1</v>
      </c>
      <c r="IK374">
        <v>0</v>
      </c>
    </row>
    <row r="375" spans="1:245" x14ac:dyDescent="0.2">
      <c r="A375">
        <v>18</v>
      </c>
      <c r="B375">
        <v>1</v>
      </c>
      <c r="C375">
        <v>447</v>
      </c>
      <c r="E375" t="s">
        <v>371</v>
      </c>
      <c r="F375" t="str">
        <f>'1.Лок.смета.и.Акт'!B1125</f>
        <v>Прайс</v>
      </c>
      <c r="G375" t="s">
        <v>218</v>
      </c>
      <c r="H375" t="s">
        <v>23</v>
      </c>
      <c r="I375" t="e">
        <f>I373*J375</f>
        <v>#REF!</v>
      </c>
      <c r="J375" s="183" t="e">
        <f>#REF!</f>
        <v>#REF!</v>
      </c>
      <c r="K375">
        <v>2</v>
      </c>
      <c r="O375" t="e">
        <f t="shared" si="314"/>
        <v>#REF!</v>
      </c>
      <c r="P375" t="e">
        <f t="shared" si="315"/>
        <v>#REF!</v>
      </c>
      <c r="Q375" t="e">
        <f t="shared" si="316"/>
        <v>#REF!</v>
      </c>
      <c r="R375" t="e">
        <f t="shared" si="317"/>
        <v>#REF!</v>
      </c>
      <c r="S375" t="e">
        <f t="shared" si="318"/>
        <v>#REF!</v>
      </c>
      <c r="T375" t="e">
        <f t="shared" si="319"/>
        <v>#REF!</v>
      </c>
      <c r="U375" t="e">
        <f t="shared" si="320"/>
        <v>#REF!</v>
      </c>
      <c r="V375" t="e">
        <f t="shared" si="321"/>
        <v>#REF!</v>
      </c>
      <c r="W375" t="e">
        <f t="shared" si="322"/>
        <v>#REF!</v>
      </c>
      <c r="X375" t="e">
        <f t="shared" si="323"/>
        <v>#REF!</v>
      </c>
      <c r="Y375" t="e">
        <f t="shared" si="324"/>
        <v>#REF!</v>
      </c>
      <c r="AA375">
        <v>74715642</v>
      </c>
      <c r="AB375">
        <f t="shared" si="325"/>
        <v>385.59</v>
      </c>
      <c r="AC375">
        <f t="shared" si="326"/>
        <v>385.59</v>
      </c>
      <c r="AD375">
        <f>ROUND((((ET375)-(EU375))+AE375),2)</f>
        <v>0</v>
      </c>
      <c r="AE375">
        <f>ROUND((EU375),2)</f>
        <v>0</v>
      </c>
      <c r="AF375">
        <f>ROUND((EV375),2)</f>
        <v>0</v>
      </c>
      <c r="AG375">
        <f t="shared" si="327"/>
        <v>0</v>
      </c>
      <c r="AH375">
        <f>(EW375)</f>
        <v>0</v>
      </c>
      <c r="AI375">
        <f>(EX375)</f>
        <v>0</v>
      </c>
      <c r="AJ375">
        <f t="shared" si="328"/>
        <v>0</v>
      </c>
      <c r="AK375">
        <v>385.59000000000003</v>
      </c>
      <c r="AL375" s="68">
        <f>'1.Лок.смета.и.Акт'!F1125</f>
        <v>385.59000000000003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1</v>
      </c>
      <c r="AZ375">
        <v>1</v>
      </c>
      <c r="BA375">
        <v>1</v>
      </c>
      <c r="BB375">
        <v>1</v>
      </c>
      <c r="BC375">
        <f>'1.Лок.смета.и.Акт'!J1125</f>
        <v>9.11</v>
      </c>
      <c r="BD375" t="s">
        <v>6</v>
      </c>
      <c r="BE375" t="s">
        <v>6</v>
      </c>
      <c r="BF375" t="s">
        <v>6</v>
      </c>
      <c r="BG375" t="s">
        <v>6</v>
      </c>
      <c r="BH375">
        <v>3</v>
      </c>
      <c r="BI375">
        <v>1</v>
      </c>
      <c r="BJ375" t="s">
        <v>219</v>
      </c>
      <c r="BM375">
        <v>500001</v>
      </c>
      <c r="BN375">
        <v>0</v>
      </c>
      <c r="BO375" t="s">
        <v>6</v>
      </c>
      <c r="BP375">
        <v>0</v>
      </c>
      <c r="BQ375">
        <v>8</v>
      </c>
      <c r="BR375">
        <v>0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 t="s">
        <v>6</v>
      </c>
      <c r="BZ375">
        <v>0</v>
      </c>
      <c r="CA375">
        <v>0</v>
      </c>
      <c r="CB375" t="s">
        <v>6</v>
      </c>
      <c r="CE375">
        <v>0</v>
      </c>
      <c r="CF375">
        <v>0</v>
      </c>
      <c r="CG375">
        <v>0</v>
      </c>
      <c r="CM375">
        <v>0</v>
      </c>
      <c r="CN375" t="s">
        <v>6</v>
      </c>
      <c r="CO375">
        <v>0</v>
      </c>
      <c r="CP375" t="e">
        <f t="shared" si="329"/>
        <v>#REF!</v>
      </c>
      <c r="CQ375">
        <f>AC375</f>
        <v>385.59</v>
      </c>
      <c r="CR375">
        <f>AD375</f>
        <v>0</v>
      </c>
      <c r="CS375">
        <f t="shared" si="330"/>
        <v>0</v>
      </c>
      <c r="CT375">
        <f t="shared" si="331"/>
        <v>0</v>
      </c>
      <c r="CU375">
        <f t="shared" si="332"/>
        <v>0</v>
      </c>
      <c r="CV375">
        <f t="shared" si="333"/>
        <v>0</v>
      </c>
      <c r="CW375">
        <f t="shared" si="334"/>
        <v>0</v>
      </c>
      <c r="CX375">
        <f t="shared" si="335"/>
        <v>0</v>
      </c>
      <c r="CY375" t="e">
        <f t="shared" si="336"/>
        <v>#REF!</v>
      </c>
      <c r="CZ375" t="e">
        <f t="shared" si="337"/>
        <v>#REF!</v>
      </c>
      <c r="DC375" t="s">
        <v>6</v>
      </c>
      <c r="DD375" t="s">
        <v>6</v>
      </c>
      <c r="DE375" t="s">
        <v>6</v>
      </c>
      <c r="DF375" t="s">
        <v>6</v>
      </c>
      <c r="DG375" t="s">
        <v>6</v>
      </c>
      <c r="DH375" t="s">
        <v>6</v>
      </c>
      <c r="DI375" t="s">
        <v>6</v>
      </c>
      <c r="DJ375" t="s">
        <v>6</v>
      </c>
      <c r="DK375" t="s">
        <v>6</v>
      </c>
      <c r="DL375" t="s">
        <v>6</v>
      </c>
      <c r="DM375" t="s">
        <v>6</v>
      </c>
      <c r="DN375">
        <v>0</v>
      </c>
      <c r="DO375">
        <v>0</v>
      </c>
      <c r="DP375">
        <v>1</v>
      </c>
      <c r="DQ375">
        <v>1</v>
      </c>
      <c r="DU375">
        <v>1013</v>
      </c>
      <c r="DV375" t="s">
        <v>23</v>
      </c>
      <c r="DW375" t="str">
        <f>'1.Лок.смета.и.Акт'!D1125</f>
        <v>ШТ</v>
      </c>
      <c r="DX375">
        <v>1</v>
      </c>
      <c r="DZ375" t="s">
        <v>6</v>
      </c>
      <c r="EA375" t="s">
        <v>6</v>
      </c>
      <c r="EB375" t="s">
        <v>6</v>
      </c>
      <c r="EC375" t="s">
        <v>6</v>
      </c>
      <c r="EE375">
        <v>61530067</v>
      </c>
      <c r="EF375">
        <v>8</v>
      </c>
      <c r="EG375" t="s">
        <v>51</v>
      </c>
      <c r="EH375">
        <v>0</v>
      </c>
      <c r="EI375" t="s">
        <v>6</v>
      </c>
      <c r="EJ375">
        <v>1</v>
      </c>
      <c r="EK375">
        <v>500001</v>
      </c>
      <c r="EL375" t="s">
        <v>52</v>
      </c>
      <c r="EM375" t="s">
        <v>53</v>
      </c>
      <c r="EO375" t="s">
        <v>6</v>
      </c>
      <c r="EQ375">
        <v>0</v>
      </c>
      <c r="ER375">
        <v>385.59000000000003</v>
      </c>
      <c r="ES375" s="68">
        <f>'1.Лок.смета.и.Акт'!F1125</f>
        <v>385.59000000000003</v>
      </c>
      <c r="ET375">
        <v>0</v>
      </c>
      <c r="EU375">
        <v>0</v>
      </c>
      <c r="EV375">
        <v>0</v>
      </c>
      <c r="EW375">
        <v>0</v>
      </c>
      <c r="EX375">
        <v>0</v>
      </c>
      <c r="EZ375">
        <v>5</v>
      </c>
      <c r="FC375">
        <v>0</v>
      </c>
      <c r="FD375">
        <v>18</v>
      </c>
      <c r="FF375">
        <v>366.66</v>
      </c>
      <c r="FQ375">
        <v>0</v>
      </c>
      <c r="FR375">
        <f t="shared" si="338"/>
        <v>0</v>
      </c>
      <c r="FS375">
        <v>0</v>
      </c>
      <c r="FX375">
        <v>0</v>
      </c>
      <c r="FY375">
        <v>0</v>
      </c>
      <c r="GA375" t="s">
        <v>220</v>
      </c>
      <c r="GD375">
        <v>1</v>
      </c>
      <c r="GF375">
        <v>-1765250746</v>
      </c>
      <c r="GG375">
        <v>2</v>
      </c>
      <c r="GH375">
        <v>3</v>
      </c>
      <c r="GI375">
        <v>4</v>
      </c>
      <c r="GJ375">
        <v>0</v>
      </c>
      <c r="GK375">
        <v>0</v>
      </c>
      <c r="GL375">
        <f t="shared" si="339"/>
        <v>0</v>
      </c>
      <c r="GM375" t="e">
        <f t="shared" si="340"/>
        <v>#REF!</v>
      </c>
      <c r="GN375" t="e">
        <f t="shared" si="341"/>
        <v>#REF!</v>
      </c>
      <c r="GO375">
        <f t="shared" si="342"/>
        <v>0</v>
      </c>
      <c r="GP375">
        <f t="shared" si="343"/>
        <v>0</v>
      </c>
      <c r="GR375">
        <v>1</v>
      </c>
      <c r="GS375">
        <v>1</v>
      </c>
      <c r="GT375">
        <v>0</v>
      </c>
      <c r="GU375" t="s">
        <v>6</v>
      </c>
      <c r="GV375">
        <f t="shared" si="344"/>
        <v>0</v>
      </c>
      <c r="GW375">
        <v>1</v>
      </c>
      <c r="GX375" t="e">
        <f t="shared" si="345"/>
        <v>#REF!</v>
      </c>
      <c r="HA375">
        <v>0</v>
      </c>
      <c r="HB375">
        <v>0</v>
      </c>
      <c r="HC375">
        <f t="shared" si="346"/>
        <v>0</v>
      </c>
      <c r="HE375" t="s">
        <v>43</v>
      </c>
      <c r="HF375" t="s">
        <v>55</v>
      </c>
      <c r="HG375" t="e">
        <f>ROUND(AC375*I375,2)</f>
        <v>#REF!</v>
      </c>
      <c r="HM375" t="s">
        <v>6</v>
      </c>
      <c r="HN375" t="s">
        <v>6</v>
      </c>
      <c r="HO375" t="s">
        <v>6</v>
      </c>
      <c r="HP375" t="s">
        <v>6</v>
      </c>
      <c r="HQ375" t="s">
        <v>6</v>
      </c>
      <c r="IF375">
        <v>-1</v>
      </c>
      <c r="IK375">
        <v>0</v>
      </c>
    </row>
    <row r="376" spans="1:245" x14ac:dyDescent="0.2">
      <c r="A376">
        <v>17</v>
      </c>
      <c r="B376">
        <v>1</v>
      </c>
      <c r="C376">
        <f>ROW(SmtRes!A454)</f>
        <v>454</v>
      </c>
      <c r="D376">
        <f>ROW(EtalonRes!A482)</f>
        <v>482</v>
      </c>
      <c r="E376" t="s">
        <v>372</v>
      </c>
      <c r="F376" t="s">
        <v>60</v>
      </c>
      <c r="G376" t="s">
        <v>61</v>
      </c>
      <c r="H376" t="s">
        <v>23</v>
      </c>
      <c r="I376">
        <f>'1.Лок.смета.и.Акт'!E1131</f>
        <v>1</v>
      </c>
      <c r="J376">
        <v>0</v>
      </c>
      <c r="K376">
        <v>1</v>
      </c>
      <c r="O376">
        <f t="shared" si="314"/>
        <v>408.99</v>
      </c>
      <c r="P376">
        <f t="shared" si="315"/>
        <v>68.23</v>
      </c>
      <c r="Q376">
        <f t="shared" si="316"/>
        <v>20.55</v>
      </c>
      <c r="R376">
        <f t="shared" si="317"/>
        <v>4.34</v>
      </c>
      <c r="S376">
        <f t="shared" si="318"/>
        <v>320.20999999999998</v>
      </c>
      <c r="T376">
        <f t="shared" si="319"/>
        <v>0</v>
      </c>
      <c r="U376">
        <f t="shared" si="320"/>
        <v>1.0814999999999999</v>
      </c>
      <c r="V376">
        <f t="shared" si="321"/>
        <v>1.0500000000000001E-2</v>
      </c>
      <c r="W376">
        <f t="shared" si="322"/>
        <v>0</v>
      </c>
      <c r="X376">
        <f t="shared" si="323"/>
        <v>392.71</v>
      </c>
      <c r="Y376">
        <f t="shared" si="324"/>
        <v>233.68</v>
      </c>
      <c r="AA376">
        <v>74715642</v>
      </c>
      <c r="AB376">
        <f t="shared" si="325"/>
        <v>18.63</v>
      </c>
      <c r="AC376">
        <f t="shared" si="326"/>
        <v>7.49</v>
      </c>
      <c r="AD376">
        <f>ROUND(((((ET376*ROUND(1.05,7)))-((EU376*ROUND(1.05,7))))+AE376),2)</f>
        <v>1.55</v>
      </c>
      <c r="AE376">
        <f>ROUND(((EU376*ROUND(1.05,7))),2)</f>
        <v>0.13</v>
      </c>
      <c r="AF376">
        <f>ROUND(((EV376*ROUND(1.05,7))),2)</f>
        <v>9.59</v>
      </c>
      <c r="AG376">
        <f t="shared" si="327"/>
        <v>0</v>
      </c>
      <c r="AH376">
        <f>((EW376*ROUND(1.05,7)))</f>
        <v>1.0815000000000001</v>
      </c>
      <c r="AI376">
        <f>((EX376*ROUND(1.05,7)))</f>
        <v>1.0500000000000001E-2</v>
      </c>
      <c r="AJ376">
        <f t="shared" si="328"/>
        <v>0</v>
      </c>
      <c r="AK376">
        <f>AL376+AM376+AO376</f>
        <v>18.090000000000003</v>
      </c>
      <c r="AL376" s="68">
        <f>'1.Лок.смета.и.Акт'!F1135</f>
        <v>7.49</v>
      </c>
      <c r="AM376" s="68">
        <f>'1.Лок.смета.и.Акт'!F1133</f>
        <v>1.47</v>
      </c>
      <c r="AN376" s="68">
        <f>'1.Лок.смета.и.Акт'!F1134</f>
        <v>0.12</v>
      </c>
      <c r="AO376" s="68">
        <f>'1.Лок.смета.и.Акт'!F1132</f>
        <v>9.1300000000000008</v>
      </c>
      <c r="AP376">
        <v>0</v>
      </c>
      <c r="AQ376">
        <f>'1.Лок.смета.и.Акт'!E1138</f>
        <v>1.03</v>
      </c>
      <c r="AR376">
        <v>0.01</v>
      </c>
      <c r="AS376">
        <v>0</v>
      </c>
      <c r="AT376">
        <v>121</v>
      </c>
      <c r="AU376">
        <v>72</v>
      </c>
      <c r="AV376">
        <v>1</v>
      </c>
      <c r="AW376">
        <v>1</v>
      </c>
      <c r="AZ376">
        <v>1</v>
      </c>
      <c r="BA376">
        <f>'1.Лок.смета.и.Акт'!J1132</f>
        <v>33.39</v>
      </c>
      <c r="BB376">
        <f>'1.Лок.смета.и.Акт'!J1133</f>
        <v>13.26</v>
      </c>
      <c r="BC376">
        <f>'1.Лок.смета.и.Акт'!J1135</f>
        <v>9.11</v>
      </c>
      <c r="BD376" t="s">
        <v>6</v>
      </c>
      <c r="BE376" t="s">
        <v>6</v>
      </c>
      <c r="BF376" t="s">
        <v>6</v>
      </c>
      <c r="BG376" t="s">
        <v>6</v>
      </c>
      <c r="BH376">
        <v>0</v>
      </c>
      <c r="BI376">
        <v>1</v>
      </c>
      <c r="BJ376" t="s">
        <v>62</v>
      </c>
      <c r="BM376">
        <v>20001</v>
      </c>
      <c r="BN376">
        <v>0</v>
      </c>
      <c r="BO376" t="s">
        <v>6</v>
      </c>
      <c r="BP376">
        <v>0</v>
      </c>
      <c r="BQ376">
        <v>22</v>
      </c>
      <c r="BR376">
        <v>0</v>
      </c>
      <c r="BS376">
        <f>'1.Лок.смета.и.Акт'!J1134</f>
        <v>33.39</v>
      </c>
      <c r="BT376">
        <v>1</v>
      </c>
      <c r="BU376">
        <v>1</v>
      </c>
      <c r="BV376">
        <v>1</v>
      </c>
      <c r="BW376">
        <v>1</v>
      </c>
      <c r="BX376">
        <v>1</v>
      </c>
      <c r="BY376" t="s">
        <v>6</v>
      </c>
      <c r="BZ376">
        <v>121</v>
      </c>
      <c r="CA376">
        <v>72</v>
      </c>
      <c r="CB376" t="s">
        <v>6</v>
      </c>
      <c r="CE376">
        <v>0</v>
      </c>
      <c r="CF376">
        <v>0</v>
      </c>
      <c r="CG376">
        <v>0</v>
      </c>
      <c r="CM376">
        <v>0</v>
      </c>
      <c r="CN376" t="s">
        <v>63</v>
      </c>
      <c r="CO376">
        <v>0</v>
      </c>
      <c r="CP376">
        <f t="shared" si="329"/>
        <v>408.99</v>
      </c>
      <c r="CQ376">
        <f>AC376*BC376</f>
        <v>68.233899999999991</v>
      </c>
      <c r="CR376">
        <f>AD376*BB376</f>
        <v>20.553000000000001</v>
      </c>
      <c r="CS376">
        <f t="shared" si="330"/>
        <v>4.3407</v>
      </c>
      <c r="CT376">
        <f t="shared" si="331"/>
        <v>320.21010000000001</v>
      </c>
      <c r="CU376">
        <f t="shared" si="332"/>
        <v>0</v>
      </c>
      <c r="CV376">
        <f t="shared" si="333"/>
        <v>1.0815000000000001</v>
      </c>
      <c r="CW376">
        <f t="shared" si="334"/>
        <v>1.0500000000000001E-2</v>
      </c>
      <c r="CX376">
        <f t="shared" si="335"/>
        <v>0</v>
      </c>
      <c r="CY376">
        <f t="shared" si="336"/>
        <v>392.70549999999997</v>
      </c>
      <c r="CZ376">
        <f t="shared" si="337"/>
        <v>233.67599999999999</v>
      </c>
      <c r="DC376" t="s">
        <v>6</v>
      </c>
      <c r="DD376" t="s">
        <v>6</v>
      </c>
      <c r="DE376" t="s">
        <v>64</v>
      </c>
      <c r="DF376" t="s">
        <v>64</v>
      </c>
      <c r="DG376" t="s">
        <v>64</v>
      </c>
      <c r="DH376" t="s">
        <v>6</v>
      </c>
      <c r="DI376" t="s">
        <v>64</v>
      </c>
      <c r="DJ376" t="s">
        <v>64</v>
      </c>
      <c r="DK376" t="s">
        <v>6</v>
      </c>
      <c r="DL376" t="s">
        <v>6</v>
      </c>
      <c r="DM376" t="s">
        <v>6</v>
      </c>
      <c r="DN376">
        <v>0</v>
      </c>
      <c r="DO376">
        <v>0</v>
      </c>
      <c r="DP376">
        <v>1</v>
      </c>
      <c r="DQ376">
        <v>1</v>
      </c>
      <c r="DU376">
        <v>1013</v>
      </c>
      <c r="DV376" t="s">
        <v>23</v>
      </c>
      <c r="DW376" t="str">
        <f>'1.Лок.смета.и.Акт'!D1131</f>
        <v>ШТ</v>
      </c>
      <c r="DX376">
        <v>1</v>
      </c>
      <c r="DZ376" t="s">
        <v>6</v>
      </c>
      <c r="EA376" t="s">
        <v>6</v>
      </c>
      <c r="EB376" t="s">
        <v>6</v>
      </c>
      <c r="EC376" t="s">
        <v>6</v>
      </c>
      <c r="EE376">
        <v>61529847</v>
      </c>
      <c r="EF376">
        <v>22</v>
      </c>
      <c r="EG376" t="s">
        <v>27</v>
      </c>
      <c r="EH376">
        <v>16</v>
      </c>
      <c r="EI376" t="s">
        <v>28</v>
      </c>
      <c r="EJ376">
        <v>1</v>
      </c>
      <c r="EK376">
        <v>20001</v>
      </c>
      <c r="EL376" t="s">
        <v>29</v>
      </c>
      <c r="EM376" t="s">
        <v>30</v>
      </c>
      <c r="EO376" t="s">
        <v>31</v>
      </c>
      <c r="EQ376">
        <v>0</v>
      </c>
      <c r="ER376">
        <f>ES376+ET376+EV376</f>
        <v>18.090000000000003</v>
      </c>
      <c r="ES376" s="68">
        <f>'1.Лок.смета.и.Акт'!F1135</f>
        <v>7.49</v>
      </c>
      <c r="ET376" s="68">
        <f>'1.Лок.смета.и.Акт'!F1133</f>
        <v>1.47</v>
      </c>
      <c r="EU376" s="68">
        <f>'1.Лок.смета.и.Акт'!F1134</f>
        <v>0.12</v>
      </c>
      <c r="EV376" s="68">
        <f>'1.Лок.смета.и.Акт'!F1132</f>
        <v>9.1300000000000008</v>
      </c>
      <c r="EW376">
        <f>'1.Лок.смета.и.Акт'!E1138</f>
        <v>1.03</v>
      </c>
      <c r="EX376">
        <v>0.01</v>
      </c>
      <c r="EY376">
        <v>0</v>
      </c>
      <c r="FQ376">
        <v>0</v>
      </c>
      <c r="FR376">
        <f t="shared" si="338"/>
        <v>0</v>
      </c>
      <c r="FS376">
        <v>0</v>
      </c>
      <c r="FX376">
        <v>121</v>
      </c>
      <c r="FY376">
        <v>72</v>
      </c>
      <c r="GA376" t="s">
        <v>6</v>
      </c>
      <c r="GD376">
        <v>1</v>
      </c>
      <c r="GF376">
        <v>1015029812</v>
      </c>
      <c r="GG376">
        <v>2</v>
      </c>
      <c r="GH376">
        <v>1</v>
      </c>
      <c r="GI376">
        <v>4</v>
      </c>
      <c r="GJ376">
        <v>0</v>
      </c>
      <c r="GK376">
        <v>0</v>
      </c>
      <c r="GL376">
        <f t="shared" si="339"/>
        <v>0</v>
      </c>
      <c r="GM376">
        <f t="shared" si="340"/>
        <v>1035.3800000000001</v>
      </c>
      <c r="GN376">
        <f t="shared" si="341"/>
        <v>1035.3800000000001</v>
      </c>
      <c r="GO376">
        <f t="shared" si="342"/>
        <v>0</v>
      </c>
      <c r="GP376">
        <f t="shared" si="343"/>
        <v>0</v>
      </c>
      <c r="GR376">
        <v>0</v>
      </c>
      <c r="GS376">
        <v>3</v>
      </c>
      <c r="GT376">
        <v>0</v>
      </c>
      <c r="GU376" t="s">
        <v>6</v>
      </c>
      <c r="GV376">
        <f t="shared" si="344"/>
        <v>0</v>
      </c>
      <c r="GW376">
        <v>1</v>
      </c>
      <c r="GX376">
        <f t="shared" si="345"/>
        <v>0</v>
      </c>
      <c r="HA376">
        <v>0</v>
      </c>
      <c r="HB376">
        <v>0</v>
      </c>
      <c r="HC376">
        <f t="shared" si="346"/>
        <v>0</v>
      </c>
      <c r="HE376" t="s">
        <v>6</v>
      </c>
      <c r="HF376" t="s">
        <v>6</v>
      </c>
      <c r="HM376" t="s">
        <v>6</v>
      </c>
      <c r="HN376" t="s">
        <v>32</v>
      </c>
      <c r="HO376" t="s">
        <v>33</v>
      </c>
      <c r="HP376" t="s">
        <v>28</v>
      </c>
      <c r="HQ376" t="s">
        <v>28</v>
      </c>
      <c r="IF376">
        <v>-1</v>
      </c>
      <c r="IK376">
        <v>0</v>
      </c>
    </row>
    <row r="377" spans="1:245" x14ac:dyDescent="0.2">
      <c r="A377">
        <v>18</v>
      </c>
      <c r="B377">
        <v>1</v>
      </c>
      <c r="C377">
        <v>454</v>
      </c>
      <c r="E377" t="s">
        <v>373</v>
      </c>
      <c r="F377" t="str">
        <f>'1.Лок.смета.и.Акт'!B1139</f>
        <v>Прайс</v>
      </c>
      <c r="G377" t="s">
        <v>224</v>
      </c>
      <c r="H377" t="s">
        <v>23</v>
      </c>
      <c r="I377" t="e">
        <f>I376*J377</f>
        <v>#REF!</v>
      </c>
      <c r="J377" s="183" t="e">
        <f>#REF!</f>
        <v>#REF!</v>
      </c>
      <c r="K377">
        <v>1</v>
      </c>
      <c r="O377" t="e">
        <f t="shared" si="314"/>
        <v>#REF!</v>
      </c>
      <c r="P377" t="e">
        <f t="shared" si="315"/>
        <v>#REF!</v>
      </c>
      <c r="Q377" t="e">
        <f t="shared" si="316"/>
        <v>#REF!</v>
      </c>
      <c r="R377" t="e">
        <f t="shared" si="317"/>
        <v>#REF!</v>
      </c>
      <c r="S377" t="e">
        <f t="shared" si="318"/>
        <v>#REF!</v>
      </c>
      <c r="T377" t="e">
        <f t="shared" si="319"/>
        <v>#REF!</v>
      </c>
      <c r="U377" t="e">
        <f t="shared" si="320"/>
        <v>#REF!</v>
      </c>
      <c r="V377" t="e">
        <f t="shared" si="321"/>
        <v>#REF!</v>
      </c>
      <c r="W377" t="e">
        <f t="shared" si="322"/>
        <v>#REF!</v>
      </c>
      <c r="X377" t="e">
        <f t="shared" si="323"/>
        <v>#REF!</v>
      </c>
      <c r="Y377" t="e">
        <f t="shared" si="324"/>
        <v>#REF!</v>
      </c>
      <c r="AA377">
        <v>74715642</v>
      </c>
      <c r="AB377">
        <f t="shared" si="325"/>
        <v>671.89</v>
      </c>
      <c r="AC377">
        <f t="shared" si="326"/>
        <v>671.89</v>
      </c>
      <c r="AD377">
        <f>ROUND((((ET377)-(EU377))+AE377),2)</f>
        <v>0</v>
      </c>
      <c r="AE377">
        <f>ROUND((EU377),2)</f>
        <v>0</v>
      </c>
      <c r="AF377">
        <f>ROUND((EV377),2)</f>
        <v>0</v>
      </c>
      <c r="AG377">
        <f t="shared" si="327"/>
        <v>0</v>
      </c>
      <c r="AH377">
        <f>(EW377)</f>
        <v>0</v>
      </c>
      <c r="AI377">
        <f>(EX377)</f>
        <v>0</v>
      </c>
      <c r="AJ377">
        <f t="shared" si="328"/>
        <v>0</v>
      </c>
      <c r="AK377">
        <v>671.88999999999987</v>
      </c>
      <c r="AL377" s="68">
        <f>'1.Лок.смета.и.Акт'!F1139</f>
        <v>671.88999999999987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1</v>
      </c>
      <c r="AW377">
        <v>1</v>
      </c>
      <c r="AZ377">
        <v>1</v>
      </c>
      <c r="BA377">
        <v>1</v>
      </c>
      <c r="BB377">
        <v>1</v>
      </c>
      <c r="BC377">
        <f>'1.Лок.смета.и.Акт'!J1139</f>
        <v>9.11</v>
      </c>
      <c r="BD377" t="s">
        <v>6</v>
      </c>
      <c r="BE377" t="s">
        <v>6</v>
      </c>
      <c r="BF377" t="s">
        <v>6</v>
      </c>
      <c r="BG377" t="s">
        <v>6</v>
      </c>
      <c r="BH377">
        <v>3</v>
      </c>
      <c r="BI377">
        <v>1</v>
      </c>
      <c r="BJ377" t="s">
        <v>225</v>
      </c>
      <c r="BM377">
        <v>500001</v>
      </c>
      <c r="BN377">
        <v>0</v>
      </c>
      <c r="BO377" t="s">
        <v>6</v>
      </c>
      <c r="BP377">
        <v>0</v>
      </c>
      <c r="BQ377">
        <v>8</v>
      </c>
      <c r="BR377">
        <v>0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 t="s">
        <v>6</v>
      </c>
      <c r="BZ377">
        <v>0</v>
      </c>
      <c r="CA377">
        <v>0</v>
      </c>
      <c r="CB377" t="s">
        <v>6</v>
      </c>
      <c r="CE377">
        <v>0</v>
      </c>
      <c r="CF377">
        <v>0</v>
      </c>
      <c r="CG377">
        <v>0</v>
      </c>
      <c r="CM377">
        <v>0</v>
      </c>
      <c r="CN377" t="s">
        <v>6</v>
      </c>
      <c r="CO377">
        <v>0</v>
      </c>
      <c r="CP377" t="e">
        <f t="shared" si="329"/>
        <v>#REF!</v>
      </c>
      <c r="CQ377">
        <f>AC377</f>
        <v>671.89</v>
      </c>
      <c r="CR377">
        <f>AD377</f>
        <v>0</v>
      </c>
      <c r="CS377">
        <f t="shared" si="330"/>
        <v>0</v>
      </c>
      <c r="CT377">
        <f t="shared" si="331"/>
        <v>0</v>
      </c>
      <c r="CU377">
        <f t="shared" si="332"/>
        <v>0</v>
      </c>
      <c r="CV377">
        <f t="shared" si="333"/>
        <v>0</v>
      </c>
      <c r="CW377">
        <f t="shared" si="334"/>
        <v>0</v>
      </c>
      <c r="CX377">
        <f t="shared" si="335"/>
        <v>0</v>
      </c>
      <c r="CY377" t="e">
        <f t="shared" si="336"/>
        <v>#REF!</v>
      </c>
      <c r="CZ377" t="e">
        <f t="shared" si="337"/>
        <v>#REF!</v>
      </c>
      <c r="DC377" t="s">
        <v>6</v>
      </c>
      <c r="DD377" t="s">
        <v>6</v>
      </c>
      <c r="DE377" t="s">
        <v>6</v>
      </c>
      <c r="DF377" t="s">
        <v>6</v>
      </c>
      <c r="DG377" t="s">
        <v>6</v>
      </c>
      <c r="DH377" t="s">
        <v>6</v>
      </c>
      <c r="DI377" t="s">
        <v>6</v>
      </c>
      <c r="DJ377" t="s">
        <v>6</v>
      </c>
      <c r="DK377" t="s">
        <v>6</v>
      </c>
      <c r="DL377" t="s">
        <v>6</v>
      </c>
      <c r="DM377" t="s">
        <v>6</v>
      </c>
      <c r="DN377">
        <v>0</v>
      </c>
      <c r="DO377">
        <v>0</v>
      </c>
      <c r="DP377">
        <v>1</v>
      </c>
      <c r="DQ377">
        <v>1</v>
      </c>
      <c r="DU377">
        <v>1013</v>
      </c>
      <c r="DV377" t="s">
        <v>23</v>
      </c>
      <c r="DW377" t="str">
        <f>'1.Лок.смета.и.Акт'!D1139</f>
        <v>ШТ</v>
      </c>
      <c r="DX377">
        <v>1</v>
      </c>
      <c r="DZ377" t="s">
        <v>6</v>
      </c>
      <c r="EA377" t="s">
        <v>6</v>
      </c>
      <c r="EB377" t="s">
        <v>6</v>
      </c>
      <c r="EC377" t="s">
        <v>6</v>
      </c>
      <c r="EE377">
        <v>61530067</v>
      </c>
      <c r="EF377">
        <v>8</v>
      </c>
      <c r="EG377" t="s">
        <v>51</v>
      </c>
      <c r="EH377">
        <v>0</v>
      </c>
      <c r="EI377" t="s">
        <v>6</v>
      </c>
      <c r="EJ377">
        <v>1</v>
      </c>
      <c r="EK377">
        <v>500001</v>
      </c>
      <c r="EL377" t="s">
        <v>52</v>
      </c>
      <c r="EM377" t="s">
        <v>53</v>
      </c>
      <c r="EO377" t="s">
        <v>6</v>
      </c>
      <c r="EQ377">
        <v>0</v>
      </c>
      <c r="ER377">
        <v>671.88999999999987</v>
      </c>
      <c r="ES377" s="68">
        <f>'1.Лок.смета.и.Акт'!F1139</f>
        <v>671.88999999999987</v>
      </c>
      <c r="ET377">
        <v>0</v>
      </c>
      <c r="EU377">
        <v>0</v>
      </c>
      <c r="EV377">
        <v>0</v>
      </c>
      <c r="EW377">
        <v>0</v>
      </c>
      <c r="EX377">
        <v>0</v>
      </c>
      <c r="EZ377">
        <v>5</v>
      </c>
      <c r="FC377">
        <v>0</v>
      </c>
      <c r="FD377">
        <v>18</v>
      </c>
      <c r="FF377">
        <v>638.91</v>
      </c>
      <c r="FQ377">
        <v>0</v>
      </c>
      <c r="FR377">
        <f t="shared" si="338"/>
        <v>0</v>
      </c>
      <c r="FS377">
        <v>0</v>
      </c>
      <c r="FX377">
        <v>0</v>
      </c>
      <c r="FY377">
        <v>0</v>
      </c>
      <c r="GA377" t="s">
        <v>226</v>
      </c>
      <c r="GD377">
        <v>1</v>
      </c>
      <c r="GF377">
        <v>-587167010</v>
      </c>
      <c r="GG377">
        <v>2</v>
      </c>
      <c r="GH377">
        <v>3</v>
      </c>
      <c r="GI377">
        <v>4</v>
      </c>
      <c r="GJ377">
        <v>0</v>
      </c>
      <c r="GK377">
        <v>0</v>
      </c>
      <c r="GL377">
        <f t="shared" si="339"/>
        <v>0</v>
      </c>
      <c r="GM377" t="e">
        <f t="shared" si="340"/>
        <v>#REF!</v>
      </c>
      <c r="GN377" t="e">
        <f t="shared" si="341"/>
        <v>#REF!</v>
      </c>
      <c r="GO377">
        <f t="shared" si="342"/>
        <v>0</v>
      </c>
      <c r="GP377">
        <f t="shared" si="343"/>
        <v>0</v>
      </c>
      <c r="GR377">
        <v>1</v>
      </c>
      <c r="GS377">
        <v>1</v>
      </c>
      <c r="GT377">
        <v>0</v>
      </c>
      <c r="GU377" t="s">
        <v>6</v>
      </c>
      <c r="GV377">
        <f t="shared" si="344"/>
        <v>0</v>
      </c>
      <c r="GW377">
        <v>1</v>
      </c>
      <c r="GX377" t="e">
        <f t="shared" si="345"/>
        <v>#REF!</v>
      </c>
      <c r="HA377">
        <v>0</v>
      </c>
      <c r="HB377">
        <v>0</v>
      </c>
      <c r="HC377">
        <f t="shared" si="346"/>
        <v>0</v>
      </c>
      <c r="HE377" t="s">
        <v>43</v>
      </c>
      <c r="HF377" t="s">
        <v>55</v>
      </c>
      <c r="HG377" t="e">
        <f>ROUND(AC377*I377,2)</f>
        <v>#REF!</v>
      </c>
      <c r="HM377" t="s">
        <v>6</v>
      </c>
      <c r="HN377" t="s">
        <v>6</v>
      </c>
      <c r="HO377" t="s">
        <v>6</v>
      </c>
      <c r="HP377" t="s">
        <v>6</v>
      </c>
      <c r="HQ377" t="s">
        <v>6</v>
      </c>
      <c r="IF377">
        <v>-1</v>
      </c>
      <c r="IK377">
        <v>0</v>
      </c>
    </row>
    <row r="378" spans="1:245" x14ac:dyDescent="0.2">
      <c r="A378">
        <v>17</v>
      </c>
      <c r="B378">
        <v>1</v>
      </c>
      <c r="C378">
        <f>ROW(SmtRes!A462)</f>
        <v>462</v>
      </c>
      <c r="D378">
        <f>ROW(EtalonRes!A489)</f>
        <v>489</v>
      </c>
      <c r="E378" t="s">
        <v>374</v>
      </c>
      <c r="F378" t="s">
        <v>85</v>
      </c>
      <c r="G378" t="s">
        <v>86</v>
      </c>
      <c r="H378" t="s">
        <v>23</v>
      </c>
      <c r="I378">
        <f>'1.Лок.смета.и.Акт'!E1144</f>
        <v>2</v>
      </c>
      <c r="J378">
        <v>0</v>
      </c>
      <c r="K378">
        <v>2</v>
      </c>
      <c r="O378">
        <f t="shared" si="314"/>
        <v>977.59</v>
      </c>
      <c r="P378">
        <f t="shared" si="315"/>
        <v>268.56</v>
      </c>
      <c r="Q378">
        <f t="shared" si="316"/>
        <v>41.9</v>
      </c>
      <c r="R378">
        <f t="shared" si="317"/>
        <v>8.68</v>
      </c>
      <c r="S378">
        <f t="shared" si="318"/>
        <v>667.13</v>
      </c>
      <c r="T378">
        <f t="shared" si="319"/>
        <v>0</v>
      </c>
      <c r="U378">
        <f t="shared" si="320"/>
        <v>2.226</v>
      </c>
      <c r="V378">
        <f t="shared" si="321"/>
        <v>2.1000000000000001E-2</v>
      </c>
      <c r="W378">
        <f t="shared" si="322"/>
        <v>0</v>
      </c>
      <c r="X378">
        <f t="shared" si="323"/>
        <v>817.73</v>
      </c>
      <c r="Y378">
        <f t="shared" si="324"/>
        <v>486.58</v>
      </c>
      <c r="AA378">
        <v>74715642</v>
      </c>
      <c r="AB378">
        <f t="shared" si="325"/>
        <v>26.31</v>
      </c>
      <c r="AC378">
        <f t="shared" si="326"/>
        <v>14.74</v>
      </c>
      <c r="AD378">
        <f>ROUND(((((ET378*ROUND(1.05,7)))-((EU378*ROUND(1.05,7))))+AE378),2)</f>
        <v>1.58</v>
      </c>
      <c r="AE378">
        <f>ROUND(((EU378*ROUND(1.05,7))),2)</f>
        <v>0.13</v>
      </c>
      <c r="AF378">
        <f>ROUND(((EV378*ROUND(1.05,7))),2)</f>
        <v>9.99</v>
      </c>
      <c r="AG378">
        <f t="shared" si="327"/>
        <v>0</v>
      </c>
      <c r="AH378">
        <f>((EW378*ROUND(1.05,7)))</f>
        <v>1.1130000000000002</v>
      </c>
      <c r="AI378">
        <f>((EX378*ROUND(1.05,7)))</f>
        <v>1.0500000000000001E-2</v>
      </c>
      <c r="AJ378">
        <f t="shared" si="328"/>
        <v>0</v>
      </c>
      <c r="AK378">
        <f>AL378+AM378+AO378</f>
        <v>25.75</v>
      </c>
      <c r="AL378" s="68">
        <f>'1.Лок.смета.и.Акт'!F1148</f>
        <v>14.74</v>
      </c>
      <c r="AM378" s="68">
        <f>'1.Лок.смета.и.Акт'!F1146</f>
        <v>1.5</v>
      </c>
      <c r="AN378" s="68">
        <f>'1.Лок.смета.и.Акт'!F1147</f>
        <v>0.12</v>
      </c>
      <c r="AO378" s="68">
        <f>'1.Лок.смета.и.Акт'!F1145</f>
        <v>9.51</v>
      </c>
      <c r="AP378">
        <v>0</v>
      </c>
      <c r="AQ378">
        <f>'1.Лок.смета.и.Акт'!E1151</f>
        <v>1.06</v>
      </c>
      <c r="AR378">
        <v>0.01</v>
      </c>
      <c r="AS378">
        <v>0</v>
      </c>
      <c r="AT378">
        <v>121</v>
      </c>
      <c r="AU378">
        <v>72</v>
      </c>
      <c r="AV378">
        <v>1</v>
      </c>
      <c r="AW378">
        <v>1</v>
      </c>
      <c r="AZ378">
        <v>1</v>
      </c>
      <c r="BA378">
        <f>'1.Лок.смета.и.Акт'!J1145</f>
        <v>33.39</v>
      </c>
      <c r="BB378">
        <f>'1.Лок.смета.и.Акт'!J1146</f>
        <v>13.26</v>
      </c>
      <c r="BC378">
        <f>'1.Лок.смета.и.Акт'!J1148</f>
        <v>9.11</v>
      </c>
      <c r="BD378" t="s">
        <v>6</v>
      </c>
      <c r="BE378" t="s">
        <v>6</v>
      </c>
      <c r="BF378" t="s">
        <v>6</v>
      </c>
      <c r="BG378" t="s">
        <v>6</v>
      </c>
      <c r="BH378">
        <v>0</v>
      </c>
      <c r="BI378">
        <v>1</v>
      </c>
      <c r="BJ378" t="s">
        <v>87</v>
      </c>
      <c r="BM378">
        <v>20001</v>
      </c>
      <c r="BN378">
        <v>0</v>
      </c>
      <c r="BO378" t="s">
        <v>6</v>
      </c>
      <c r="BP378">
        <v>0</v>
      </c>
      <c r="BQ378">
        <v>22</v>
      </c>
      <c r="BR378">
        <v>0</v>
      </c>
      <c r="BS378">
        <f>'1.Лок.смета.и.Акт'!J1147</f>
        <v>33.39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6</v>
      </c>
      <c r="BZ378">
        <v>121</v>
      </c>
      <c r="CA378">
        <v>72</v>
      </c>
      <c r="CB378" t="s">
        <v>6</v>
      </c>
      <c r="CE378">
        <v>0</v>
      </c>
      <c r="CF378">
        <v>0</v>
      </c>
      <c r="CG378">
        <v>0</v>
      </c>
      <c r="CM378">
        <v>0</v>
      </c>
      <c r="CN378" t="s">
        <v>25</v>
      </c>
      <c r="CO378">
        <v>0</v>
      </c>
      <c r="CP378">
        <f t="shared" si="329"/>
        <v>977.58999999999992</v>
      </c>
      <c r="CQ378">
        <f>AC378*BC378</f>
        <v>134.28139999999999</v>
      </c>
      <c r="CR378">
        <f>AD378*BB378</f>
        <v>20.950800000000001</v>
      </c>
      <c r="CS378">
        <f t="shared" si="330"/>
        <v>4.3407</v>
      </c>
      <c r="CT378">
        <f t="shared" si="331"/>
        <v>333.56610000000001</v>
      </c>
      <c r="CU378">
        <f t="shared" si="332"/>
        <v>0</v>
      </c>
      <c r="CV378">
        <f t="shared" si="333"/>
        <v>1.1130000000000002</v>
      </c>
      <c r="CW378">
        <f t="shared" si="334"/>
        <v>1.0500000000000001E-2</v>
      </c>
      <c r="CX378">
        <f t="shared" si="335"/>
        <v>0</v>
      </c>
      <c r="CY378">
        <f t="shared" si="336"/>
        <v>817.73009999999999</v>
      </c>
      <c r="CZ378">
        <f t="shared" si="337"/>
        <v>486.58319999999992</v>
      </c>
      <c r="DB378">
        <v>20</v>
      </c>
      <c r="DC378" t="s">
        <v>6</v>
      </c>
      <c r="DD378" t="s">
        <v>6</v>
      </c>
      <c r="DE378" t="s">
        <v>26</v>
      </c>
      <c r="DF378" t="s">
        <v>26</v>
      </c>
      <c r="DG378" t="s">
        <v>26</v>
      </c>
      <c r="DH378" t="s">
        <v>6</v>
      </c>
      <c r="DI378" t="s">
        <v>26</v>
      </c>
      <c r="DJ378" t="s">
        <v>26</v>
      </c>
      <c r="DK378" t="s">
        <v>6</v>
      </c>
      <c r="DL378" t="s">
        <v>6</v>
      </c>
      <c r="DM378" t="s">
        <v>6</v>
      </c>
      <c r="DN378">
        <v>0</v>
      </c>
      <c r="DO378">
        <v>0</v>
      </c>
      <c r="DP378">
        <v>1</v>
      </c>
      <c r="DQ378">
        <v>1</v>
      </c>
      <c r="DU378">
        <v>1013</v>
      </c>
      <c r="DV378" t="s">
        <v>23</v>
      </c>
      <c r="DW378" t="str">
        <f>'1.Лок.смета.и.Акт'!D1144</f>
        <v>ШТ</v>
      </c>
      <c r="DX378">
        <v>1</v>
      </c>
      <c r="DZ378" t="s">
        <v>6</v>
      </c>
      <c r="EA378" t="s">
        <v>6</v>
      </c>
      <c r="EB378" t="s">
        <v>6</v>
      </c>
      <c r="EC378" t="s">
        <v>6</v>
      </c>
      <c r="EE378">
        <v>61529847</v>
      </c>
      <c r="EF378">
        <v>22</v>
      </c>
      <c r="EG378" t="s">
        <v>27</v>
      </c>
      <c r="EH378">
        <v>16</v>
      </c>
      <c r="EI378" t="s">
        <v>28</v>
      </c>
      <c r="EJ378">
        <v>1</v>
      </c>
      <c r="EK378">
        <v>20001</v>
      </c>
      <c r="EL378" t="s">
        <v>29</v>
      </c>
      <c r="EM378" t="s">
        <v>30</v>
      </c>
      <c r="EO378" t="s">
        <v>31</v>
      </c>
      <c r="EQ378">
        <v>0</v>
      </c>
      <c r="ER378">
        <f>ES378+ET378+EV378</f>
        <v>25.75</v>
      </c>
      <c r="ES378" s="68">
        <f>'1.Лок.смета.и.Акт'!F1148</f>
        <v>14.74</v>
      </c>
      <c r="ET378" s="68">
        <f>'1.Лок.смета.и.Акт'!F1146</f>
        <v>1.5</v>
      </c>
      <c r="EU378" s="68">
        <f>'1.Лок.смета.и.Акт'!F1147</f>
        <v>0.12</v>
      </c>
      <c r="EV378" s="68">
        <f>'1.Лок.смета.и.Акт'!F1145</f>
        <v>9.51</v>
      </c>
      <c r="EW378">
        <f>'1.Лок.смета.и.Акт'!E1151</f>
        <v>1.06</v>
      </c>
      <c r="EX378">
        <v>0.01</v>
      </c>
      <c r="EY378">
        <v>0</v>
      </c>
      <c r="FQ378">
        <v>0</v>
      </c>
      <c r="FR378">
        <f t="shared" si="338"/>
        <v>0</v>
      </c>
      <c r="FS378">
        <v>0</v>
      </c>
      <c r="FX378">
        <v>121</v>
      </c>
      <c r="FY378">
        <v>72</v>
      </c>
      <c r="GA378" t="s">
        <v>6</v>
      </c>
      <c r="GD378">
        <v>1</v>
      </c>
      <c r="GF378">
        <v>-953910607</v>
      </c>
      <c r="GG378">
        <v>2</v>
      </c>
      <c r="GH378">
        <v>1</v>
      </c>
      <c r="GI378">
        <v>4</v>
      </c>
      <c r="GJ378">
        <v>0</v>
      </c>
      <c r="GK378">
        <v>0</v>
      </c>
      <c r="GL378">
        <f t="shared" si="339"/>
        <v>0</v>
      </c>
      <c r="GM378">
        <f t="shared" si="340"/>
        <v>2281.9</v>
      </c>
      <c r="GN378">
        <f t="shared" si="341"/>
        <v>2281.9</v>
      </c>
      <c r="GO378">
        <f t="shared" si="342"/>
        <v>0</v>
      </c>
      <c r="GP378">
        <f t="shared" si="343"/>
        <v>0</v>
      </c>
      <c r="GR378">
        <v>0</v>
      </c>
      <c r="GS378">
        <v>3</v>
      </c>
      <c r="GT378">
        <v>0</v>
      </c>
      <c r="GU378" t="s">
        <v>6</v>
      </c>
      <c r="GV378">
        <f t="shared" si="344"/>
        <v>0</v>
      </c>
      <c r="GW378">
        <v>1</v>
      </c>
      <c r="GX378">
        <f t="shared" si="345"/>
        <v>0</v>
      </c>
      <c r="HA378">
        <v>0</v>
      </c>
      <c r="HB378">
        <v>0</v>
      </c>
      <c r="HC378">
        <f t="shared" si="346"/>
        <v>0</v>
      </c>
      <c r="HE378" t="s">
        <v>6</v>
      </c>
      <c r="HF378" t="s">
        <v>6</v>
      </c>
      <c r="HM378" t="s">
        <v>6</v>
      </c>
      <c r="HN378" t="s">
        <v>32</v>
      </c>
      <c r="HO378" t="s">
        <v>33</v>
      </c>
      <c r="HP378" t="s">
        <v>28</v>
      </c>
      <c r="HQ378" t="s">
        <v>28</v>
      </c>
      <c r="IF378">
        <v>-1</v>
      </c>
      <c r="IK378">
        <v>0</v>
      </c>
    </row>
    <row r="379" spans="1:245" x14ac:dyDescent="0.2">
      <c r="A379">
        <v>18</v>
      </c>
      <c r="B379">
        <v>1</v>
      </c>
      <c r="C379">
        <v>462</v>
      </c>
      <c r="E379" t="s">
        <v>375</v>
      </c>
      <c r="F379" t="str">
        <f>'1.Лок.смета.и.Акт'!B1152</f>
        <v>Прайс</v>
      </c>
      <c r="G379" t="s">
        <v>253</v>
      </c>
      <c r="H379" t="s">
        <v>23</v>
      </c>
      <c r="I379" t="e">
        <f>I378*J379</f>
        <v>#REF!</v>
      </c>
      <c r="J379" s="183" t="e">
        <f>#REF!</f>
        <v>#REF!</v>
      </c>
      <c r="K379">
        <v>0.5</v>
      </c>
      <c r="O379" t="e">
        <f t="shared" si="314"/>
        <v>#REF!</v>
      </c>
      <c r="P379" t="e">
        <f t="shared" si="315"/>
        <v>#REF!</v>
      </c>
      <c r="Q379" t="e">
        <f t="shared" si="316"/>
        <v>#REF!</v>
      </c>
      <c r="R379" t="e">
        <f t="shared" si="317"/>
        <v>#REF!</v>
      </c>
      <c r="S379" t="e">
        <f t="shared" si="318"/>
        <v>#REF!</v>
      </c>
      <c r="T379" t="e">
        <f t="shared" si="319"/>
        <v>#REF!</v>
      </c>
      <c r="U379" t="e">
        <f t="shared" si="320"/>
        <v>#REF!</v>
      </c>
      <c r="V379" t="e">
        <f t="shared" si="321"/>
        <v>#REF!</v>
      </c>
      <c r="W379" t="e">
        <f t="shared" si="322"/>
        <v>#REF!</v>
      </c>
      <c r="X379" t="e">
        <f t="shared" si="323"/>
        <v>#REF!</v>
      </c>
      <c r="Y379" t="e">
        <f t="shared" si="324"/>
        <v>#REF!</v>
      </c>
      <c r="AA379">
        <v>74715642</v>
      </c>
      <c r="AB379">
        <f t="shared" si="325"/>
        <v>7678.18</v>
      </c>
      <c r="AC379">
        <f t="shared" si="326"/>
        <v>7678.18</v>
      </c>
      <c r="AD379">
        <f>ROUND((((ET379)-(EU379))+AE379),2)</f>
        <v>0</v>
      </c>
      <c r="AE379">
        <f>ROUND((EU379),2)</f>
        <v>0</v>
      </c>
      <c r="AF379">
        <f>ROUND((EV379),2)</f>
        <v>0</v>
      </c>
      <c r="AG379">
        <f t="shared" si="327"/>
        <v>0</v>
      </c>
      <c r="AH379">
        <f>(EW379)</f>
        <v>0</v>
      </c>
      <c r="AI379">
        <f>(EX379)</f>
        <v>0</v>
      </c>
      <c r="AJ379">
        <f t="shared" si="328"/>
        <v>0</v>
      </c>
      <c r="AK379">
        <v>7678.18</v>
      </c>
      <c r="AL379" s="68">
        <f>'1.Лок.смета.и.Акт'!F1152</f>
        <v>7678.18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f>'1.Лок.смета.и.Акт'!J1152</f>
        <v>6.13</v>
      </c>
      <c r="BD379" t="s">
        <v>6</v>
      </c>
      <c r="BE379" t="s">
        <v>6</v>
      </c>
      <c r="BF379" t="s">
        <v>6</v>
      </c>
      <c r="BG379" t="s">
        <v>6</v>
      </c>
      <c r="BH379">
        <v>3</v>
      </c>
      <c r="BI379">
        <v>3</v>
      </c>
      <c r="BJ379" t="s">
        <v>78</v>
      </c>
      <c r="BM379">
        <v>600001</v>
      </c>
      <c r="BN379">
        <v>0</v>
      </c>
      <c r="BO379" t="s">
        <v>6</v>
      </c>
      <c r="BP379">
        <v>0</v>
      </c>
      <c r="BQ379">
        <v>5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6</v>
      </c>
      <c r="BZ379">
        <v>0</v>
      </c>
      <c r="CA379">
        <v>0</v>
      </c>
      <c r="CB379" t="s">
        <v>6</v>
      </c>
      <c r="CE379">
        <v>0</v>
      </c>
      <c r="CF379">
        <v>0</v>
      </c>
      <c r="CG379">
        <v>0</v>
      </c>
      <c r="CM379">
        <v>0</v>
      </c>
      <c r="CN379" t="s">
        <v>6</v>
      </c>
      <c r="CO379">
        <v>0</v>
      </c>
      <c r="CP379" t="e">
        <f t="shared" si="329"/>
        <v>#REF!</v>
      </c>
      <c r="CQ379">
        <f>AC379</f>
        <v>7678.18</v>
      </c>
      <c r="CR379">
        <f>AD379</f>
        <v>0</v>
      </c>
      <c r="CS379">
        <f t="shared" si="330"/>
        <v>0</v>
      </c>
      <c r="CT379">
        <f t="shared" si="331"/>
        <v>0</v>
      </c>
      <c r="CU379">
        <f t="shared" si="332"/>
        <v>0</v>
      </c>
      <c r="CV379">
        <f t="shared" si="333"/>
        <v>0</v>
      </c>
      <c r="CW379">
        <f t="shared" si="334"/>
        <v>0</v>
      </c>
      <c r="CX379">
        <f t="shared" si="335"/>
        <v>0</v>
      </c>
      <c r="CY379" t="e">
        <f t="shared" si="336"/>
        <v>#REF!</v>
      </c>
      <c r="CZ379" t="e">
        <f t="shared" si="337"/>
        <v>#REF!</v>
      </c>
      <c r="DC379" t="s">
        <v>6</v>
      </c>
      <c r="DD379" t="s">
        <v>6</v>
      </c>
      <c r="DE379" t="s">
        <v>6</v>
      </c>
      <c r="DF379" t="s">
        <v>6</v>
      </c>
      <c r="DG379" t="s">
        <v>6</v>
      </c>
      <c r="DH379" t="s">
        <v>6</v>
      </c>
      <c r="DI379" t="s">
        <v>6</v>
      </c>
      <c r="DJ379" t="s">
        <v>6</v>
      </c>
      <c r="DK379" t="s">
        <v>6</v>
      </c>
      <c r="DL379" t="s">
        <v>6</v>
      </c>
      <c r="DM379" t="s">
        <v>6</v>
      </c>
      <c r="DN379">
        <v>0</v>
      </c>
      <c r="DO379">
        <v>0</v>
      </c>
      <c r="DP379">
        <v>1</v>
      </c>
      <c r="DQ379">
        <v>1</v>
      </c>
      <c r="DU379">
        <v>1013</v>
      </c>
      <c r="DV379" t="s">
        <v>23</v>
      </c>
      <c r="DW379" t="str">
        <f>'1.Лок.смета.и.Акт'!D1152</f>
        <v>ШТ</v>
      </c>
      <c r="DX379">
        <v>1</v>
      </c>
      <c r="DZ379" t="s">
        <v>6</v>
      </c>
      <c r="EA379" t="s">
        <v>6</v>
      </c>
      <c r="EB379" t="s">
        <v>6</v>
      </c>
      <c r="EC379" t="s">
        <v>6</v>
      </c>
      <c r="EE379">
        <v>61530071</v>
      </c>
      <c r="EF379">
        <v>5</v>
      </c>
      <c r="EG379" t="s">
        <v>39</v>
      </c>
      <c r="EH379">
        <v>0</v>
      </c>
      <c r="EI379" t="s">
        <v>6</v>
      </c>
      <c r="EJ379">
        <v>3</v>
      </c>
      <c r="EK379">
        <v>600001</v>
      </c>
      <c r="EL379" t="s">
        <v>40</v>
      </c>
      <c r="EM379" t="s">
        <v>41</v>
      </c>
      <c r="EO379" t="s">
        <v>6</v>
      </c>
      <c r="EQ379">
        <v>0</v>
      </c>
      <c r="ER379">
        <v>7678.18</v>
      </c>
      <c r="ES379" s="68">
        <f>'1.Лок.смета.и.Акт'!F1152</f>
        <v>7678.18</v>
      </c>
      <c r="ET379">
        <v>0</v>
      </c>
      <c r="EU379">
        <v>0</v>
      </c>
      <c r="EV379">
        <v>0</v>
      </c>
      <c r="EW379">
        <v>0</v>
      </c>
      <c r="EX379">
        <v>0</v>
      </c>
      <c r="EZ379">
        <v>5</v>
      </c>
      <c r="FC379">
        <v>0</v>
      </c>
      <c r="FD379">
        <v>18</v>
      </c>
      <c r="FF379">
        <v>7359</v>
      </c>
      <c r="FQ379">
        <v>0</v>
      </c>
      <c r="FR379" t="e">
        <f t="shared" si="338"/>
        <v>#REF!</v>
      </c>
      <c r="FS379">
        <v>0</v>
      </c>
      <c r="FX379">
        <v>0</v>
      </c>
      <c r="FY379">
        <v>0</v>
      </c>
      <c r="GA379" t="s">
        <v>254</v>
      </c>
      <c r="GD379">
        <v>1</v>
      </c>
      <c r="GF379">
        <v>879974729</v>
      </c>
      <c r="GG379">
        <v>2</v>
      </c>
      <c r="GH379">
        <v>3</v>
      </c>
      <c r="GI379">
        <v>4</v>
      </c>
      <c r="GJ379">
        <v>0</v>
      </c>
      <c r="GK379">
        <v>0</v>
      </c>
      <c r="GL379">
        <f t="shared" si="339"/>
        <v>0</v>
      </c>
      <c r="GM379" t="e">
        <f t="shared" si="340"/>
        <v>#REF!</v>
      </c>
      <c r="GN379">
        <f t="shared" si="341"/>
        <v>0</v>
      </c>
      <c r="GO379">
        <f t="shared" si="342"/>
        <v>0</v>
      </c>
      <c r="GP379">
        <f t="shared" si="343"/>
        <v>0</v>
      </c>
      <c r="GR379">
        <v>1</v>
      </c>
      <c r="GS379">
        <v>1</v>
      </c>
      <c r="GT379">
        <v>0</v>
      </c>
      <c r="GU379" t="s">
        <v>6</v>
      </c>
      <c r="GV379">
        <f t="shared" si="344"/>
        <v>0</v>
      </c>
      <c r="GW379">
        <v>1</v>
      </c>
      <c r="GX379" t="e">
        <f t="shared" si="345"/>
        <v>#REF!</v>
      </c>
      <c r="HA379">
        <v>0</v>
      </c>
      <c r="HB379">
        <v>0</v>
      </c>
      <c r="HC379">
        <f t="shared" si="346"/>
        <v>0</v>
      </c>
      <c r="HE379" t="s">
        <v>43</v>
      </c>
      <c r="HF379" t="s">
        <v>44</v>
      </c>
      <c r="HH379" t="e">
        <f>ROUND(AC379*I379,2)</f>
        <v>#REF!</v>
      </c>
      <c r="HM379" t="s">
        <v>6</v>
      </c>
      <c r="HN379" t="s">
        <v>6</v>
      </c>
      <c r="HO379" t="s">
        <v>6</v>
      </c>
      <c r="HP379" t="s">
        <v>6</v>
      </c>
      <c r="HQ379" t="s">
        <v>6</v>
      </c>
      <c r="IF379">
        <v>-1</v>
      </c>
      <c r="IK379">
        <v>0</v>
      </c>
    </row>
    <row r="380" spans="1:245" x14ac:dyDescent="0.2">
      <c r="A380">
        <v>18</v>
      </c>
      <c r="B380">
        <v>1</v>
      </c>
      <c r="C380">
        <v>461</v>
      </c>
      <c r="E380" t="s">
        <v>376</v>
      </c>
      <c r="F380" t="str">
        <f>'1.Лок.смета.и.Акт'!B1154</f>
        <v>Прайс</v>
      </c>
      <c r="G380" t="s">
        <v>377</v>
      </c>
      <c r="H380" t="s">
        <v>23</v>
      </c>
      <c r="I380" t="e">
        <f>I378*J380</f>
        <v>#REF!</v>
      </c>
      <c r="J380" s="183" t="e">
        <f>#REF!</f>
        <v>#REF!</v>
      </c>
      <c r="K380">
        <v>0.5</v>
      </c>
      <c r="O380" t="e">
        <f t="shared" si="314"/>
        <v>#REF!</v>
      </c>
      <c r="P380" t="e">
        <f t="shared" si="315"/>
        <v>#REF!</v>
      </c>
      <c r="Q380" t="e">
        <f t="shared" si="316"/>
        <v>#REF!</v>
      </c>
      <c r="R380" t="e">
        <f t="shared" si="317"/>
        <v>#REF!</v>
      </c>
      <c r="S380" t="e">
        <f t="shared" si="318"/>
        <v>#REF!</v>
      </c>
      <c r="T380" t="e">
        <f t="shared" si="319"/>
        <v>#REF!</v>
      </c>
      <c r="U380" t="e">
        <f t="shared" si="320"/>
        <v>#REF!</v>
      </c>
      <c r="V380" t="e">
        <f t="shared" si="321"/>
        <v>#REF!</v>
      </c>
      <c r="W380" t="e">
        <f t="shared" si="322"/>
        <v>#REF!</v>
      </c>
      <c r="X380" t="e">
        <f t="shared" si="323"/>
        <v>#REF!</v>
      </c>
      <c r="Y380" t="e">
        <f t="shared" si="324"/>
        <v>#REF!</v>
      </c>
      <c r="AA380">
        <v>74715642</v>
      </c>
      <c r="AB380">
        <f t="shared" si="325"/>
        <v>1443.35</v>
      </c>
      <c r="AC380">
        <f t="shared" si="326"/>
        <v>1443.35</v>
      </c>
      <c r="AD380">
        <f>ROUND((((ET380)-(EU380))+AE380),2)</f>
        <v>0</v>
      </c>
      <c r="AE380">
        <f>ROUND((EU380),2)</f>
        <v>0</v>
      </c>
      <c r="AF380">
        <f>ROUND((EV380),2)</f>
        <v>0</v>
      </c>
      <c r="AG380">
        <f t="shared" si="327"/>
        <v>0</v>
      </c>
      <c r="AH380">
        <f>(EW380)</f>
        <v>0</v>
      </c>
      <c r="AI380">
        <f>(EX380)</f>
        <v>0</v>
      </c>
      <c r="AJ380">
        <f t="shared" si="328"/>
        <v>0</v>
      </c>
      <c r="AK380">
        <v>1443.35</v>
      </c>
      <c r="AL380" s="68">
        <f>'1.Лок.смета.и.Акт'!F1154</f>
        <v>1443.35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1</v>
      </c>
      <c r="AW380">
        <v>1</v>
      </c>
      <c r="AZ380">
        <v>1</v>
      </c>
      <c r="BA380">
        <v>1</v>
      </c>
      <c r="BB380">
        <v>1</v>
      </c>
      <c r="BC380">
        <f>'1.Лок.смета.и.Акт'!J1154</f>
        <v>9.11</v>
      </c>
      <c r="BD380" t="s">
        <v>6</v>
      </c>
      <c r="BE380" t="s">
        <v>6</v>
      </c>
      <c r="BF380" t="s">
        <v>6</v>
      </c>
      <c r="BG380" t="s">
        <v>6</v>
      </c>
      <c r="BH380">
        <v>3</v>
      </c>
      <c r="BI380">
        <v>1</v>
      </c>
      <c r="BJ380" t="s">
        <v>258</v>
      </c>
      <c r="BM380">
        <v>500001</v>
      </c>
      <c r="BN380">
        <v>0</v>
      </c>
      <c r="BO380" t="s">
        <v>6</v>
      </c>
      <c r="BP380">
        <v>0</v>
      </c>
      <c r="BQ380">
        <v>8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6</v>
      </c>
      <c r="BZ380">
        <v>0</v>
      </c>
      <c r="CA380">
        <v>0</v>
      </c>
      <c r="CB380" t="s">
        <v>6</v>
      </c>
      <c r="CE380">
        <v>0</v>
      </c>
      <c r="CF380">
        <v>0</v>
      </c>
      <c r="CG380">
        <v>0</v>
      </c>
      <c r="CM380">
        <v>0</v>
      </c>
      <c r="CN380" t="s">
        <v>6</v>
      </c>
      <c r="CO380">
        <v>0</v>
      </c>
      <c r="CP380" t="e">
        <f t="shared" si="329"/>
        <v>#REF!</v>
      </c>
      <c r="CQ380">
        <f>AC380</f>
        <v>1443.35</v>
      </c>
      <c r="CR380">
        <f>AD380</f>
        <v>0</v>
      </c>
      <c r="CS380">
        <f t="shared" si="330"/>
        <v>0</v>
      </c>
      <c r="CT380">
        <f t="shared" si="331"/>
        <v>0</v>
      </c>
      <c r="CU380">
        <f t="shared" si="332"/>
        <v>0</v>
      </c>
      <c r="CV380">
        <f t="shared" si="333"/>
        <v>0</v>
      </c>
      <c r="CW380">
        <f t="shared" si="334"/>
        <v>0</v>
      </c>
      <c r="CX380">
        <f t="shared" si="335"/>
        <v>0</v>
      </c>
      <c r="CY380" t="e">
        <f t="shared" si="336"/>
        <v>#REF!</v>
      </c>
      <c r="CZ380" t="e">
        <f t="shared" si="337"/>
        <v>#REF!</v>
      </c>
      <c r="DC380" t="s">
        <v>6</v>
      </c>
      <c r="DD380" t="s">
        <v>6</v>
      </c>
      <c r="DE380" t="s">
        <v>6</v>
      </c>
      <c r="DF380" t="s">
        <v>6</v>
      </c>
      <c r="DG380" t="s">
        <v>6</v>
      </c>
      <c r="DH380" t="s">
        <v>6</v>
      </c>
      <c r="DI380" t="s">
        <v>6</v>
      </c>
      <c r="DJ380" t="s">
        <v>6</v>
      </c>
      <c r="DK380" t="s">
        <v>6</v>
      </c>
      <c r="DL380" t="s">
        <v>6</v>
      </c>
      <c r="DM380" t="s">
        <v>6</v>
      </c>
      <c r="DN380">
        <v>0</v>
      </c>
      <c r="DO380">
        <v>0</v>
      </c>
      <c r="DP380">
        <v>1</v>
      </c>
      <c r="DQ380">
        <v>1</v>
      </c>
      <c r="DU380">
        <v>1013</v>
      </c>
      <c r="DV380" t="s">
        <v>23</v>
      </c>
      <c r="DW380" t="str">
        <f>'1.Лок.смета.и.Акт'!D1154</f>
        <v>ШТ</v>
      </c>
      <c r="DX380">
        <v>1</v>
      </c>
      <c r="DZ380" t="s">
        <v>6</v>
      </c>
      <c r="EA380" t="s">
        <v>6</v>
      </c>
      <c r="EB380" t="s">
        <v>6</v>
      </c>
      <c r="EC380" t="s">
        <v>6</v>
      </c>
      <c r="EE380">
        <v>61530067</v>
      </c>
      <c r="EF380">
        <v>8</v>
      </c>
      <c r="EG380" t="s">
        <v>51</v>
      </c>
      <c r="EH380">
        <v>0</v>
      </c>
      <c r="EI380" t="s">
        <v>6</v>
      </c>
      <c r="EJ380">
        <v>1</v>
      </c>
      <c r="EK380">
        <v>500001</v>
      </c>
      <c r="EL380" t="s">
        <v>52</v>
      </c>
      <c r="EM380" t="s">
        <v>53</v>
      </c>
      <c r="EO380" t="s">
        <v>6</v>
      </c>
      <c r="EQ380">
        <v>0</v>
      </c>
      <c r="ER380">
        <v>1443.35</v>
      </c>
      <c r="ES380" s="68">
        <f>'1.Лок.смета.и.Акт'!F1154</f>
        <v>1443.35</v>
      </c>
      <c r="ET380">
        <v>0</v>
      </c>
      <c r="EU380">
        <v>0</v>
      </c>
      <c r="EV380">
        <v>0</v>
      </c>
      <c r="EW380">
        <v>0</v>
      </c>
      <c r="EX380">
        <v>0</v>
      </c>
      <c r="EZ380">
        <v>5</v>
      </c>
      <c r="FC380">
        <v>0</v>
      </c>
      <c r="FD380">
        <v>18</v>
      </c>
      <c r="FF380">
        <v>1372.5</v>
      </c>
      <c r="FQ380">
        <v>0</v>
      </c>
      <c r="FR380">
        <f t="shared" si="338"/>
        <v>0</v>
      </c>
      <c r="FS380">
        <v>0</v>
      </c>
      <c r="FX380">
        <v>0</v>
      </c>
      <c r="FY380">
        <v>0</v>
      </c>
      <c r="GA380" t="s">
        <v>378</v>
      </c>
      <c r="GD380">
        <v>1</v>
      </c>
      <c r="GF380">
        <v>15547191</v>
      </c>
      <c r="GG380">
        <v>2</v>
      </c>
      <c r="GH380">
        <v>3</v>
      </c>
      <c r="GI380">
        <v>4</v>
      </c>
      <c r="GJ380">
        <v>0</v>
      </c>
      <c r="GK380">
        <v>0</v>
      </c>
      <c r="GL380">
        <f t="shared" si="339"/>
        <v>0</v>
      </c>
      <c r="GM380" t="e">
        <f t="shared" si="340"/>
        <v>#REF!</v>
      </c>
      <c r="GN380" t="e">
        <f t="shared" si="341"/>
        <v>#REF!</v>
      </c>
      <c r="GO380">
        <f t="shared" si="342"/>
        <v>0</v>
      </c>
      <c r="GP380">
        <f t="shared" si="343"/>
        <v>0</v>
      </c>
      <c r="GR380">
        <v>1</v>
      </c>
      <c r="GS380">
        <v>1</v>
      </c>
      <c r="GT380">
        <v>0</v>
      </c>
      <c r="GU380" t="s">
        <v>6</v>
      </c>
      <c r="GV380">
        <f t="shared" si="344"/>
        <v>0</v>
      </c>
      <c r="GW380">
        <v>1</v>
      </c>
      <c r="GX380" t="e">
        <f t="shared" si="345"/>
        <v>#REF!</v>
      </c>
      <c r="HA380">
        <v>0</v>
      </c>
      <c r="HB380">
        <v>0</v>
      </c>
      <c r="HC380">
        <f t="shared" si="346"/>
        <v>0</v>
      </c>
      <c r="HE380" t="s">
        <v>43</v>
      </c>
      <c r="HF380" t="s">
        <v>55</v>
      </c>
      <c r="HG380" t="e">
        <f>ROUND(AC380*I380,2)</f>
        <v>#REF!</v>
      </c>
      <c r="HM380" t="s">
        <v>6</v>
      </c>
      <c r="HN380" t="s">
        <v>6</v>
      </c>
      <c r="HO380" t="s">
        <v>6</v>
      </c>
      <c r="HP380" t="s">
        <v>6</v>
      </c>
      <c r="HQ380" t="s">
        <v>6</v>
      </c>
      <c r="IF380">
        <v>-1</v>
      </c>
      <c r="IK380">
        <v>0</v>
      </c>
    </row>
    <row r="381" spans="1:245" x14ac:dyDescent="0.2">
      <c r="A381">
        <v>17</v>
      </c>
      <c r="B381">
        <v>1</v>
      </c>
      <c r="C381">
        <f>ROW(SmtRes!A469)</f>
        <v>469</v>
      </c>
      <c r="D381">
        <f>ROW(EtalonRes!A498)</f>
        <v>498</v>
      </c>
      <c r="E381" t="s">
        <v>379</v>
      </c>
      <c r="F381" t="s">
        <v>261</v>
      </c>
      <c r="G381" t="s">
        <v>262</v>
      </c>
      <c r="H381" t="s">
        <v>263</v>
      </c>
      <c r="I381">
        <f>'1.Лок.смета.и.Акт'!E1160</f>
        <v>0.01</v>
      </c>
      <c r="J381">
        <v>0</v>
      </c>
      <c r="K381">
        <v>0.01</v>
      </c>
      <c r="O381">
        <f t="shared" si="314"/>
        <v>102.75</v>
      </c>
      <c r="P381">
        <f t="shared" si="315"/>
        <v>28.39</v>
      </c>
      <c r="Q381">
        <f t="shared" si="316"/>
        <v>0.19</v>
      </c>
      <c r="R381">
        <f t="shared" si="317"/>
        <v>0.09</v>
      </c>
      <c r="S381">
        <f t="shared" si="318"/>
        <v>74.17</v>
      </c>
      <c r="T381">
        <f t="shared" si="319"/>
        <v>0</v>
      </c>
      <c r="U381">
        <f t="shared" si="320"/>
        <v>0.26040000000000002</v>
      </c>
      <c r="V381">
        <f t="shared" si="321"/>
        <v>2.1000000000000001E-4</v>
      </c>
      <c r="W381">
        <f t="shared" si="322"/>
        <v>0</v>
      </c>
      <c r="X381">
        <f t="shared" si="323"/>
        <v>89.85</v>
      </c>
      <c r="Y381">
        <f t="shared" si="324"/>
        <v>53.47</v>
      </c>
      <c r="AA381">
        <v>74715642</v>
      </c>
      <c r="AB381">
        <f t="shared" si="325"/>
        <v>535.25</v>
      </c>
      <c r="AC381">
        <f t="shared" si="326"/>
        <v>311.66000000000003</v>
      </c>
      <c r="AD381">
        <f>ROUND(((((ET381*ROUND(1.05,7)))-((EU381*ROUND(1.05,7))))+AE381),2)</f>
        <v>1.47</v>
      </c>
      <c r="AE381">
        <f>ROUND(((EU381*ROUND(1.05,7))),2)</f>
        <v>0.28000000000000003</v>
      </c>
      <c r="AF381">
        <f>ROUND(((EV381*ROUND(1.05,7))),2)</f>
        <v>222.12</v>
      </c>
      <c r="AG381">
        <f t="shared" si="327"/>
        <v>0</v>
      </c>
      <c r="AH381">
        <f>((EW381*ROUND(1.05,7)))</f>
        <v>26.040000000000003</v>
      </c>
      <c r="AI381">
        <f>((EX381*ROUND(1.05,7)))</f>
        <v>2.1000000000000001E-2</v>
      </c>
      <c r="AJ381">
        <f t="shared" si="328"/>
        <v>0</v>
      </c>
      <c r="AK381">
        <f>AL381+AM381+AO381</f>
        <v>524.6</v>
      </c>
      <c r="AL381" s="68">
        <f>'1.Лок.смета.и.Акт'!F1164</f>
        <v>311.66000000000003</v>
      </c>
      <c r="AM381" s="68">
        <f>'1.Лок.смета.и.Акт'!F1162</f>
        <v>1.4</v>
      </c>
      <c r="AN381" s="68">
        <f>'1.Лок.смета.и.Акт'!F1163</f>
        <v>0.27</v>
      </c>
      <c r="AO381" s="68">
        <f>'1.Лок.смета.и.Акт'!F1161</f>
        <v>211.54</v>
      </c>
      <c r="AP381">
        <v>0</v>
      </c>
      <c r="AQ381">
        <f>'1.Лок.смета.и.Акт'!E1167</f>
        <v>24.8</v>
      </c>
      <c r="AR381">
        <v>0.02</v>
      </c>
      <c r="AS381">
        <v>0</v>
      </c>
      <c r="AT381">
        <v>121</v>
      </c>
      <c r="AU381">
        <v>72</v>
      </c>
      <c r="AV381">
        <v>1</v>
      </c>
      <c r="AW381">
        <v>1</v>
      </c>
      <c r="AZ381">
        <v>1</v>
      </c>
      <c r="BA381">
        <f>'1.Лок.смета.и.Акт'!J1161</f>
        <v>33.39</v>
      </c>
      <c r="BB381">
        <f>'1.Лок.смета.и.Акт'!J1162</f>
        <v>13.26</v>
      </c>
      <c r="BC381">
        <f>'1.Лок.смета.и.Акт'!J1164</f>
        <v>9.11</v>
      </c>
      <c r="BD381" t="s">
        <v>6</v>
      </c>
      <c r="BE381" t="s">
        <v>6</v>
      </c>
      <c r="BF381" t="s">
        <v>6</v>
      </c>
      <c r="BG381" t="s">
        <v>6</v>
      </c>
      <c r="BH381">
        <v>0</v>
      </c>
      <c r="BI381">
        <v>1</v>
      </c>
      <c r="BJ381" t="s">
        <v>264</v>
      </c>
      <c r="BM381">
        <v>20001</v>
      </c>
      <c r="BN381">
        <v>0</v>
      </c>
      <c r="BO381" t="s">
        <v>6</v>
      </c>
      <c r="BP381">
        <v>0</v>
      </c>
      <c r="BQ381">
        <v>22</v>
      </c>
      <c r="BR381">
        <v>0</v>
      </c>
      <c r="BS381">
        <f>'1.Лок.смета.и.Акт'!J1163</f>
        <v>33.39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6</v>
      </c>
      <c r="BZ381">
        <v>121</v>
      </c>
      <c r="CA381">
        <v>72</v>
      </c>
      <c r="CB381" t="s">
        <v>6</v>
      </c>
      <c r="CE381">
        <v>0</v>
      </c>
      <c r="CF381">
        <v>0</v>
      </c>
      <c r="CG381">
        <v>0</v>
      </c>
      <c r="CM381">
        <v>0</v>
      </c>
      <c r="CN381" t="s">
        <v>25</v>
      </c>
      <c r="CO381">
        <v>0</v>
      </c>
      <c r="CP381">
        <f t="shared" si="329"/>
        <v>102.75</v>
      </c>
      <c r="CQ381">
        <f>AC381*BC381</f>
        <v>2839.2226000000001</v>
      </c>
      <c r="CR381">
        <f>AD381*BB381</f>
        <v>19.4922</v>
      </c>
      <c r="CS381">
        <f t="shared" si="330"/>
        <v>9.3492000000000015</v>
      </c>
      <c r="CT381">
        <f t="shared" si="331"/>
        <v>7416.5868</v>
      </c>
      <c r="CU381">
        <f t="shared" si="332"/>
        <v>0</v>
      </c>
      <c r="CV381">
        <f t="shared" si="333"/>
        <v>26.040000000000003</v>
      </c>
      <c r="CW381">
        <f t="shared" si="334"/>
        <v>2.1000000000000001E-2</v>
      </c>
      <c r="CX381">
        <f t="shared" si="335"/>
        <v>0</v>
      </c>
      <c r="CY381">
        <f t="shared" si="336"/>
        <v>89.854600000000005</v>
      </c>
      <c r="CZ381">
        <f t="shared" si="337"/>
        <v>53.467200000000005</v>
      </c>
      <c r="DB381">
        <v>21</v>
      </c>
      <c r="DC381" t="s">
        <v>6</v>
      </c>
      <c r="DD381" t="s">
        <v>6</v>
      </c>
      <c r="DE381" t="s">
        <v>26</v>
      </c>
      <c r="DF381" t="s">
        <v>26</v>
      </c>
      <c r="DG381" t="s">
        <v>26</v>
      </c>
      <c r="DH381" t="s">
        <v>6</v>
      </c>
      <c r="DI381" t="s">
        <v>26</v>
      </c>
      <c r="DJ381" t="s">
        <v>26</v>
      </c>
      <c r="DK381" t="s">
        <v>6</v>
      </c>
      <c r="DL381" t="s">
        <v>6</v>
      </c>
      <c r="DM381" t="s">
        <v>6</v>
      </c>
      <c r="DN381">
        <v>0</v>
      </c>
      <c r="DO381">
        <v>0</v>
      </c>
      <c r="DP381">
        <v>1</v>
      </c>
      <c r="DQ381">
        <v>1</v>
      </c>
      <c r="DU381">
        <v>1013</v>
      </c>
      <c r="DV381" t="s">
        <v>263</v>
      </c>
      <c r="DW381" t="str">
        <f>'1.Лок.смета.и.Акт'!D1160</f>
        <v>100 ШТ</v>
      </c>
      <c r="DX381">
        <v>1</v>
      </c>
      <c r="DZ381" t="s">
        <v>6</v>
      </c>
      <c r="EA381" t="s">
        <v>6</v>
      </c>
      <c r="EB381" t="s">
        <v>6</v>
      </c>
      <c r="EC381" t="s">
        <v>6</v>
      </c>
      <c r="EE381">
        <v>61529847</v>
      </c>
      <c r="EF381">
        <v>22</v>
      </c>
      <c r="EG381" t="s">
        <v>27</v>
      </c>
      <c r="EH381">
        <v>16</v>
      </c>
      <c r="EI381" t="s">
        <v>28</v>
      </c>
      <c r="EJ381">
        <v>1</v>
      </c>
      <c r="EK381">
        <v>20001</v>
      </c>
      <c r="EL381" t="s">
        <v>29</v>
      </c>
      <c r="EM381" t="s">
        <v>30</v>
      </c>
      <c r="EO381" t="s">
        <v>31</v>
      </c>
      <c r="EQ381">
        <v>0</v>
      </c>
      <c r="ER381">
        <f>ES381+ET381+EV381</f>
        <v>524.6</v>
      </c>
      <c r="ES381" s="68">
        <f>'1.Лок.смета.и.Акт'!F1164</f>
        <v>311.66000000000003</v>
      </c>
      <c r="ET381" s="68">
        <f>'1.Лок.смета.и.Акт'!F1162</f>
        <v>1.4</v>
      </c>
      <c r="EU381" s="68">
        <f>'1.Лок.смета.и.Акт'!F1163</f>
        <v>0.27</v>
      </c>
      <c r="EV381" s="68">
        <f>'1.Лок.смета.и.Акт'!F1161</f>
        <v>211.54</v>
      </c>
      <c r="EW381">
        <f>'1.Лок.смета.и.Акт'!E1167</f>
        <v>24.8</v>
      </c>
      <c r="EX381">
        <v>0.02</v>
      </c>
      <c r="EY381">
        <v>0</v>
      </c>
      <c r="FQ381">
        <v>0</v>
      </c>
      <c r="FR381">
        <f t="shared" si="338"/>
        <v>0</v>
      </c>
      <c r="FS381">
        <v>0</v>
      </c>
      <c r="FX381">
        <v>121</v>
      </c>
      <c r="FY381">
        <v>72</v>
      </c>
      <c r="GA381" t="s">
        <v>6</v>
      </c>
      <c r="GD381">
        <v>1</v>
      </c>
      <c r="GF381">
        <v>-890494239</v>
      </c>
      <c r="GG381">
        <v>2</v>
      </c>
      <c r="GH381">
        <v>1</v>
      </c>
      <c r="GI381">
        <v>4</v>
      </c>
      <c r="GJ381">
        <v>0</v>
      </c>
      <c r="GK381">
        <v>0</v>
      </c>
      <c r="GL381">
        <f t="shared" si="339"/>
        <v>0</v>
      </c>
      <c r="GM381">
        <f t="shared" si="340"/>
        <v>246.07</v>
      </c>
      <c r="GN381">
        <f t="shared" si="341"/>
        <v>246.07</v>
      </c>
      <c r="GO381">
        <f t="shared" si="342"/>
        <v>0</v>
      </c>
      <c r="GP381">
        <f t="shared" si="343"/>
        <v>0</v>
      </c>
      <c r="GR381">
        <v>0</v>
      </c>
      <c r="GS381">
        <v>3</v>
      </c>
      <c r="GT381">
        <v>0</v>
      </c>
      <c r="GU381" t="s">
        <v>6</v>
      </c>
      <c r="GV381">
        <f t="shared" si="344"/>
        <v>0</v>
      </c>
      <c r="GW381">
        <v>1</v>
      </c>
      <c r="GX381">
        <f t="shared" si="345"/>
        <v>0</v>
      </c>
      <c r="HA381">
        <v>0</v>
      </c>
      <c r="HB381">
        <v>0</v>
      </c>
      <c r="HC381">
        <f t="shared" si="346"/>
        <v>0</v>
      </c>
      <c r="HE381" t="s">
        <v>6</v>
      </c>
      <c r="HF381" t="s">
        <v>6</v>
      </c>
      <c r="HM381" t="s">
        <v>6</v>
      </c>
      <c r="HN381" t="s">
        <v>32</v>
      </c>
      <c r="HO381" t="s">
        <v>33</v>
      </c>
      <c r="HP381" t="s">
        <v>28</v>
      </c>
      <c r="HQ381" t="s">
        <v>28</v>
      </c>
      <c r="IF381">
        <v>-1</v>
      </c>
      <c r="IK381">
        <v>0</v>
      </c>
    </row>
    <row r="382" spans="1:245" x14ac:dyDescent="0.2">
      <c r="A382">
        <v>18</v>
      </c>
      <c r="B382">
        <v>1</v>
      </c>
      <c r="C382">
        <v>469</v>
      </c>
      <c r="E382" t="s">
        <v>380</v>
      </c>
      <c r="F382" t="str">
        <f>'1.Лок.смета.и.Акт'!B1168</f>
        <v>Прайс</v>
      </c>
      <c r="G382" t="s">
        <v>381</v>
      </c>
      <c r="H382" t="s">
        <v>23</v>
      </c>
      <c r="I382" t="e">
        <f>I381*J382</f>
        <v>#REF!</v>
      </c>
      <c r="J382" s="183" t="e">
        <f>#REF!</f>
        <v>#REF!</v>
      </c>
      <c r="K382">
        <v>100</v>
      </c>
      <c r="O382" t="e">
        <f t="shared" si="314"/>
        <v>#REF!</v>
      </c>
      <c r="P382" t="e">
        <f t="shared" si="315"/>
        <v>#REF!</v>
      </c>
      <c r="Q382" t="e">
        <f t="shared" si="316"/>
        <v>#REF!</v>
      </c>
      <c r="R382" t="e">
        <f t="shared" si="317"/>
        <v>#REF!</v>
      </c>
      <c r="S382" t="e">
        <f t="shared" si="318"/>
        <v>#REF!</v>
      </c>
      <c r="T382" t="e">
        <f t="shared" si="319"/>
        <v>#REF!</v>
      </c>
      <c r="U382" t="e">
        <f t="shared" si="320"/>
        <v>#REF!</v>
      </c>
      <c r="V382" t="e">
        <f t="shared" si="321"/>
        <v>#REF!</v>
      </c>
      <c r="W382" t="e">
        <f t="shared" si="322"/>
        <v>#REF!</v>
      </c>
      <c r="X382" t="e">
        <f t="shared" si="323"/>
        <v>#REF!</v>
      </c>
      <c r="Y382" t="e">
        <f t="shared" si="324"/>
        <v>#REF!</v>
      </c>
      <c r="AA382">
        <v>74715642</v>
      </c>
      <c r="AB382">
        <f t="shared" si="325"/>
        <v>327.76</v>
      </c>
      <c r="AC382">
        <f t="shared" si="326"/>
        <v>327.76</v>
      </c>
      <c r="AD382">
        <f>ROUND((((ET382)-(EU382))+AE382),2)</f>
        <v>0</v>
      </c>
      <c r="AE382">
        <f>ROUND((EU382),2)</f>
        <v>0</v>
      </c>
      <c r="AF382">
        <f>ROUND((EV382),2)</f>
        <v>0</v>
      </c>
      <c r="AG382">
        <f t="shared" si="327"/>
        <v>0</v>
      </c>
      <c r="AH382">
        <f>(EW382)</f>
        <v>0</v>
      </c>
      <c r="AI382">
        <f>(EX382)</f>
        <v>0</v>
      </c>
      <c r="AJ382">
        <f t="shared" si="328"/>
        <v>0</v>
      </c>
      <c r="AK382">
        <v>327.76000000000005</v>
      </c>
      <c r="AL382" s="68">
        <f>'1.Лок.смета.и.Акт'!F1168</f>
        <v>327.76000000000005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f>'1.Лок.смета.и.Акт'!J1168</f>
        <v>9.11</v>
      </c>
      <c r="BD382" t="s">
        <v>6</v>
      </c>
      <c r="BE382" t="s">
        <v>6</v>
      </c>
      <c r="BF382" t="s">
        <v>6</v>
      </c>
      <c r="BG382" t="s">
        <v>6</v>
      </c>
      <c r="BH382">
        <v>3</v>
      </c>
      <c r="BI382">
        <v>1</v>
      </c>
      <c r="BJ382" t="s">
        <v>382</v>
      </c>
      <c r="BM382">
        <v>500001</v>
      </c>
      <c r="BN382">
        <v>0</v>
      </c>
      <c r="BO382" t="s">
        <v>6</v>
      </c>
      <c r="BP382">
        <v>0</v>
      </c>
      <c r="BQ382">
        <v>8</v>
      </c>
      <c r="BR382">
        <v>0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6</v>
      </c>
      <c r="BZ382">
        <v>0</v>
      </c>
      <c r="CA382">
        <v>0</v>
      </c>
      <c r="CB382" t="s">
        <v>6</v>
      </c>
      <c r="CE382">
        <v>0</v>
      </c>
      <c r="CF382">
        <v>0</v>
      </c>
      <c r="CG382">
        <v>0</v>
      </c>
      <c r="CM382">
        <v>0</v>
      </c>
      <c r="CN382" t="s">
        <v>6</v>
      </c>
      <c r="CO382">
        <v>0</v>
      </c>
      <c r="CP382" t="e">
        <f t="shared" si="329"/>
        <v>#REF!</v>
      </c>
      <c r="CQ382">
        <f>AC382</f>
        <v>327.76</v>
      </c>
      <c r="CR382">
        <f>AD382</f>
        <v>0</v>
      </c>
      <c r="CS382">
        <f t="shared" si="330"/>
        <v>0</v>
      </c>
      <c r="CT382">
        <f t="shared" si="331"/>
        <v>0</v>
      </c>
      <c r="CU382">
        <f t="shared" si="332"/>
        <v>0</v>
      </c>
      <c r="CV382">
        <f t="shared" si="333"/>
        <v>0</v>
      </c>
      <c r="CW382">
        <f t="shared" si="334"/>
        <v>0</v>
      </c>
      <c r="CX382">
        <f t="shared" si="335"/>
        <v>0</v>
      </c>
      <c r="CY382" t="e">
        <f t="shared" si="336"/>
        <v>#REF!</v>
      </c>
      <c r="CZ382" t="e">
        <f t="shared" si="337"/>
        <v>#REF!</v>
      </c>
      <c r="DC382" t="s">
        <v>6</v>
      </c>
      <c r="DD382" t="s">
        <v>6</v>
      </c>
      <c r="DE382" t="s">
        <v>6</v>
      </c>
      <c r="DF382" t="s">
        <v>6</v>
      </c>
      <c r="DG382" t="s">
        <v>6</v>
      </c>
      <c r="DH382" t="s">
        <v>6</v>
      </c>
      <c r="DI382" t="s">
        <v>6</v>
      </c>
      <c r="DJ382" t="s">
        <v>6</v>
      </c>
      <c r="DK382" t="s">
        <v>6</v>
      </c>
      <c r="DL382" t="s">
        <v>6</v>
      </c>
      <c r="DM382" t="s">
        <v>6</v>
      </c>
      <c r="DN382">
        <v>0</v>
      </c>
      <c r="DO382">
        <v>0</v>
      </c>
      <c r="DP382">
        <v>1</v>
      </c>
      <c r="DQ382">
        <v>1</v>
      </c>
      <c r="DU382">
        <v>1013</v>
      </c>
      <c r="DV382" t="s">
        <v>23</v>
      </c>
      <c r="DW382" t="str">
        <f>'1.Лок.смета.и.Акт'!D1168</f>
        <v>ШТ</v>
      </c>
      <c r="DX382">
        <v>1</v>
      </c>
      <c r="DZ382" t="s">
        <v>6</v>
      </c>
      <c r="EA382" t="s">
        <v>6</v>
      </c>
      <c r="EB382" t="s">
        <v>6</v>
      </c>
      <c r="EC382" t="s">
        <v>6</v>
      </c>
      <c r="EE382">
        <v>61530067</v>
      </c>
      <c r="EF382">
        <v>8</v>
      </c>
      <c r="EG382" t="s">
        <v>51</v>
      </c>
      <c r="EH382">
        <v>0</v>
      </c>
      <c r="EI382" t="s">
        <v>6</v>
      </c>
      <c r="EJ382">
        <v>1</v>
      </c>
      <c r="EK382">
        <v>500001</v>
      </c>
      <c r="EL382" t="s">
        <v>52</v>
      </c>
      <c r="EM382" t="s">
        <v>53</v>
      </c>
      <c r="EO382" t="s">
        <v>6</v>
      </c>
      <c r="EQ382">
        <v>0</v>
      </c>
      <c r="ER382">
        <v>327.76000000000005</v>
      </c>
      <c r="ES382" s="68">
        <f>'1.Лок.смета.и.Акт'!F1168</f>
        <v>327.76000000000005</v>
      </c>
      <c r="ET382">
        <v>0</v>
      </c>
      <c r="EU382">
        <v>0</v>
      </c>
      <c r="EV382">
        <v>0</v>
      </c>
      <c r="EW382">
        <v>0</v>
      </c>
      <c r="EX382">
        <v>0</v>
      </c>
      <c r="EZ382">
        <v>5</v>
      </c>
      <c r="FC382">
        <v>0</v>
      </c>
      <c r="FD382">
        <v>18</v>
      </c>
      <c r="FF382">
        <v>311.67</v>
      </c>
      <c r="FQ382">
        <v>0</v>
      </c>
      <c r="FR382">
        <f t="shared" si="338"/>
        <v>0</v>
      </c>
      <c r="FS382">
        <v>0</v>
      </c>
      <c r="FX382">
        <v>0</v>
      </c>
      <c r="FY382">
        <v>0</v>
      </c>
      <c r="GA382" t="s">
        <v>383</v>
      </c>
      <c r="GD382">
        <v>1</v>
      </c>
      <c r="GF382">
        <v>-2113526916</v>
      </c>
      <c r="GG382">
        <v>2</v>
      </c>
      <c r="GH382">
        <v>3</v>
      </c>
      <c r="GI382">
        <v>4</v>
      </c>
      <c r="GJ382">
        <v>0</v>
      </c>
      <c r="GK382">
        <v>0</v>
      </c>
      <c r="GL382">
        <f t="shared" si="339"/>
        <v>0</v>
      </c>
      <c r="GM382" t="e">
        <f t="shared" si="340"/>
        <v>#REF!</v>
      </c>
      <c r="GN382" t="e">
        <f t="shared" si="341"/>
        <v>#REF!</v>
      </c>
      <c r="GO382">
        <f t="shared" si="342"/>
        <v>0</v>
      </c>
      <c r="GP382">
        <f t="shared" si="343"/>
        <v>0</v>
      </c>
      <c r="GR382">
        <v>1</v>
      </c>
      <c r="GS382">
        <v>1</v>
      </c>
      <c r="GT382">
        <v>0</v>
      </c>
      <c r="GU382" t="s">
        <v>6</v>
      </c>
      <c r="GV382">
        <f t="shared" si="344"/>
        <v>0</v>
      </c>
      <c r="GW382">
        <v>1</v>
      </c>
      <c r="GX382" t="e">
        <f t="shared" si="345"/>
        <v>#REF!</v>
      </c>
      <c r="HA382">
        <v>0</v>
      </c>
      <c r="HB382">
        <v>0</v>
      </c>
      <c r="HC382">
        <f t="shared" si="346"/>
        <v>0</v>
      </c>
      <c r="HE382" t="s">
        <v>43</v>
      </c>
      <c r="HF382" t="s">
        <v>55</v>
      </c>
      <c r="HG382" t="e">
        <f>ROUND(AC382*I382,2)</f>
        <v>#REF!</v>
      </c>
      <c r="HM382" t="s">
        <v>6</v>
      </c>
      <c r="HN382" t="s">
        <v>6</v>
      </c>
      <c r="HO382" t="s">
        <v>6</v>
      </c>
      <c r="HP382" t="s">
        <v>6</v>
      </c>
      <c r="HQ382" t="s">
        <v>6</v>
      </c>
      <c r="IF382">
        <v>-1</v>
      </c>
      <c r="IK382">
        <v>0</v>
      </c>
    </row>
    <row r="383" spans="1:245" x14ac:dyDescent="0.2">
      <c r="A383">
        <v>17</v>
      </c>
      <c r="B383">
        <v>1</v>
      </c>
      <c r="C383">
        <f>ROW(SmtRes!A483)</f>
        <v>483</v>
      </c>
      <c r="D383">
        <f>ROW(EtalonRes!A516)</f>
        <v>516</v>
      </c>
      <c r="E383" t="s">
        <v>384</v>
      </c>
      <c r="F383" t="s">
        <v>112</v>
      </c>
      <c r="G383" t="s">
        <v>113</v>
      </c>
      <c r="H383" t="s">
        <v>101</v>
      </c>
      <c r="I383">
        <f>'1.Лок.смета.и.Акт'!E1173</f>
        <v>0.22620000000000001</v>
      </c>
      <c r="J383">
        <v>0</v>
      </c>
      <c r="K383">
        <v>0.22620000000000001</v>
      </c>
      <c r="O383">
        <f t="shared" si="314"/>
        <v>9641.25</v>
      </c>
      <c r="P383">
        <f t="shared" si="315"/>
        <v>801.42</v>
      </c>
      <c r="Q383">
        <f t="shared" si="316"/>
        <v>383.77</v>
      </c>
      <c r="R383">
        <f t="shared" si="317"/>
        <v>62.69</v>
      </c>
      <c r="S383">
        <f t="shared" si="318"/>
        <v>8456.06</v>
      </c>
      <c r="T383">
        <f t="shared" si="319"/>
        <v>0</v>
      </c>
      <c r="U383">
        <f t="shared" si="320"/>
        <v>28.976220000000001</v>
      </c>
      <c r="V383">
        <f t="shared" si="321"/>
        <v>0.15200640000000001</v>
      </c>
      <c r="W383">
        <f t="shared" si="322"/>
        <v>0</v>
      </c>
      <c r="X383">
        <f t="shared" si="323"/>
        <v>10307.69</v>
      </c>
      <c r="Y383">
        <f t="shared" si="324"/>
        <v>6133.5</v>
      </c>
      <c r="AA383">
        <v>74715642</v>
      </c>
      <c r="AB383">
        <f t="shared" si="325"/>
        <v>1636.45</v>
      </c>
      <c r="AC383">
        <f t="shared" si="326"/>
        <v>388.91</v>
      </c>
      <c r="AD383">
        <f>ROUND(((((ET383*ROUND(1.05,7)))-((EU383*ROUND(1.05,7))))+AE383),2)</f>
        <v>127.95</v>
      </c>
      <c r="AE383">
        <f>ROUND(((EU383*ROUND(1.05,7))),2)</f>
        <v>8.3000000000000007</v>
      </c>
      <c r="AF383">
        <f>ROUND(((EV383*ROUND(1.05,7))),2)</f>
        <v>1119.5899999999999</v>
      </c>
      <c r="AG383">
        <f t="shared" si="327"/>
        <v>0</v>
      </c>
      <c r="AH383">
        <f>((EW383*ROUND(1.05,7)))</f>
        <v>128.1</v>
      </c>
      <c r="AI383">
        <f>((EX383*ROUND(1.05,7)))</f>
        <v>0.67200000000000004</v>
      </c>
      <c r="AJ383">
        <f t="shared" si="328"/>
        <v>0</v>
      </c>
      <c r="AK383">
        <f>AL383+AM383+AO383</f>
        <v>1577.04</v>
      </c>
      <c r="AL383" s="68">
        <f>'1.Лок.смета.и.Акт'!F1177</f>
        <v>388.91</v>
      </c>
      <c r="AM383" s="68">
        <f>'1.Лок.смета.и.Акт'!F1175</f>
        <v>121.85</v>
      </c>
      <c r="AN383" s="68">
        <f>'1.Лок.смета.и.Акт'!F1176</f>
        <v>7.9</v>
      </c>
      <c r="AO383" s="68">
        <f>'1.Лок.смета.и.Акт'!F1174</f>
        <v>1066.28</v>
      </c>
      <c r="AP383">
        <v>0</v>
      </c>
      <c r="AQ383">
        <f>'1.Лок.смета.и.Акт'!E1180</f>
        <v>122</v>
      </c>
      <c r="AR383">
        <v>0.64</v>
      </c>
      <c r="AS383">
        <v>0</v>
      </c>
      <c r="AT383">
        <v>121</v>
      </c>
      <c r="AU383">
        <v>72</v>
      </c>
      <c r="AV383">
        <v>1</v>
      </c>
      <c r="AW383">
        <v>1</v>
      </c>
      <c r="AZ383">
        <v>1</v>
      </c>
      <c r="BA383">
        <f>'1.Лок.смета.и.Акт'!J1174</f>
        <v>33.39</v>
      </c>
      <c r="BB383">
        <f>'1.Лок.смета.и.Акт'!J1175</f>
        <v>13.26</v>
      </c>
      <c r="BC383">
        <f>'1.Лок.смета.и.Акт'!J1177</f>
        <v>9.11</v>
      </c>
      <c r="BD383" t="s">
        <v>6</v>
      </c>
      <c r="BE383" t="s">
        <v>6</v>
      </c>
      <c r="BF383" t="s">
        <v>6</v>
      </c>
      <c r="BG383" t="s">
        <v>6</v>
      </c>
      <c r="BH383">
        <v>0</v>
      </c>
      <c r="BI383">
        <v>1</v>
      </c>
      <c r="BJ383" t="s">
        <v>114</v>
      </c>
      <c r="BM383">
        <v>20001</v>
      </c>
      <c r="BN383">
        <v>0</v>
      </c>
      <c r="BO383" t="s">
        <v>6</v>
      </c>
      <c r="BP383">
        <v>0</v>
      </c>
      <c r="BQ383">
        <v>22</v>
      </c>
      <c r="BR383">
        <v>0</v>
      </c>
      <c r="BS383">
        <f>'1.Лок.смета.и.Акт'!J1176</f>
        <v>33.39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6</v>
      </c>
      <c r="BZ383">
        <v>121</v>
      </c>
      <c r="CA383">
        <v>72</v>
      </c>
      <c r="CB383" t="s">
        <v>6</v>
      </c>
      <c r="CE383">
        <v>0</v>
      </c>
      <c r="CF383">
        <v>0</v>
      </c>
      <c r="CG383">
        <v>0</v>
      </c>
      <c r="CM383">
        <v>0</v>
      </c>
      <c r="CN383" t="s">
        <v>63</v>
      </c>
      <c r="CO383">
        <v>0</v>
      </c>
      <c r="CP383">
        <f t="shared" si="329"/>
        <v>9641.25</v>
      </c>
      <c r="CQ383">
        <f>AC383*BC383</f>
        <v>3542.9701</v>
      </c>
      <c r="CR383">
        <f>AD383*BB383</f>
        <v>1696.617</v>
      </c>
      <c r="CS383">
        <f t="shared" si="330"/>
        <v>277.137</v>
      </c>
      <c r="CT383">
        <f t="shared" si="331"/>
        <v>37383.110099999998</v>
      </c>
      <c r="CU383">
        <f t="shared" si="332"/>
        <v>0</v>
      </c>
      <c r="CV383">
        <f t="shared" si="333"/>
        <v>128.1</v>
      </c>
      <c r="CW383">
        <f t="shared" si="334"/>
        <v>0.67200000000000004</v>
      </c>
      <c r="CX383">
        <f t="shared" si="335"/>
        <v>0</v>
      </c>
      <c r="CY383">
        <f t="shared" si="336"/>
        <v>10307.6875</v>
      </c>
      <c r="CZ383">
        <f t="shared" si="337"/>
        <v>6133.5</v>
      </c>
      <c r="DC383" t="s">
        <v>6</v>
      </c>
      <c r="DD383" t="s">
        <v>6</v>
      </c>
      <c r="DE383" t="s">
        <v>64</v>
      </c>
      <c r="DF383" t="s">
        <v>64</v>
      </c>
      <c r="DG383" t="s">
        <v>64</v>
      </c>
      <c r="DH383" t="s">
        <v>6</v>
      </c>
      <c r="DI383" t="s">
        <v>64</v>
      </c>
      <c r="DJ383" t="s">
        <v>64</v>
      </c>
      <c r="DK383" t="s">
        <v>6</v>
      </c>
      <c r="DL383" t="s">
        <v>6</v>
      </c>
      <c r="DM383" t="s">
        <v>6</v>
      </c>
      <c r="DN383">
        <v>0</v>
      </c>
      <c r="DO383">
        <v>0</v>
      </c>
      <c r="DP383">
        <v>1</v>
      </c>
      <c r="DQ383">
        <v>1</v>
      </c>
      <c r="DU383">
        <v>1005</v>
      </c>
      <c r="DV383" t="s">
        <v>101</v>
      </c>
      <c r="DW383" t="str">
        <f>'1.Лок.смета.и.Акт'!D1173</f>
        <v>100 м2</v>
      </c>
      <c r="DX383">
        <v>100</v>
      </c>
      <c r="DZ383" t="s">
        <v>6</v>
      </c>
      <c r="EA383" t="s">
        <v>6</v>
      </c>
      <c r="EB383" t="s">
        <v>6</v>
      </c>
      <c r="EC383" t="s">
        <v>6</v>
      </c>
      <c r="EE383">
        <v>61529847</v>
      </c>
      <c r="EF383">
        <v>22</v>
      </c>
      <c r="EG383" t="s">
        <v>27</v>
      </c>
      <c r="EH383">
        <v>16</v>
      </c>
      <c r="EI383" t="s">
        <v>28</v>
      </c>
      <c r="EJ383">
        <v>1</v>
      </c>
      <c r="EK383">
        <v>20001</v>
      </c>
      <c r="EL383" t="s">
        <v>29</v>
      </c>
      <c r="EM383" t="s">
        <v>30</v>
      </c>
      <c r="EO383" t="s">
        <v>31</v>
      </c>
      <c r="EQ383">
        <v>0</v>
      </c>
      <c r="ER383">
        <f>ES383+ET383+EV383</f>
        <v>1577.04</v>
      </c>
      <c r="ES383" s="68">
        <f>'1.Лок.смета.и.Акт'!F1177</f>
        <v>388.91</v>
      </c>
      <c r="ET383" s="68">
        <f>'1.Лок.смета.и.Акт'!F1175</f>
        <v>121.85</v>
      </c>
      <c r="EU383" s="68">
        <f>'1.Лок.смета.и.Акт'!F1176</f>
        <v>7.9</v>
      </c>
      <c r="EV383" s="68">
        <f>'1.Лок.смета.и.Акт'!F1174</f>
        <v>1066.28</v>
      </c>
      <c r="EW383">
        <f>'1.Лок.смета.и.Акт'!E1180</f>
        <v>122</v>
      </c>
      <c r="EX383">
        <v>0.64</v>
      </c>
      <c r="EY383">
        <v>0</v>
      </c>
      <c r="FQ383">
        <v>0</v>
      </c>
      <c r="FR383">
        <f t="shared" si="338"/>
        <v>0</v>
      </c>
      <c r="FS383">
        <v>0</v>
      </c>
      <c r="FX383">
        <v>121</v>
      </c>
      <c r="FY383">
        <v>72</v>
      </c>
      <c r="GA383" t="s">
        <v>6</v>
      </c>
      <c r="GD383">
        <v>1</v>
      </c>
      <c r="GF383">
        <v>178217713</v>
      </c>
      <c r="GG383">
        <v>2</v>
      </c>
      <c r="GH383">
        <v>1</v>
      </c>
      <c r="GI383">
        <v>4</v>
      </c>
      <c r="GJ383">
        <v>0</v>
      </c>
      <c r="GK383">
        <v>0</v>
      </c>
      <c r="GL383">
        <f t="shared" si="339"/>
        <v>0</v>
      </c>
      <c r="GM383">
        <f t="shared" si="340"/>
        <v>26082.44</v>
      </c>
      <c r="GN383">
        <f t="shared" si="341"/>
        <v>26082.44</v>
      </c>
      <c r="GO383">
        <f t="shared" si="342"/>
        <v>0</v>
      </c>
      <c r="GP383">
        <f t="shared" si="343"/>
        <v>0</v>
      </c>
      <c r="GR383">
        <v>0</v>
      </c>
      <c r="GS383">
        <v>3</v>
      </c>
      <c r="GT383">
        <v>0</v>
      </c>
      <c r="GU383" t="s">
        <v>6</v>
      </c>
      <c r="GV383">
        <f t="shared" si="344"/>
        <v>0</v>
      </c>
      <c r="GW383">
        <v>1</v>
      </c>
      <c r="GX383">
        <f t="shared" si="345"/>
        <v>0</v>
      </c>
      <c r="HA383">
        <v>0</v>
      </c>
      <c r="HB383">
        <v>0</v>
      </c>
      <c r="HC383">
        <f t="shared" si="346"/>
        <v>0</v>
      </c>
      <c r="HE383" t="s">
        <v>6</v>
      </c>
      <c r="HF383" t="s">
        <v>6</v>
      </c>
      <c r="HM383" t="s">
        <v>6</v>
      </c>
      <c r="HN383" t="s">
        <v>32</v>
      </c>
      <c r="HO383" t="s">
        <v>33</v>
      </c>
      <c r="HP383" t="s">
        <v>28</v>
      </c>
      <c r="HQ383" t="s">
        <v>28</v>
      </c>
      <c r="IF383">
        <v>-1</v>
      </c>
      <c r="IK383">
        <v>0</v>
      </c>
    </row>
    <row r="384" spans="1:245" x14ac:dyDescent="0.2">
      <c r="A384">
        <v>18</v>
      </c>
      <c r="B384">
        <v>1</v>
      </c>
      <c r="C384">
        <v>482</v>
      </c>
      <c r="E384" t="s">
        <v>385</v>
      </c>
      <c r="F384" t="str">
        <f>'1.Лок.смета.и.Акт'!B1181</f>
        <v>Прайс</v>
      </c>
      <c r="G384" t="s">
        <v>271</v>
      </c>
      <c r="H384" t="s">
        <v>105</v>
      </c>
      <c r="I384" t="e">
        <f>I383*J384</f>
        <v>#REF!</v>
      </c>
      <c r="J384" s="183" t="e">
        <f>#REF!</f>
        <v>#REF!</v>
      </c>
      <c r="K384">
        <v>97.214854099999997</v>
      </c>
      <c r="O384" t="e">
        <f t="shared" si="314"/>
        <v>#REF!</v>
      </c>
      <c r="P384" t="e">
        <f t="shared" si="315"/>
        <v>#REF!</v>
      </c>
      <c r="Q384" t="e">
        <f t="shared" si="316"/>
        <v>#REF!</v>
      </c>
      <c r="R384" t="e">
        <f t="shared" si="317"/>
        <v>#REF!</v>
      </c>
      <c r="S384" t="e">
        <f t="shared" si="318"/>
        <v>#REF!</v>
      </c>
      <c r="T384" t="e">
        <f t="shared" si="319"/>
        <v>#REF!</v>
      </c>
      <c r="U384" t="e">
        <f t="shared" si="320"/>
        <v>#REF!</v>
      </c>
      <c r="V384" t="e">
        <f t="shared" si="321"/>
        <v>#REF!</v>
      </c>
      <c r="W384" t="e">
        <f t="shared" si="322"/>
        <v>#REF!</v>
      </c>
      <c r="X384" t="e">
        <f t="shared" si="323"/>
        <v>#REF!</v>
      </c>
      <c r="Y384" t="e">
        <f t="shared" si="324"/>
        <v>#REF!</v>
      </c>
      <c r="AA384">
        <v>74715642</v>
      </c>
      <c r="AB384">
        <f t="shared" si="325"/>
        <v>1041.3800000000001</v>
      </c>
      <c r="AC384">
        <f t="shared" si="326"/>
        <v>1041.3800000000001</v>
      </c>
      <c r="AD384">
        <f>ROUND((((ET384)-(EU384))+AE384),2)</f>
        <v>0</v>
      </c>
      <c r="AE384">
        <f>ROUND((EU384),2)</f>
        <v>0</v>
      </c>
      <c r="AF384">
        <f>ROUND((EV384),2)</f>
        <v>0</v>
      </c>
      <c r="AG384">
        <f t="shared" si="327"/>
        <v>0</v>
      </c>
      <c r="AH384">
        <f>(EW384)</f>
        <v>0</v>
      </c>
      <c r="AI384">
        <f>(EX384)</f>
        <v>0</v>
      </c>
      <c r="AJ384">
        <f t="shared" si="328"/>
        <v>0</v>
      </c>
      <c r="AK384">
        <v>1041.3800000000001</v>
      </c>
      <c r="AL384" s="68">
        <f>'1.Лок.смета.и.Акт'!F1181</f>
        <v>1041.3800000000001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f>'1.Лок.смета.и.Акт'!J1181</f>
        <v>9.11</v>
      </c>
      <c r="BD384" t="s">
        <v>6</v>
      </c>
      <c r="BE384" t="s">
        <v>6</v>
      </c>
      <c r="BF384" t="s">
        <v>6</v>
      </c>
      <c r="BG384" t="s">
        <v>6</v>
      </c>
      <c r="BH384">
        <v>3</v>
      </c>
      <c r="BI384">
        <v>1</v>
      </c>
      <c r="BJ384" t="s">
        <v>117</v>
      </c>
      <c r="BM384">
        <v>500001</v>
      </c>
      <c r="BN384">
        <v>0</v>
      </c>
      <c r="BO384" t="s">
        <v>6</v>
      </c>
      <c r="BP384">
        <v>0</v>
      </c>
      <c r="BQ384">
        <v>8</v>
      </c>
      <c r="BR384">
        <v>0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6</v>
      </c>
      <c r="BZ384">
        <v>0</v>
      </c>
      <c r="CA384">
        <v>0</v>
      </c>
      <c r="CB384" t="s">
        <v>6</v>
      </c>
      <c r="CE384">
        <v>0</v>
      </c>
      <c r="CF384">
        <v>0</v>
      </c>
      <c r="CG384">
        <v>0</v>
      </c>
      <c r="CM384">
        <v>0</v>
      </c>
      <c r="CN384" t="s">
        <v>6</v>
      </c>
      <c r="CO384">
        <v>0</v>
      </c>
      <c r="CP384" t="e">
        <f t="shared" si="329"/>
        <v>#REF!</v>
      </c>
      <c r="CQ384">
        <f>AC384</f>
        <v>1041.3800000000001</v>
      </c>
      <c r="CR384">
        <f>AD384</f>
        <v>0</v>
      </c>
      <c r="CS384">
        <f t="shared" si="330"/>
        <v>0</v>
      </c>
      <c r="CT384">
        <f t="shared" si="331"/>
        <v>0</v>
      </c>
      <c r="CU384">
        <f t="shared" si="332"/>
        <v>0</v>
      </c>
      <c r="CV384">
        <f t="shared" si="333"/>
        <v>0</v>
      </c>
      <c r="CW384">
        <f t="shared" si="334"/>
        <v>0</v>
      </c>
      <c r="CX384">
        <f t="shared" si="335"/>
        <v>0</v>
      </c>
      <c r="CY384" t="e">
        <f t="shared" si="336"/>
        <v>#REF!</v>
      </c>
      <c r="CZ384" t="e">
        <f t="shared" si="337"/>
        <v>#REF!</v>
      </c>
      <c r="DC384" t="s">
        <v>6</v>
      </c>
      <c r="DD384" t="s">
        <v>6</v>
      </c>
      <c r="DE384" t="s">
        <v>6</v>
      </c>
      <c r="DF384" t="s">
        <v>6</v>
      </c>
      <c r="DG384" t="s">
        <v>6</v>
      </c>
      <c r="DH384" t="s">
        <v>6</v>
      </c>
      <c r="DI384" t="s">
        <v>6</v>
      </c>
      <c r="DJ384" t="s">
        <v>6</v>
      </c>
      <c r="DK384" t="s">
        <v>6</v>
      </c>
      <c r="DL384" t="s">
        <v>6</v>
      </c>
      <c r="DM384" t="s">
        <v>6</v>
      </c>
      <c r="DN384">
        <v>0</v>
      </c>
      <c r="DO384">
        <v>0</v>
      </c>
      <c r="DP384">
        <v>1</v>
      </c>
      <c r="DQ384">
        <v>1</v>
      </c>
      <c r="DU384">
        <v>1005</v>
      </c>
      <c r="DV384" t="s">
        <v>105</v>
      </c>
      <c r="DW384" t="str">
        <f>'1.Лок.смета.и.Акт'!D1181</f>
        <v>м2</v>
      </c>
      <c r="DX384">
        <v>1</v>
      </c>
      <c r="DZ384" t="s">
        <v>6</v>
      </c>
      <c r="EA384" t="s">
        <v>6</v>
      </c>
      <c r="EB384" t="s">
        <v>6</v>
      </c>
      <c r="EC384" t="s">
        <v>6</v>
      </c>
      <c r="EE384">
        <v>61530067</v>
      </c>
      <c r="EF384">
        <v>8</v>
      </c>
      <c r="EG384" t="s">
        <v>51</v>
      </c>
      <c r="EH384">
        <v>0</v>
      </c>
      <c r="EI384" t="s">
        <v>6</v>
      </c>
      <c r="EJ384">
        <v>1</v>
      </c>
      <c r="EK384">
        <v>500001</v>
      </c>
      <c r="EL384" t="s">
        <v>52</v>
      </c>
      <c r="EM384" t="s">
        <v>53</v>
      </c>
      <c r="EO384" t="s">
        <v>6</v>
      </c>
      <c r="EQ384">
        <v>0</v>
      </c>
      <c r="ER384">
        <v>1041.3800000000001</v>
      </c>
      <c r="ES384" s="68">
        <f>'1.Лок.смета.и.Акт'!F1181</f>
        <v>1041.3800000000001</v>
      </c>
      <c r="ET384">
        <v>0</v>
      </c>
      <c r="EU384">
        <v>0</v>
      </c>
      <c r="EV384">
        <v>0</v>
      </c>
      <c r="EW384">
        <v>0</v>
      </c>
      <c r="EX384">
        <v>0</v>
      </c>
      <c r="EZ384">
        <v>5</v>
      </c>
      <c r="FC384">
        <v>0</v>
      </c>
      <c r="FD384">
        <v>18</v>
      </c>
      <c r="FF384">
        <v>990.26</v>
      </c>
      <c r="FQ384">
        <v>0</v>
      </c>
      <c r="FR384">
        <f t="shared" si="338"/>
        <v>0</v>
      </c>
      <c r="FS384">
        <v>0</v>
      </c>
      <c r="FX384">
        <v>0</v>
      </c>
      <c r="FY384">
        <v>0</v>
      </c>
      <c r="GA384" t="s">
        <v>272</v>
      </c>
      <c r="GD384">
        <v>1</v>
      </c>
      <c r="GF384">
        <v>823171850</v>
      </c>
      <c r="GG384">
        <v>2</v>
      </c>
      <c r="GH384">
        <v>3</v>
      </c>
      <c r="GI384">
        <v>4</v>
      </c>
      <c r="GJ384">
        <v>0</v>
      </c>
      <c r="GK384">
        <v>0</v>
      </c>
      <c r="GL384">
        <f t="shared" si="339"/>
        <v>0</v>
      </c>
      <c r="GM384" t="e">
        <f t="shared" si="340"/>
        <v>#REF!</v>
      </c>
      <c r="GN384" t="e">
        <f t="shared" si="341"/>
        <v>#REF!</v>
      </c>
      <c r="GO384">
        <f t="shared" si="342"/>
        <v>0</v>
      </c>
      <c r="GP384">
        <f t="shared" si="343"/>
        <v>0</v>
      </c>
      <c r="GR384">
        <v>1</v>
      </c>
      <c r="GS384">
        <v>1</v>
      </c>
      <c r="GT384">
        <v>0</v>
      </c>
      <c r="GU384" t="s">
        <v>6</v>
      </c>
      <c r="GV384">
        <f t="shared" si="344"/>
        <v>0</v>
      </c>
      <c r="GW384">
        <v>1</v>
      </c>
      <c r="GX384" t="e">
        <f t="shared" si="345"/>
        <v>#REF!</v>
      </c>
      <c r="HA384">
        <v>0</v>
      </c>
      <c r="HB384">
        <v>0</v>
      </c>
      <c r="HC384">
        <f t="shared" si="346"/>
        <v>0</v>
      </c>
      <c r="HE384" t="s">
        <v>43</v>
      </c>
      <c r="HF384" t="s">
        <v>55</v>
      </c>
      <c r="HG384" t="e">
        <f>ROUND(AC384*I384,2)</f>
        <v>#REF!</v>
      </c>
      <c r="HM384" t="s">
        <v>6</v>
      </c>
      <c r="HN384" t="s">
        <v>6</v>
      </c>
      <c r="HO384" t="s">
        <v>6</v>
      </c>
      <c r="HP384" t="s">
        <v>6</v>
      </c>
      <c r="HQ384" t="s">
        <v>6</v>
      </c>
      <c r="IF384">
        <v>-1</v>
      </c>
      <c r="IK384">
        <v>0</v>
      </c>
    </row>
    <row r="385" spans="1:245" x14ac:dyDescent="0.2">
      <c r="A385">
        <v>18</v>
      </c>
      <c r="B385">
        <v>1</v>
      </c>
      <c r="C385">
        <v>483</v>
      </c>
      <c r="E385" t="s">
        <v>386</v>
      </c>
      <c r="F385" t="str">
        <f>'1.Лок.смета.и.Акт'!B1183</f>
        <v>Прайс</v>
      </c>
      <c r="G385" t="s">
        <v>387</v>
      </c>
      <c r="H385" t="s">
        <v>281</v>
      </c>
      <c r="I385" t="e">
        <f>I383*J385</f>
        <v>#REF!</v>
      </c>
      <c r="J385" s="183" t="e">
        <f>#REF!</f>
        <v>#REF!</v>
      </c>
      <c r="K385">
        <v>8.8417329999999996</v>
      </c>
      <c r="O385" t="e">
        <f t="shared" si="314"/>
        <v>#REF!</v>
      </c>
      <c r="P385" t="e">
        <f t="shared" si="315"/>
        <v>#REF!</v>
      </c>
      <c r="Q385" t="e">
        <f t="shared" si="316"/>
        <v>#REF!</v>
      </c>
      <c r="R385" t="e">
        <f t="shared" si="317"/>
        <v>#REF!</v>
      </c>
      <c r="S385" t="e">
        <f t="shared" si="318"/>
        <v>#REF!</v>
      </c>
      <c r="T385" t="e">
        <f t="shared" si="319"/>
        <v>#REF!</v>
      </c>
      <c r="U385" t="e">
        <f t="shared" si="320"/>
        <v>#REF!</v>
      </c>
      <c r="V385" t="e">
        <f t="shared" si="321"/>
        <v>#REF!</v>
      </c>
      <c r="W385" t="e">
        <f t="shared" si="322"/>
        <v>#REF!</v>
      </c>
      <c r="X385" t="e">
        <f t="shared" si="323"/>
        <v>#REF!</v>
      </c>
      <c r="Y385" t="e">
        <f t="shared" si="324"/>
        <v>#REF!</v>
      </c>
      <c r="AA385">
        <v>74715642</v>
      </c>
      <c r="AB385">
        <f t="shared" si="325"/>
        <v>30.06</v>
      </c>
      <c r="AC385">
        <f t="shared" si="326"/>
        <v>30.06</v>
      </c>
      <c r="AD385">
        <f>ROUND((((ET385)-(EU385))+AE385),2)</f>
        <v>0</v>
      </c>
      <c r="AE385">
        <f>ROUND((EU385),2)</f>
        <v>0</v>
      </c>
      <c r="AF385">
        <f>ROUND((EV385),2)</f>
        <v>0</v>
      </c>
      <c r="AG385">
        <f t="shared" si="327"/>
        <v>0</v>
      </c>
      <c r="AH385">
        <f>(EW385)</f>
        <v>0</v>
      </c>
      <c r="AI385">
        <f>(EX385)</f>
        <v>0</v>
      </c>
      <c r="AJ385">
        <f t="shared" si="328"/>
        <v>0</v>
      </c>
      <c r="AK385">
        <v>30.06</v>
      </c>
      <c r="AL385" s="68">
        <f>'1.Лок.смета.и.Акт'!F1183</f>
        <v>30.06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f>'1.Лок.смета.и.Акт'!J1183</f>
        <v>9.11</v>
      </c>
      <c r="BD385" t="s">
        <v>6</v>
      </c>
      <c r="BE385" t="s">
        <v>6</v>
      </c>
      <c r="BF385" t="s">
        <v>6</v>
      </c>
      <c r="BG385" t="s">
        <v>6</v>
      </c>
      <c r="BH385">
        <v>3</v>
      </c>
      <c r="BI385">
        <v>1</v>
      </c>
      <c r="BJ385" t="s">
        <v>282</v>
      </c>
      <c r="BM385">
        <v>500001</v>
      </c>
      <c r="BN385">
        <v>0</v>
      </c>
      <c r="BO385" t="s">
        <v>6</v>
      </c>
      <c r="BP385">
        <v>0</v>
      </c>
      <c r="BQ385">
        <v>8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6</v>
      </c>
      <c r="BZ385">
        <v>0</v>
      </c>
      <c r="CA385">
        <v>0</v>
      </c>
      <c r="CB385" t="s">
        <v>6</v>
      </c>
      <c r="CE385">
        <v>0</v>
      </c>
      <c r="CF385">
        <v>0</v>
      </c>
      <c r="CG385">
        <v>0</v>
      </c>
      <c r="CM385">
        <v>0</v>
      </c>
      <c r="CN385" t="s">
        <v>6</v>
      </c>
      <c r="CO385">
        <v>0</v>
      </c>
      <c r="CP385" t="e">
        <f t="shared" si="329"/>
        <v>#REF!</v>
      </c>
      <c r="CQ385">
        <f>AC385</f>
        <v>30.06</v>
      </c>
      <c r="CR385">
        <f>AD385</f>
        <v>0</v>
      </c>
      <c r="CS385">
        <f t="shared" si="330"/>
        <v>0</v>
      </c>
      <c r="CT385">
        <f t="shared" si="331"/>
        <v>0</v>
      </c>
      <c r="CU385">
        <f t="shared" si="332"/>
        <v>0</v>
      </c>
      <c r="CV385">
        <f t="shared" si="333"/>
        <v>0</v>
      </c>
      <c r="CW385">
        <f t="shared" si="334"/>
        <v>0</v>
      </c>
      <c r="CX385">
        <f t="shared" si="335"/>
        <v>0</v>
      </c>
      <c r="CY385" t="e">
        <f t="shared" si="336"/>
        <v>#REF!</v>
      </c>
      <c r="CZ385" t="e">
        <f t="shared" si="337"/>
        <v>#REF!</v>
      </c>
      <c r="DC385" t="s">
        <v>6</v>
      </c>
      <c r="DD385" t="s">
        <v>6</v>
      </c>
      <c r="DE385" t="s">
        <v>6</v>
      </c>
      <c r="DF385" t="s">
        <v>6</v>
      </c>
      <c r="DG385" t="s">
        <v>6</v>
      </c>
      <c r="DH385" t="s">
        <v>6</v>
      </c>
      <c r="DI385" t="s">
        <v>6</v>
      </c>
      <c r="DJ385" t="s">
        <v>6</v>
      </c>
      <c r="DK385" t="s">
        <v>6</v>
      </c>
      <c r="DL385" t="s">
        <v>6</v>
      </c>
      <c r="DM385" t="s">
        <v>6</v>
      </c>
      <c r="DN385">
        <v>0</v>
      </c>
      <c r="DO385">
        <v>0</v>
      </c>
      <c r="DP385">
        <v>1</v>
      </c>
      <c r="DQ385">
        <v>1</v>
      </c>
      <c r="DU385">
        <v>1013</v>
      </c>
      <c r="DV385" t="s">
        <v>281</v>
      </c>
      <c r="DW385" t="str">
        <f>'1.Лок.смета.и.Акт'!D1183</f>
        <v>м.п.</v>
      </c>
      <c r="DX385">
        <v>1</v>
      </c>
      <c r="DZ385" t="s">
        <v>6</v>
      </c>
      <c r="EA385" t="s">
        <v>6</v>
      </c>
      <c r="EB385" t="s">
        <v>6</v>
      </c>
      <c r="EC385" t="s">
        <v>6</v>
      </c>
      <c r="EE385">
        <v>61530067</v>
      </c>
      <c r="EF385">
        <v>8</v>
      </c>
      <c r="EG385" t="s">
        <v>51</v>
      </c>
      <c r="EH385">
        <v>0</v>
      </c>
      <c r="EI385" t="s">
        <v>6</v>
      </c>
      <c r="EJ385">
        <v>1</v>
      </c>
      <c r="EK385">
        <v>500001</v>
      </c>
      <c r="EL385" t="s">
        <v>52</v>
      </c>
      <c r="EM385" t="s">
        <v>53</v>
      </c>
      <c r="EO385" t="s">
        <v>6</v>
      </c>
      <c r="EQ385">
        <v>0</v>
      </c>
      <c r="ER385">
        <v>30.06</v>
      </c>
      <c r="ES385" s="68">
        <f>'1.Лок.смета.и.Акт'!F1183</f>
        <v>30.06</v>
      </c>
      <c r="ET385">
        <v>0</v>
      </c>
      <c r="EU385">
        <v>0</v>
      </c>
      <c r="EV385">
        <v>0</v>
      </c>
      <c r="EW385">
        <v>0</v>
      </c>
      <c r="EX385">
        <v>0</v>
      </c>
      <c r="EZ385">
        <v>5</v>
      </c>
      <c r="FC385">
        <v>0</v>
      </c>
      <c r="FD385">
        <v>18</v>
      </c>
      <c r="FF385">
        <v>28.58</v>
      </c>
      <c r="FQ385">
        <v>0</v>
      </c>
      <c r="FR385">
        <f t="shared" si="338"/>
        <v>0</v>
      </c>
      <c r="FS385">
        <v>0</v>
      </c>
      <c r="FX385">
        <v>0</v>
      </c>
      <c r="FY385">
        <v>0</v>
      </c>
      <c r="GA385" t="s">
        <v>388</v>
      </c>
      <c r="GD385">
        <v>1</v>
      </c>
      <c r="GF385">
        <v>630254884</v>
      </c>
      <c r="GG385">
        <v>2</v>
      </c>
      <c r="GH385">
        <v>3</v>
      </c>
      <c r="GI385">
        <v>4</v>
      </c>
      <c r="GJ385">
        <v>0</v>
      </c>
      <c r="GK385">
        <v>0</v>
      </c>
      <c r="GL385">
        <f t="shared" si="339"/>
        <v>0</v>
      </c>
      <c r="GM385" t="e">
        <f t="shared" si="340"/>
        <v>#REF!</v>
      </c>
      <c r="GN385" t="e">
        <f t="shared" si="341"/>
        <v>#REF!</v>
      </c>
      <c r="GO385">
        <f t="shared" si="342"/>
        <v>0</v>
      </c>
      <c r="GP385">
        <f t="shared" si="343"/>
        <v>0</v>
      </c>
      <c r="GR385">
        <v>1</v>
      </c>
      <c r="GS385">
        <v>1</v>
      </c>
      <c r="GT385">
        <v>0</v>
      </c>
      <c r="GU385" t="s">
        <v>6</v>
      </c>
      <c r="GV385">
        <f t="shared" si="344"/>
        <v>0</v>
      </c>
      <c r="GW385">
        <v>1</v>
      </c>
      <c r="GX385" t="e">
        <f t="shared" si="345"/>
        <v>#REF!</v>
      </c>
      <c r="HA385">
        <v>0</v>
      </c>
      <c r="HB385">
        <v>0</v>
      </c>
      <c r="HC385">
        <f t="shared" si="346"/>
        <v>0</v>
      </c>
      <c r="HE385" t="s">
        <v>43</v>
      </c>
      <c r="HF385" t="s">
        <v>55</v>
      </c>
      <c r="HG385" t="e">
        <f>ROUND(AC385*I385,2)</f>
        <v>#REF!</v>
      </c>
      <c r="HM385" t="s">
        <v>6</v>
      </c>
      <c r="HN385" t="s">
        <v>6</v>
      </c>
      <c r="HO385" t="s">
        <v>6</v>
      </c>
      <c r="HP385" t="s">
        <v>6</v>
      </c>
      <c r="HQ385" t="s">
        <v>6</v>
      </c>
      <c r="IF385">
        <v>-1</v>
      </c>
      <c r="IK385">
        <v>0</v>
      </c>
    </row>
    <row r="386" spans="1:245" x14ac:dyDescent="0.2">
      <c r="IF386">
        <v>-1</v>
      </c>
    </row>
    <row r="387" spans="1:245" x14ac:dyDescent="0.2">
      <c r="A387" s="2">
        <v>51</v>
      </c>
      <c r="B387" s="2">
        <f>B369</f>
        <v>1</v>
      </c>
      <c r="C387" s="2">
        <f>A369</f>
        <v>4</v>
      </c>
      <c r="D387" s="2">
        <f>ROW(A369)</f>
        <v>369</v>
      </c>
      <c r="E387" s="2"/>
      <c r="F387" s="2" t="str">
        <f>IF(F369&lt;&gt;"",F369,"")</f>
        <v/>
      </c>
      <c r="G387" s="2" t="str">
        <f>IF(G369&lt;&gt;"",G369,"")</f>
        <v>Система 7.2</v>
      </c>
      <c r="H387" s="2">
        <v>0</v>
      </c>
      <c r="I387" s="2"/>
      <c r="J387" s="2"/>
      <c r="K387" s="2"/>
      <c r="L387" s="2"/>
      <c r="M387" s="2"/>
      <c r="N387" s="2"/>
      <c r="O387" s="2" t="e">
        <f t="shared" ref="O387:T387" si="347">ROUND(AB387,2)</f>
        <v>#REF!</v>
      </c>
      <c r="P387" s="2" t="e">
        <f t="shared" si="347"/>
        <v>#REF!</v>
      </c>
      <c r="Q387" s="2" t="e">
        <f t="shared" si="347"/>
        <v>#REF!</v>
      </c>
      <c r="R387" s="2" t="e">
        <f t="shared" si="347"/>
        <v>#REF!</v>
      </c>
      <c r="S387" s="2" t="e">
        <f t="shared" si="347"/>
        <v>#REF!</v>
      </c>
      <c r="T387" s="2" t="e">
        <f t="shared" si="347"/>
        <v>#REF!</v>
      </c>
      <c r="U387" s="2" t="e">
        <f>AH387</f>
        <v>#REF!</v>
      </c>
      <c r="V387" s="2" t="e">
        <f>AI387</f>
        <v>#REF!</v>
      </c>
      <c r="W387" s="2" t="e">
        <f>ROUND(AJ387,2)</f>
        <v>#REF!</v>
      </c>
      <c r="X387" s="2" t="e">
        <f>ROUND(AK387,2)</f>
        <v>#REF!</v>
      </c>
      <c r="Y387" s="2" t="e">
        <f>ROUND(AL387,2)</f>
        <v>#REF!</v>
      </c>
      <c r="Z387" s="2"/>
      <c r="AA387" s="2"/>
      <c r="AB387" s="2" t="e">
        <f>ROUND(SUMIF(AA373:AA385,"=74715642",O373:O385),2)</f>
        <v>#REF!</v>
      </c>
      <c r="AC387" s="2" t="e">
        <f>ROUND(SUMIF(AA373:AA385,"=74715642",P373:P385),2)</f>
        <v>#REF!</v>
      </c>
      <c r="AD387" s="2" t="e">
        <f>ROUND(SUMIF(AA373:AA385,"=74715642",Q373:Q385),2)</f>
        <v>#REF!</v>
      </c>
      <c r="AE387" s="2" t="e">
        <f>ROUND(SUMIF(AA373:AA385,"=74715642",R373:R385),2)</f>
        <v>#REF!</v>
      </c>
      <c r="AF387" s="2" t="e">
        <f>ROUND(SUMIF(AA373:AA385,"=74715642",S373:S385),2)</f>
        <v>#REF!</v>
      </c>
      <c r="AG387" s="2" t="e">
        <f>ROUND(SUMIF(AA373:AA385,"=74715642",T373:T385),2)</f>
        <v>#REF!</v>
      </c>
      <c r="AH387" s="2" t="e">
        <f>SUMIF(AA373:AA385,"=74715642",U373:U385)</f>
        <v>#REF!</v>
      </c>
      <c r="AI387" s="2" t="e">
        <f>SUMIF(AA373:AA385,"=74715642",V373:V385)</f>
        <v>#REF!</v>
      </c>
      <c r="AJ387" s="2" t="e">
        <f>ROUND(SUMIF(AA373:AA385,"=74715642",W373:W385),2)</f>
        <v>#REF!</v>
      </c>
      <c r="AK387" s="2" t="e">
        <f>ROUND(SUMIF(AA373:AA385,"=74715642",X373:X385),2)</f>
        <v>#REF!</v>
      </c>
      <c r="AL387" s="2" t="e">
        <f>ROUND(SUMIF(AA373:AA385,"=74715642",Y373:Y385),2)</f>
        <v>#REF!</v>
      </c>
      <c r="AM387" s="2"/>
      <c r="AN387" s="2"/>
      <c r="AO387" s="2">
        <f t="shared" ref="AO387:BD387" si="348">ROUND(BX387,2)</f>
        <v>0</v>
      </c>
      <c r="AP387" s="2" t="e">
        <f t="shared" si="348"/>
        <v>#REF!</v>
      </c>
      <c r="AQ387" s="2">
        <f t="shared" si="348"/>
        <v>0</v>
      </c>
      <c r="AR387" s="2" t="e">
        <f t="shared" si="348"/>
        <v>#REF!</v>
      </c>
      <c r="AS387" s="2" t="e">
        <f t="shared" si="348"/>
        <v>#REF!</v>
      </c>
      <c r="AT387" s="2">
        <f t="shared" si="348"/>
        <v>0</v>
      </c>
      <c r="AU387" s="2">
        <f t="shared" si="348"/>
        <v>0</v>
      </c>
      <c r="AV387" s="2" t="e">
        <f t="shared" si="348"/>
        <v>#REF!</v>
      </c>
      <c r="AW387" s="2" t="e">
        <f t="shared" si="348"/>
        <v>#REF!</v>
      </c>
      <c r="AX387" s="2">
        <f t="shared" si="348"/>
        <v>0</v>
      </c>
      <c r="AY387" s="2" t="e">
        <f t="shared" si="348"/>
        <v>#REF!</v>
      </c>
      <c r="AZ387" s="2" t="e">
        <f t="shared" si="348"/>
        <v>#REF!</v>
      </c>
      <c r="BA387" s="2" t="e">
        <f t="shared" si="348"/>
        <v>#REF!</v>
      </c>
      <c r="BB387" s="2">
        <f t="shared" si="348"/>
        <v>0</v>
      </c>
      <c r="BC387" s="2">
        <f t="shared" si="348"/>
        <v>0</v>
      </c>
      <c r="BD387" s="2">
        <f t="shared" si="348"/>
        <v>0</v>
      </c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>
        <f>ROUND(SUMIF(AA373:AA385,"=74715642",FQ373:FQ385),2)</f>
        <v>0</v>
      </c>
      <c r="BY387" s="2" t="e">
        <f>ROUND(SUMIF(AA373:AA385,"=74715642",FR373:FR385),2)</f>
        <v>#REF!</v>
      </c>
      <c r="BZ387" s="2">
        <f>ROUND(SUMIF(AA373:AA385,"=74715642",GL373:GL385),2)</f>
        <v>0</v>
      </c>
      <c r="CA387" s="2" t="e">
        <f>ROUND(SUMIF(AA373:AA385,"=74715642",GM373:GM385),2)</f>
        <v>#REF!</v>
      </c>
      <c r="CB387" s="2" t="e">
        <f>ROUND(SUMIF(AA373:AA385,"=74715642",GN373:GN385),2)</f>
        <v>#REF!</v>
      </c>
      <c r="CC387" s="2">
        <f>ROUND(SUMIF(AA373:AA385,"=74715642",GO373:GO385),2)</f>
        <v>0</v>
      </c>
      <c r="CD387" s="2">
        <f>ROUND(SUMIF(AA373:AA385,"=74715642",GP373:GP385),2)</f>
        <v>0</v>
      </c>
      <c r="CE387" s="2" t="e">
        <f>AC387-BX387</f>
        <v>#REF!</v>
      </c>
      <c r="CF387" s="2" t="e">
        <f>AC387-BY387</f>
        <v>#REF!</v>
      </c>
      <c r="CG387" s="2">
        <f>BX387-BZ387</f>
        <v>0</v>
      </c>
      <c r="CH387" s="2" t="e">
        <f>AC387-BX387-BY387+BZ387</f>
        <v>#REF!</v>
      </c>
      <c r="CI387" s="2" t="e">
        <f>BY387-BZ387</f>
        <v>#REF!</v>
      </c>
      <c r="CJ387" s="2" t="e">
        <f>ROUND(SUMIF(AA373:AA385,"=74715642",GX373:GX385),2)</f>
        <v>#REF!</v>
      </c>
      <c r="CK387" s="2">
        <f>ROUND(SUMIF(AA373:AA385,"=74715642",GY373:GY385),2)</f>
        <v>0</v>
      </c>
      <c r="CL387" s="2">
        <f>ROUND(SUMIF(AA373:AA385,"=74715642",GZ373:GZ385),2)</f>
        <v>0</v>
      </c>
      <c r="CM387" s="2">
        <f>ROUND(SUMIF(AA373:AA385,"=74715642",HD373:HD385),2)</f>
        <v>0</v>
      </c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>
        <v>0</v>
      </c>
      <c r="IF387">
        <v>-1</v>
      </c>
    </row>
    <row r="388" spans="1:245" x14ac:dyDescent="0.2">
      <c r="IF388">
        <v>-1</v>
      </c>
    </row>
    <row r="389" spans="1:245" x14ac:dyDescent="0.2">
      <c r="A389" s="4">
        <v>50</v>
      </c>
      <c r="B389" s="4">
        <v>0</v>
      </c>
      <c r="C389" s="4">
        <v>0</v>
      </c>
      <c r="D389" s="4">
        <v>1</v>
      </c>
      <c r="E389" s="4">
        <v>201</v>
      </c>
      <c r="F389" s="4" t="e">
        <f>ROUND(Source!O387,O389)</f>
        <v>#REF!</v>
      </c>
      <c r="G389" s="4" t="s">
        <v>156</v>
      </c>
      <c r="H389" s="4" t="s">
        <v>157</v>
      </c>
      <c r="I389" s="4"/>
      <c r="J389" s="4"/>
      <c r="K389" s="4">
        <v>201</v>
      </c>
      <c r="L389" s="4">
        <v>1</v>
      </c>
      <c r="M389" s="4">
        <v>3</v>
      </c>
      <c r="N389" s="4" t="s">
        <v>6</v>
      </c>
      <c r="O389" s="4">
        <v>2</v>
      </c>
      <c r="P389" s="4"/>
      <c r="Q389" s="4"/>
      <c r="R389" s="4"/>
      <c r="S389" s="4"/>
      <c r="T389" s="4"/>
      <c r="U389" s="4"/>
      <c r="V389" s="4"/>
      <c r="W389" s="4">
        <v>38646.57</v>
      </c>
      <c r="X389" s="4">
        <v>1</v>
      </c>
      <c r="Y389" s="4">
        <v>38646.57</v>
      </c>
      <c r="Z389" s="4"/>
      <c r="AA389" s="4"/>
      <c r="AB389" s="4"/>
      <c r="IF389">
        <v>-1</v>
      </c>
    </row>
    <row r="390" spans="1:245" x14ac:dyDescent="0.2">
      <c r="A390" s="4">
        <v>50</v>
      </c>
      <c r="B390" s="4">
        <v>0</v>
      </c>
      <c r="C390" s="4">
        <v>0</v>
      </c>
      <c r="D390" s="4">
        <v>1</v>
      </c>
      <c r="E390" s="4">
        <v>202</v>
      </c>
      <c r="F390" s="4" t="e">
        <f>ROUND(Source!P387,O390)</f>
        <v>#REF!</v>
      </c>
      <c r="G390" s="4" t="s">
        <v>158</v>
      </c>
      <c r="H390" s="4" t="s">
        <v>159</v>
      </c>
      <c r="I390" s="4"/>
      <c r="J390" s="4"/>
      <c r="K390" s="4">
        <v>202</v>
      </c>
      <c r="L390" s="4">
        <v>2</v>
      </c>
      <c r="M390" s="4">
        <v>3</v>
      </c>
      <c r="N390" s="4" t="s">
        <v>6</v>
      </c>
      <c r="O390" s="4">
        <v>2</v>
      </c>
      <c r="P390" s="4"/>
      <c r="Q390" s="4"/>
      <c r="R390" s="4"/>
      <c r="S390" s="4"/>
      <c r="T390" s="4"/>
      <c r="U390" s="4"/>
      <c r="V390" s="4"/>
      <c r="W390" s="4">
        <v>42082.54</v>
      </c>
      <c r="X390" s="4">
        <v>1</v>
      </c>
      <c r="Y390" s="4">
        <v>42082.54</v>
      </c>
      <c r="Z390" s="4"/>
      <c r="AA390" s="4"/>
      <c r="AB390" s="4"/>
      <c r="IF390">
        <v>-1</v>
      </c>
    </row>
    <row r="391" spans="1:245" x14ac:dyDescent="0.2">
      <c r="A391" s="4">
        <v>50</v>
      </c>
      <c r="B391" s="4">
        <v>0</v>
      </c>
      <c r="C391" s="4">
        <v>0</v>
      </c>
      <c r="D391" s="4">
        <v>1</v>
      </c>
      <c r="E391" s="4">
        <v>222</v>
      </c>
      <c r="F391" s="4">
        <f>ROUND(Source!AO387,O391)</f>
        <v>0</v>
      </c>
      <c r="G391" s="4" t="s">
        <v>160</v>
      </c>
      <c r="H391" s="4" t="s">
        <v>161</v>
      </c>
      <c r="I391" s="4"/>
      <c r="J391" s="4"/>
      <c r="K391" s="4">
        <v>222</v>
      </c>
      <c r="L391" s="4">
        <v>3</v>
      </c>
      <c r="M391" s="4">
        <v>3</v>
      </c>
      <c r="N391" s="4" t="s">
        <v>6</v>
      </c>
      <c r="O391" s="4">
        <v>2</v>
      </c>
      <c r="P391" s="4"/>
      <c r="Q391" s="4"/>
      <c r="R391" s="4"/>
      <c r="S391" s="4"/>
      <c r="T391" s="4"/>
      <c r="U391" s="4"/>
      <c r="V391" s="4"/>
      <c r="W391" s="4">
        <v>0</v>
      </c>
      <c r="X391" s="4">
        <v>1</v>
      </c>
      <c r="Y391" s="4">
        <v>0</v>
      </c>
      <c r="Z391" s="4"/>
      <c r="AA391" s="4"/>
      <c r="AB391" s="4"/>
      <c r="IF391">
        <v>-1</v>
      </c>
    </row>
    <row r="392" spans="1:245" x14ac:dyDescent="0.2">
      <c r="A392" s="4">
        <v>50</v>
      </c>
      <c r="B392" s="4">
        <v>0</v>
      </c>
      <c r="C392" s="4">
        <v>0</v>
      </c>
      <c r="D392" s="4">
        <v>1</v>
      </c>
      <c r="E392" s="4">
        <v>225</v>
      </c>
      <c r="F392" s="4" t="e">
        <f>ROUND(Source!AV387,O392)</f>
        <v>#REF!</v>
      </c>
      <c r="G392" s="4" t="s">
        <v>162</v>
      </c>
      <c r="H392" s="4" t="s">
        <v>163</v>
      </c>
      <c r="I392" s="4"/>
      <c r="J392" s="4"/>
      <c r="K392" s="4">
        <v>225</v>
      </c>
      <c r="L392" s="4">
        <v>4</v>
      </c>
      <c r="M392" s="4">
        <v>3</v>
      </c>
      <c r="N392" s="4" t="s">
        <v>6</v>
      </c>
      <c r="O392" s="4">
        <v>2</v>
      </c>
      <c r="P392" s="4"/>
      <c r="Q392" s="4"/>
      <c r="R392" s="4"/>
      <c r="S392" s="4"/>
      <c r="T392" s="4"/>
      <c r="U392" s="4"/>
      <c r="V392" s="4"/>
      <c r="W392" s="4">
        <v>42082.54</v>
      </c>
      <c r="X392" s="4">
        <v>1</v>
      </c>
      <c r="Y392" s="4">
        <v>42082.54</v>
      </c>
      <c r="Z392" s="4"/>
      <c r="AA392" s="4"/>
      <c r="AB392" s="4"/>
      <c r="IF392">
        <v>-1</v>
      </c>
    </row>
    <row r="393" spans="1:245" x14ac:dyDescent="0.2">
      <c r="A393" s="4">
        <v>50</v>
      </c>
      <c r="B393" s="4">
        <v>0</v>
      </c>
      <c r="C393" s="4">
        <v>0</v>
      </c>
      <c r="D393" s="4">
        <v>1</v>
      </c>
      <c r="E393" s="4">
        <v>226</v>
      </c>
      <c r="F393" s="4" t="e">
        <f>ROUND(Source!AW387,O393)</f>
        <v>#REF!</v>
      </c>
      <c r="G393" s="4" t="s">
        <v>164</v>
      </c>
      <c r="H393" s="4" t="s">
        <v>165</v>
      </c>
      <c r="I393" s="4"/>
      <c r="J393" s="4"/>
      <c r="K393" s="4">
        <v>226</v>
      </c>
      <c r="L393" s="4">
        <v>5</v>
      </c>
      <c r="M393" s="4">
        <v>3</v>
      </c>
      <c r="N393" s="4" t="s">
        <v>6</v>
      </c>
      <c r="O393" s="4">
        <v>2</v>
      </c>
      <c r="P393" s="4"/>
      <c r="Q393" s="4"/>
      <c r="R393" s="4"/>
      <c r="S393" s="4"/>
      <c r="T393" s="4"/>
      <c r="U393" s="4"/>
      <c r="V393" s="4"/>
      <c r="W393" s="4">
        <v>27359.34</v>
      </c>
      <c r="X393" s="4">
        <v>1</v>
      </c>
      <c r="Y393" s="4">
        <v>27359.34</v>
      </c>
      <c r="Z393" s="4"/>
      <c r="AA393" s="4"/>
      <c r="AB393" s="4"/>
      <c r="IF393">
        <v>-1</v>
      </c>
    </row>
    <row r="394" spans="1:245" x14ac:dyDescent="0.2">
      <c r="A394" s="4">
        <v>50</v>
      </c>
      <c r="B394" s="4">
        <v>0</v>
      </c>
      <c r="C394" s="4">
        <v>0</v>
      </c>
      <c r="D394" s="4">
        <v>1</v>
      </c>
      <c r="E394" s="4">
        <v>227</v>
      </c>
      <c r="F394" s="4">
        <f>ROUND(Source!AX387,O394)</f>
        <v>0</v>
      </c>
      <c r="G394" s="4" t="s">
        <v>166</v>
      </c>
      <c r="H394" s="4" t="s">
        <v>167</v>
      </c>
      <c r="I394" s="4"/>
      <c r="J394" s="4"/>
      <c r="K394" s="4">
        <v>227</v>
      </c>
      <c r="L394" s="4">
        <v>6</v>
      </c>
      <c r="M394" s="4">
        <v>3</v>
      </c>
      <c r="N394" s="4" t="s">
        <v>6</v>
      </c>
      <c r="O394" s="4">
        <v>2</v>
      </c>
      <c r="P394" s="4"/>
      <c r="Q394" s="4"/>
      <c r="R394" s="4"/>
      <c r="S394" s="4"/>
      <c r="T394" s="4"/>
      <c r="U394" s="4"/>
      <c r="V394" s="4"/>
      <c r="W394" s="4">
        <v>0</v>
      </c>
      <c r="X394" s="4">
        <v>1</v>
      </c>
      <c r="Y394" s="4">
        <v>0</v>
      </c>
      <c r="Z394" s="4"/>
      <c r="AA394" s="4"/>
      <c r="AB394" s="4"/>
      <c r="IF394">
        <v>-1</v>
      </c>
    </row>
    <row r="395" spans="1:245" x14ac:dyDescent="0.2">
      <c r="A395" s="4">
        <v>50</v>
      </c>
      <c r="B395" s="4">
        <v>0</v>
      </c>
      <c r="C395" s="4">
        <v>0</v>
      </c>
      <c r="D395" s="4">
        <v>1</v>
      </c>
      <c r="E395" s="4">
        <v>228</v>
      </c>
      <c r="F395" s="4" t="e">
        <f>ROUND(Source!AY387,O395)</f>
        <v>#REF!</v>
      </c>
      <c r="G395" s="4" t="s">
        <v>168</v>
      </c>
      <c r="H395" s="4" t="s">
        <v>169</v>
      </c>
      <c r="I395" s="4"/>
      <c r="J395" s="4"/>
      <c r="K395" s="4">
        <v>228</v>
      </c>
      <c r="L395" s="4">
        <v>7</v>
      </c>
      <c r="M395" s="4">
        <v>3</v>
      </c>
      <c r="N395" s="4" t="s">
        <v>6</v>
      </c>
      <c r="O395" s="4">
        <v>2</v>
      </c>
      <c r="P395" s="4"/>
      <c r="Q395" s="4"/>
      <c r="R395" s="4"/>
      <c r="S395" s="4"/>
      <c r="T395" s="4"/>
      <c r="U395" s="4"/>
      <c r="V395" s="4"/>
      <c r="W395" s="4">
        <v>27359.34</v>
      </c>
      <c r="X395" s="4">
        <v>1</v>
      </c>
      <c r="Y395" s="4">
        <v>27359.34</v>
      </c>
      <c r="Z395" s="4"/>
      <c r="AA395" s="4"/>
      <c r="AB395" s="4"/>
      <c r="IF395">
        <v>-1</v>
      </c>
    </row>
    <row r="396" spans="1:245" x14ac:dyDescent="0.2">
      <c r="A396" s="4">
        <v>50</v>
      </c>
      <c r="B396" s="4">
        <v>0</v>
      </c>
      <c r="C396" s="4">
        <v>0</v>
      </c>
      <c r="D396" s="4">
        <v>1</v>
      </c>
      <c r="E396" s="4">
        <v>216</v>
      </c>
      <c r="F396" s="4" t="e">
        <f>ROUND(Source!AP387,O396)</f>
        <v>#REF!</v>
      </c>
      <c r="G396" s="4" t="s">
        <v>170</v>
      </c>
      <c r="H396" s="4" t="s">
        <v>171</v>
      </c>
      <c r="I396" s="4"/>
      <c r="J396" s="4"/>
      <c r="K396" s="4">
        <v>216</v>
      </c>
      <c r="L396" s="4">
        <v>8</v>
      </c>
      <c r="M396" s="4">
        <v>3</v>
      </c>
      <c r="N396" s="4" t="s">
        <v>6</v>
      </c>
      <c r="O396" s="4">
        <v>2</v>
      </c>
      <c r="P396" s="4"/>
      <c r="Q396" s="4"/>
      <c r="R396" s="4"/>
      <c r="S396" s="4"/>
      <c r="T396" s="4"/>
      <c r="U396" s="4"/>
      <c r="V396" s="4"/>
      <c r="W396" s="4">
        <v>14723.2</v>
      </c>
      <c r="X396" s="4">
        <v>1</v>
      </c>
      <c r="Y396" s="4">
        <v>14723.2</v>
      </c>
      <c r="Z396" s="4"/>
      <c r="AA396" s="4"/>
      <c r="AB396" s="4"/>
      <c r="IF396">
        <v>-1</v>
      </c>
    </row>
    <row r="397" spans="1:245" x14ac:dyDescent="0.2">
      <c r="A397" s="4">
        <v>50</v>
      </c>
      <c r="B397" s="4">
        <v>0</v>
      </c>
      <c r="C397" s="4">
        <v>0</v>
      </c>
      <c r="D397" s="4">
        <v>1</v>
      </c>
      <c r="E397" s="4">
        <v>223</v>
      </c>
      <c r="F397" s="4">
        <f>ROUND(Source!AQ387,O397)</f>
        <v>0</v>
      </c>
      <c r="G397" s="4" t="s">
        <v>172</v>
      </c>
      <c r="H397" s="4" t="s">
        <v>173</v>
      </c>
      <c r="I397" s="4"/>
      <c r="J397" s="4"/>
      <c r="K397" s="4">
        <v>223</v>
      </c>
      <c r="L397" s="4">
        <v>9</v>
      </c>
      <c r="M397" s="4">
        <v>3</v>
      </c>
      <c r="N397" s="4" t="s">
        <v>6</v>
      </c>
      <c r="O397" s="4">
        <v>2</v>
      </c>
      <c r="P397" s="4"/>
      <c r="Q397" s="4"/>
      <c r="R397" s="4"/>
      <c r="S397" s="4"/>
      <c r="T397" s="4"/>
      <c r="U397" s="4"/>
      <c r="V397" s="4"/>
      <c r="W397" s="4">
        <v>0</v>
      </c>
      <c r="X397" s="4">
        <v>1</v>
      </c>
      <c r="Y397" s="4">
        <v>0</v>
      </c>
      <c r="Z397" s="4"/>
      <c r="AA397" s="4"/>
      <c r="AB397" s="4"/>
      <c r="IF397">
        <v>-1</v>
      </c>
    </row>
    <row r="398" spans="1:245" x14ac:dyDescent="0.2">
      <c r="A398" s="4">
        <v>50</v>
      </c>
      <c r="B398" s="4">
        <v>0</v>
      </c>
      <c r="C398" s="4">
        <v>0</v>
      </c>
      <c r="D398" s="4">
        <v>1</v>
      </c>
      <c r="E398" s="4">
        <v>229</v>
      </c>
      <c r="F398" s="4" t="e">
        <f>ROUND(Source!AZ387,O398)</f>
        <v>#REF!</v>
      </c>
      <c r="G398" s="4" t="s">
        <v>174</v>
      </c>
      <c r="H398" s="4" t="s">
        <v>175</v>
      </c>
      <c r="I398" s="4"/>
      <c r="J398" s="4"/>
      <c r="K398" s="4">
        <v>229</v>
      </c>
      <c r="L398" s="4">
        <v>10</v>
      </c>
      <c r="M398" s="4">
        <v>3</v>
      </c>
      <c r="N398" s="4" t="s">
        <v>6</v>
      </c>
      <c r="O398" s="4">
        <v>2</v>
      </c>
      <c r="P398" s="4"/>
      <c r="Q398" s="4"/>
      <c r="R398" s="4"/>
      <c r="S398" s="4"/>
      <c r="T398" s="4"/>
      <c r="U398" s="4"/>
      <c r="V398" s="4"/>
      <c r="W398" s="4">
        <v>14723.2</v>
      </c>
      <c r="X398" s="4">
        <v>1</v>
      </c>
      <c r="Y398" s="4">
        <v>14723.2</v>
      </c>
      <c r="Z398" s="4"/>
      <c r="AA398" s="4"/>
      <c r="AB398" s="4"/>
      <c r="IF398">
        <v>-1</v>
      </c>
    </row>
    <row r="399" spans="1:245" x14ac:dyDescent="0.2">
      <c r="A399" s="4">
        <v>50</v>
      </c>
      <c r="B399" s="4">
        <v>0</v>
      </c>
      <c r="C399" s="4">
        <v>0</v>
      </c>
      <c r="D399" s="4">
        <v>1</v>
      </c>
      <c r="E399" s="4">
        <v>203</v>
      </c>
      <c r="F399" s="4" t="e">
        <f>ROUND(Source!Q387,O399)</f>
        <v>#REF!</v>
      </c>
      <c r="G399" s="4" t="s">
        <v>176</v>
      </c>
      <c r="H399" s="4" t="s">
        <v>177</v>
      </c>
      <c r="I399" s="4"/>
      <c r="J399" s="4"/>
      <c r="K399" s="4">
        <v>203</v>
      </c>
      <c r="L399" s="4">
        <v>11</v>
      </c>
      <c r="M399" s="4">
        <v>3</v>
      </c>
      <c r="N399" s="4" t="s">
        <v>6</v>
      </c>
      <c r="O399" s="4">
        <v>2</v>
      </c>
      <c r="P399" s="4"/>
      <c r="Q399" s="4"/>
      <c r="R399" s="4"/>
      <c r="S399" s="4"/>
      <c r="T399" s="4"/>
      <c r="U399" s="4"/>
      <c r="V399" s="4"/>
      <c r="W399" s="4">
        <v>538.56999999999994</v>
      </c>
      <c r="X399" s="4">
        <v>1</v>
      </c>
      <c r="Y399" s="4">
        <v>538.56999999999994</v>
      </c>
      <c r="Z399" s="4"/>
      <c r="AA399" s="4"/>
      <c r="AB399" s="4"/>
      <c r="IF399">
        <v>-1</v>
      </c>
    </row>
    <row r="400" spans="1:245" x14ac:dyDescent="0.2">
      <c r="A400" s="4">
        <v>50</v>
      </c>
      <c r="B400" s="4">
        <v>0</v>
      </c>
      <c r="C400" s="4">
        <v>0</v>
      </c>
      <c r="D400" s="4">
        <v>1</v>
      </c>
      <c r="E400" s="4">
        <v>231</v>
      </c>
      <c r="F400" s="4">
        <f>ROUND(Source!BB387,O400)</f>
        <v>0</v>
      </c>
      <c r="G400" s="4" t="s">
        <v>178</v>
      </c>
      <c r="H400" s="4" t="s">
        <v>179</v>
      </c>
      <c r="I400" s="4"/>
      <c r="J400" s="4"/>
      <c r="K400" s="4">
        <v>231</v>
      </c>
      <c r="L400" s="4">
        <v>12</v>
      </c>
      <c r="M400" s="4">
        <v>3</v>
      </c>
      <c r="N400" s="4" t="s">
        <v>6</v>
      </c>
      <c r="O400" s="4">
        <v>2</v>
      </c>
      <c r="P400" s="4"/>
      <c r="Q400" s="4"/>
      <c r="R400" s="4"/>
      <c r="S400" s="4"/>
      <c r="T400" s="4"/>
      <c r="U400" s="4"/>
      <c r="V400" s="4"/>
      <c r="W400" s="4">
        <v>0</v>
      </c>
      <c r="X400" s="4">
        <v>1</v>
      </c>
      <c r="Y400" s="4">
        <v>0</v>
      </c>
      <c r="Z400" s="4"/>
      <c r="AA400" s="4"/>
      <c r="AB400" s="4"/>
      <c r="IF400">
        <v>-1</v>
      </c>
    </row>
    <row r="401" spans="1:240" x14ac:dyDescent="0.2">
      <c r="A401" s="4">
        <v>50</v>
      </c>
      <c r="B401" s="4">
        <v>0</v>
      </c>
      <c r="C401" s="4">
        <v>0</v>
      </c>
      <c r="D401" s="4">
        <v>1</v>
      </c>
      <c r="E401" s="4">
        <v>204</v>
      </c>
      <c r="F401" s="4" t="e">
        <f>ROUND(Source!R387,O401)</f>
        <v>#REF!</v>
      </c>
      <c r="G401" s="4" t="s">
        <v>180</v>
      </c>
      <c r="H401" s="4" t="s">
        <v>181</v>
      </c>
      <c r="I401" s="4"/>
      <c r="J401" s="4"/>
      <c r="K401" s="4">
        <v>204</v>
      </c>
      <c r="L401" s="4">
        <v>13</v>
      </c>
      <c r="M401" s="4">
        <v>3</v>
      </c>
      <c r="N401" s="4" t="s">
        <v>6</v>
      </c>
      <c r="O401" s="4">
        <v>2</v>
      </c>
      <c r="P401" s="4"/>
      <c r="Q401" s="4"/>
      <c r="R401" s="4"/>
      <c r="S401" s="4"/>
      <c r="T401" s="4"/>
      <c r="U401" s="4"/>
      <c r="V401" s="4"/>
      <c r="W401" s="4">
        <v>96.84</v>
      </c>
      <c r="X401" s="4">
        <v>1</v>
      </c>
      <c r="Y401" s="4">
        <v>96.84</v>
      </c>
      <c r="Z401" s="4"/>
      <c r="AA401" s="4"/>
      <c r="AB401" s="4"/>
      <c r="IF401">
        <v>-1</v>
      </c>
    </row>
    <row r="402" spans="1:240" x14ac:dyDescent="0.2">
      <c r="A402" s="4">
        <v>50</v>
      </c>
      <c r="B402" s="4">
        <v>0</v>
      </c>
      <c r="C402" s="4">
        <v>0</v>
      </c>
      <c r="D402" s="4">
        <v>1</v>
      </c>
      <c r="E402" s="4">
        <v>205</v>
      </c>
      <c r="F402" s="4" t="e">
        <f>ROUND(Source!S387,O402)</f>
        <v>#REF!</v>
      </c>
      <c r="G402" s="4" t="s">
        <v>182</v>
      </c>
      <c r="H402" s="4" t="s">
        <v>183</v>
      </c>
      <c r="I402" s="4"/>
      <c r="J402" s="4"/>
      <c r="K402" s="4">
        <v>205</v>
      </c>
      <c r="L402" s="4">
        <v>14</v>
      </c>
      <c r="M402" s="4">
        <v>3</v>
      </c>
      <c r="N402" s="4" t="s">
        <v>6</v>
      </c>
      <c r="O402" s="4">
        <v>2</v>
      </c>
      <c r="P402" s="4"/>
      <c r="Q402" s="4"/>
      <c r="R402" s="4"/>
      <c r="S402" s="4"/>
      <c r="T402" s="4"/>
      <c r="U402" s="4"/>
      <c r="V402" s="4"/>
      <c r="W402" s="4">
        <v>10748.66</v>
      </c>
      <c r="X402" s="4">
        <v>1</v>
      </c>
      <c r="Y402" s="4">
        <v>10748.66</v>
      </c>
      <c r="Z402" s="4"/>
      <c r="AA402" s="4"/>
      <c r="AB402" s="4"/>
      <c r="IF402">
        <v>-1</v>
      </c>
    </row>
    <row r="403" spans="1:240" x14ac:dyDescent="0.2">
      <c r="A403" s="4">
        <v>50</v>
      </c>
      <c r="B403" s="4">
        <v>0</v>
      </c>
      <c r="C403" s="4">
        <v>0</v>
      </c>
      <c r="D403" s="4">
        <v>1</v>
      </c>
      <c r="E403" s="4">
        <v>232</v>
      </c>
      <c r="F403" s="4">
        <f>ROUND(Source!BC387,O403)</f>
        <v>0</v>
      </c>
      <c r="G403" s="4" t="s">
        <v>184</v>
      </c>
      <c r="H403" s="4" t="s">
        <v>185</v>
      </c>
      <c r="I403" s="4"/>
      <c r="J403" s="4"/>
      <c r="K403" s="4">
        <v>232</v>
      </c>
      <c r="L403" s="4">
        <v>15</v>
      </c>
      <c r="M403" s="4">
        <v>3</v>
      </c>
      <c r="N403" s="4" t="s">
        <v>6</v>
      </c>
      <c r="O403" s="4">
        <v>2</v>
      </c>
      <c r="P403" s="4"/>
      <c r="Q403" s="4"/>
      <c r="R403" s="4"/>
      <c r="S403" s="4"/>
      <c r="T403" s="4"/>
      <c r="U403" s="4"/>
      <c r="V403" s="4"/>
      <c r="W403" s="4">
        <v>0</v>
      </c>
      <c r="X403" s="4">
        <v>1</v>
      </c>
      <c r="Y403" s="4">
        <v>0</v>
      </c>
      <c r="Z403" s="4"/>
      <c r="AA403" s="4"/>
      <c r="AB403" s="4"/>
      <c r="IF403">
        <v>-1</v>
      </c>
    </row>
    <row r="404" spans="1:240" x14ac:dyDescent="0.2">
      <c r="A404" s="4">
        <v>50</v>
      </c>
      <c r="B404" s="4">
        <v>0</v>
      </c>
      <c r="C404" s="4">
        <v>0</v>
      </c>
      <c r="D404" s="4">
        <v>1</v>
      </c>
      <c r="E404" s="4">
        <v>214</v>
      </c>
      <c r="F404" s="4" t="e">
        <f>ROUND(Source!AS387,O404)</f>
        <v>#REF!</v>
      </c>
      <c r="G404" s="4" t="s">
        <v>186</v>
      </c>
      <c r="H404" s="4" t="s">
        <v>187</v>
      </c>
      <c r="I404" s="4"/>
      <c r="J404" s="4"/>
      <c r="K404" s="4">
        <v>214</v>
      </c>
      <c r="L404" s="4">
        <v>16</v>
      </c>
      <c r="M404" s="4">
        <v>3</v>
      </c>
      <c r="N404" s="4" t="s">
        <v>6</v>
      </c>
      <c r="O404" s="4">
        <v>2</v>
      </c>
      <c r="P404" s="4"/>
      <c r="Q404" s="4"/>
      <c r="R404" s="4"/>
      <c r="S404" s="4"/>
      <c r="T404" s="4"/>
      <c r="U404" s="4"/>
      <c r="V404" s="4"/>
      <c r="W404" s="4">
        <v>59578.39</v>
      </c>
      <c r="X404" s="4">
        <v>1</v>
      </c>
      <c r="Y404" s="4">
        <v>59578.39</v>
      </c>
      <c r="Z404" s="4"/>
      <c r="AA404" s="4"/>
      <c r="AB404" s="4"/>
      <c r="IF404">
        <v>-1</v>
      </c>
    </row>
    <row r="405" spans="1:240" x14ac:dyDescent="0.2">
      <c r="A405" s="4">
        <v>50</v>
      </c>
      <c r="B405" s="4">
        <v>0</v>
      </c>
      <c r="C405" s="4">
        <v>0</v>
      </c>
      <c r="D405" s="4">
        <v>1</v>
      </c>
      <c r="E405" s="4">
        <v>215</v>
      </c>
      <c r="F405" s="4">
        <f>ROUND(Source!AT387,O405)</f>
        <v>0</v>
      </c>
      <c r="G405" s="4" t="s">
        <v>188</v>
      </c>
      <c r="H405" s="4" t="s">
        <v>189</v>
      </c>
      <c r="I405" s="4"/>
      <c r="J405" s="4"/>
      <c r="K405" s="4">
        <v>215</v>
      </c>
      <c r="L405" s="4">
        <v>17</v>
      </c>
      <c r="M405" s="4">
        <v>3</v>
      </c>
      <c r="N405" s="4" t="s">
        <v>6</v>
      </c>
      <c r="O405" s="4">
        <v>2</v>
      </c>
      <c r="P405" s="4"/>
      <c r="Q405" s="4"/>
      <c r="R405" s="4"/>
      <c r="S405" s="4"/>
      <c r="T405" s="4"/>
      <c r="U405" s="4"/>
      <c r="V405" s="4"/>
      <c r="W405" s="4">
        <v>0</v>
      </c>
      <c r="X405" s="4">
        <v>1</v>
      </c>
      <c r="Y405" s="4">
        <v>0</v>
      </c>
      <c r="Z405" s="4"/>
      <c r="AA405" s="4"/>
      <c r="AB405" s="4"/>
      <c r="IF405">
        <v>-1</v>
      </c>
    </row>
    <row r="406" spans="1:240" x14ac:dyDescent="0.2">
      <c r="A406" s="4">
        <v>50</v>
      </c>
      <c r="B406" s="4">
        <v>0</v>
      </c>
      <c r="C406" s="4">
        <v>0</v>
      </c>
      <c r="D406" s="4">
        <v>1</v>
      </c>
      <c r="E406" s="4">
        <v>217</v>
      </c>
      <c r="F406" s="4">
        <f>ROUND(Source!AU387,O406)</f>
        <v>0</v>
      </c>
      <c r="G406" s="4" t="s">
        <v>190</v>
      </c>
      <c r="H406" s="4" t="s">
        <v>191</v>
      </c>
      <c r="I406" s="4"/>
      <c r="J406" s="4"/>
      <c r="K406" s="4">
        <v>217</v>
      </c>
      <c r="L406" s="4">
        <v>18</v>
      </c>
      <c r="M406" s="4">
        <v>3</v>
      </c>
      <c r="N406" s="4" t="s">
        <v>6</v>
      </c>
      <c r="O406" s="4">
        <v>2</v>
      </c>
      <c r="P406" s="4"/>
      <c r="Q406" s="4"/>
      <c r="R406" s="4"/>
      <c r="S406" s="4"/>
      <c r="T406" s="4"/>
      <c r="U406" s="4"/>
      <c r="V406" s="4"/>
      <c r="W406" s="4">
        <v>0</v>
      </c>
      <c r="X406" s="4">
        <v>1</v>
      </c>
      <c r="Y406" s="4">
        <v>0</v>
      </c>
      <c r="Z406" s="4"/>
      <c r="AA406" s="4"/>
      <c r="AB406" s="4"/>
      <c r="IF406">
        <v>-1</v>
      </c>
    </row>
    <row r="407" spans="1:240" x14ac:dyDescent="0.2">
      <c r="A407" s="4">
        <v>50</v>
      </c>
      <c r="B407" s="4">
        <v>0</v>
      </c>
      <c r="C407" s="4">
        <v>0</v>
      </c>
      <c r="D407" s="4">
        <v>1</v>
      </c>
      <c r="E407" s="4">
        <v>230</v>
      </c>
      <c r="F407" s="4" t="e">
        <f>ROUND(Source!BA387,O407)</f>
        <v>#REF!</v>
      </c>
      <c r="G407" s="4" t="s">
        <v>192</v>
      </c>
      <c r="H407" s="4" t="s">
        <v>193</v>
      </c>
      <c r="I407" s="4"/>
      <c r="J407" s="4"/>
      <c r="K407" s="4">
        <v>230</v>
      </c>
      <c r="L407" s="4">
        <v>19</v>
      </c>
      <c r="M407" s="4">
        <v>3</v>
      </c>
      <c r="N407" s="4" t="s">
        <v>6</v>
      </c>
      <c r="O407" s="4">
        <v>2</v>
      </c>
      <c r="P407" s="4"/>
      <c r="Q407" s="4"/>
      <c r="R407" s="4"/>
      <c r="S407" s="4"/>
      <c r="T407" s="4"/>
      <c r="U407" s="4"/>
      <c r="V407" s="4"/>
      <c r="W407" s="4">
        <v>0</v>
      </c>
      <c r="X407" s="4">
        <v>1</v>
      </c>
      <c r="Y407" s="4">
        <v>0</v>
      </c>
      <c r="Z407" s="4"/>
      <c r="AA407" s="4"/>
      <c r="AB407" s="4"/>
      <c r="IF407">
        <v>-1</v>
      </c>
    </row>
    <row r="408" spans="1:240" x14ac:dyDescent="0.2">
      <c r="A408" s="4">
        <v>50</v>
      </c>
      <c r="B408" s="4">
        <v>0</v>
      </c>
      <c r="C408" s="4">
        <v>0</v>
      </c>
      <c r="D408" s="4">
        <v>1</v>
      </c>
      <c r="E408" s="4">
        <v>206</v>
      </c>
      <c r="F408" s="4" t="e">
        <f>ROUND(Source!T387,O408)</f>
        <v>#REF!</v>
      </c>
      <c r="G408" s="4" t="s">
        <v>194</v>
      </c>
      <c r="H408" s="4" t="s">
        <v>195</v>
      </c>
      <c r="I408" s="4"/>
      <c r="J408" s="4"/>
      <c r="K408" s="4">
        <v>206</v>
      </c>
      <c r="L408" s="4">
        <v>20</v>
      </c>
      <c r="M408" s="4">
        <v>3</v>
      </c>
      <c r="N408" s="4" t="s">
        <v>6</v>
      </c>
      <c r="O408" s="4">
        <v>2</v>
      </c>
      <c r="P408" s="4"/>
      <c r="Q408" s="4"/>
      <c r="R408" s="4"/>
      <c r="S408" s="4"/>
      <c r="T408" s="4"/>
      <c r="U408" s="4"/>
      <c r="V408" s="4"/>
      <c r="W408" s="4">
        <v>0</v>
      </c>
      <c r="X408" s="4">
        <v>1</v>
      </c>
      <c r="Y408" s="4">
        <v>0</v>
      </c>
      <c r="Z408" s="4"/>
      <c r="AA408" s="4"/>
      <c r="AB408" s="4"/>
      <c r="IF408">
        <v>-1</v>
      </c>
    </row>
    <row r="409" spans="1:240" x14ac:dyDescent="0.2">
      <c r="A409" s="4">
        <v>50</v>
      </c>
      <c r="B409" s="4">
        <v>0</v>
      </c>
      <c r="C409" s="4">
        <v>0</v>
      </c>
      <c r="D409" s="4">
        <v>1</v>
      </c>
      <c r="E409" s="4">
        <v>207</v>
      </c>
      <c r="F409" s="4" t="e">
        <f>ROUND(Source!U387,O409)</f>
        <v>#REF!</v>
      </c>
      <c r="G409" s="4" t="s">
        <v>196</v>
      </c>
      <c r="H409" s="4" t="s">
        <v>197</v>
      </c>
      <c r="I409" s="4"/>
      <c r="J409" s="4"/>
      <c r="K409" s="4">
        <v>207</v>
      </c>
      <c r="L409" s="4">
        <v>21</v>
      </c>
      <c r="M409" s="4">
        <v>3</v>
      </c>
      <c r="N409" s="4" t="s">
        <v>6</v>
      </c>
      <c r="O409" s="4">
        <v>7</v>
      </c>
      <c r="P409" s="4"/>
      <c r="Q409" s="4"/>
      <c r="R409" s="4"/>
      <c r="S409" s="4"/>
      <c r="T409" s="4"/>
      <c r="U409" s="4"/>
      <c r="V409" s="4"/>
      <c r="W409" s="4">
        <v>36.376620000000003</v>
      </c>
      <c r="X409" s="4">
        <v>1</v>
      </c>
      <c r="Y409" s="4">
        <v>36.376620000000003</v>
      </c>
      <c r="Z409" s="4"/>
      <c r="AA409" s="4"/>
      <c r="AB409" s="4"/>
      <c r="IF409">
        <v>-1</v>
      </c>
    </row>
    <row r="410" spans="1:240" x14ac:dyDescent="0.2">
      <c r="A410" s="4">
        <v>50</v>
      </c>
      <c r="B410" s="4">
        <v>0</v>
      </c>
      <c r="C410" s="4">
        <v>0</v>
      </c>
      <c r="D410" s="4">
        <v>1</v>
      </c>
      <c r="E410" s="4">
        <v>208</v>
      </c>
      <c r="F410" s="4" t="e">
        <f>ROUND(Source!V387,O410)</f>
        <v>#REF!</v>
      </c>
      <c r="G410" s="4" t="s">
        <v>198</v>
      </c>
      <c r="H410" s="4" t="s">
        <v>199</v>
      </c>
      <c r="I410" s="4"/>
      <c r="J410" s="4"/>
      <c r="K410" s="4">
        <v>208</v>
      </c>
      <c r="L410" s="4">
        <v>22</v>
      </c>
      <c r="M410" s="4">
        <v>3</v>
      </c>
      <c r="N410" s="4" t="s">
        <v>6</v>
      </c>
      <c r="O410" s="4">
        <v>7</v>
      </c>
      <c r="P410" s="4"/>
      <c r="Q410" s="4"/>
      <c r="R410" s="4"/>
      <c r="S410" s="4"/>
      <c r="T410" s="4"/>
      <c r="U410" s="4"/>
      <c r="V410" s="4"/>
      <c r="W410" s="4">
        <v>0.23621639999999999</v>
      </c>
      <c r="X410" s="4">
        <v>1</v>
      </c>
      <c r="Y410" s="4">
        <v>0.23621639999999999</v>
      </c>
      <c r="Z410" s="4"/>
      <c r="AA410" s="4"/>
      <c r="AB410" s="4"/>
      <c r="IF410">
        <v>-1</v>
      </c>
    </row>
    <row r="411" spans="1:240" x14ac:dyDescent="0.2">
      <c r="A411" s="4">
        <v>50</v>
      </c>
      <c r="B411" s="4">
        <v>0</v>
      </c>
      <c r="C411" s="4">
        <v>0</v>
      </c>
      <c r="D411" s="4">
        <v>1</v>
      </c>
      <c r="E411" s="4">
        <v>209</v>
      </c>
      <c r="F411" s="4" t="e">
        <f>ROUND(Source!W387,O411)</f>
        <v>#REF!</v>
      </c>
      <c r="G411" s="4" t="s">
        <v>200</v>
      </c>
      <c r="H411" s="4" t="s">
        <v>201</v>
      </c>
      <c r="I411" s="4"/>
      <c r="J411" s="4"/>
      <c r="K411" s="4">
        <v>209</v>
      </c>
      <c r="L411" s="4">
        <v>23</v>
      </c>
      <c r="M411" s="4">
        <v>3</v>
      </c>
      <c r="N411" s="4" t="s">
        <v>6</v>
      </c>
      <c r="O411" s="4">
        <v>2</v>
      </c>
      <c r="P411" s="4"/>
      <c r="Q411" s="4"/>
      <c r="R411" s="4"/>
      <c r="S411" s="4"/>
      <c r="T411" s="4"/>
      <c r="U411" s="4"/>
      <c r="V411" s="4"/>
      <c r="W411" s="4">
        <v>0</v>
      </c>
      <c r="X411" s="4">
        <v>1</v>
      </c>
      <c r="Y411" s="4">
        <v>0</v>
      </c>
      <c r="Z411" s="4"/>
      <c r="AA411" s="4"/>
      <c r="AB411" s="4"/>
      <c r="IF411">
        <v>-1</v>
      </c>
    </row>
    <row r="412" spans="1:240" x14ac:dyDescent="0.2">
      <c r="A412" s="4">
        <v>50</v>
      </c>
      <c r="B412" s="4">
        <v>0</v>
      </c>
      <c r="C412" s="4">
        <v>0</v>
      </c>
      <c r="D412" s="4">
        <v>1</v>
      </c>
      <c r="E412" s="4">
        <v>233</v>
      </c>
      <c r="F412" s="4">
        <f>ROUND(Source!BD387,O412)</f>
        <v>0</v>
      </c>
      <c r="G412" s="4" t="s">
        <v>202</v>
      </c>
      <c r="H412" s="4" t="s">
        <v>203</v>
      </c>
      <c r="I412" s="4"/>
      <c r="J412" s="4"/>
      <c r="K412" s="4">
        <v>233</v>
      </c>
      <c r="L412" s="4">
        <v>24</v>
      </c>
      <c r="M412" s="4">
        <v>3</v>
      </c>
      <c r="N412" s="4" t="s">
        <v>6</v>
      </c>
      <c r="O412" s="4">
        <v>2</v>
      </c>
      <c r="P412" s="4"/>
      <c r="Q412" s="4"/>
      <c r="R412" s="4"/>
      <c r="S412" s="4"/>
      <c r="T412" s="4"/>
      <c r="U412" s="4"/>
      <c r="V412" s="4"/>
      <c r="W412" s="4">
        <v>0</v>
      </c>
      <c r="X412" s="4">
        <v>1</v>
      </c>
      <c r="Y412" s="4">
        <v>0</v>
      </c>
      <c r="Z412" s="4"/>
      <c r="AA412" s="4"/>
      <c r="AB412" s="4"/>
      <c r="IF412">
        <v>-1</v>
      </c>
    </row>
    <row r="413" spans="1:240" x14ac:dyDescent="0.2">
      <c r="A413" s="4">
        <v>50</v>
      </c>
      <c r="B413" s="4">
        <v>0</v>
      </c>
      <c r="C413" s="4">
        <v>0</v>
      </c>
      <c r="D413" s="4">
        <v>1</v>
      </c>
      <c r="E413" s="4">
        <v>210</v>
      </c>
      <c r="F413" s="4" t="e">
        <f>ROUND(Source!X387,O413)</f>
        <v>#REF!</v>
      </c>
      <c r="G413" s="4" t="s">
        <v>204</v>
      </c>
      <c r="H413" s="4" t="s">
        <v>205</v>
      </c>
      <c r="I413" s="4"/>
      <c r="J413" s="4"/>
      <c r="K413" s="4">
        <v>210</v>
      </c>
      <c r="L413" s="4">
        <v>25</v>
      </c>
      <c r="M413" s="4">
        <v>3</v>
      </c>
      <c r="N413" s="4" t="s">
        <v>6</v>
      </c>
      <c r="O413" s="4">
        <v>2</v>
      </c>
      <c r="P413" s="4"/>
      <c r="Q413" s="4"/>
      <c r="R413" s="4"/>
      <c r="S413" s="4"/>
      <c r="T413" s="4"/>
      <c r="U413" s="4"/>
      <c r="V413" s="4"/>
      <c r="W413" s="4">
        <v>13123.06</v>
      </c>
      <c r="X413" s="4">
        <v>1</v>
      </c>
      <c r="Y413" s="4">
        <v>13123.06</v>
      </c>
      <c r="Z413" s="4"/>
      <c r="AA413" s="4"/>
      <c r="AB413" s="4"/>
      <c r="IF413">
        <v>-1</v>
      </c>
    </row>
    <row r="414" spans="1:240" x14ac:dyDescent="0.2">
      <c r="A414" s="4">
        <v>50</v>
      </c>
      <c r="B414" s="4">
        <v>0</v>
      </c>
      <c r="C414" s="4">
        <v>0</v>
      </c>
      <c r="D414" s="4">
        <v>1</v>
      </c>
      <c r="E414" s="4">
        <v>211</v>
      </c>
      <c r="F414" s="4" t="e">
        <f>ROUND(Source!Y387,O414)</f>
        <v>#REF!</v>
      </c>
      <c r="G414" s="4" t="s">
        <v>206</v>
      </c>
      <c r="H414" s="4" t="s">
        <v>207</v>
      </c>
      <c r="I414" s="4"/>
      <c r="J414" s="4"/>
      <c r="K414" s="4">
        <v>211</v>
      </c>
      <c r="L414" s="4">
        <v>26</v>
      </c>
      <c r="M414" s="4">
        <v>3</v>
      </c>
      <c r="N414" s="4" t="s">
        <v>6</v>
      </c>
      <c r="O414" s="4">
        <v>2</v>
      </c>
      <c r="P414" s="4"/>
      <c r="Q414" s="4"/>
      <c r="R414" s="4"/>
      <c r="S414" s="4"/>
      <c r="T414" s="4"/>
      <c r="U414" s="4"/>
      <c r="V414" s="4"/>
      <c r="W414" s="4">
        <v>7808.76</v>
      </c>
      <c r="X414" s="4">
        <v>1</v>
      </c>
      <c r="Y414" s="4">
        <v>7808.76</v>
      </c>
      <c r="Z414" s="4"/>
      <c r="AA414" s="4"/>
      <c r="AB414" s="4"/>
      <c r="IF414">
        <v>-1</v>
      </c>
    </row>
    <row r="415" spans="1:240" x14ac:dyDescent="0.2">
      <c r="A415" s="4">
        <v>50</v>
      </c>
      <c r="B415" s="4">
        <v>0</v>
      </c>
      <c r="C415" s="4">
        <v>0</v>
      </c>
      <c r="D415" s="4">
        <v>1</v>
      </c>
      <c r="E415" s="4">
        <v>224</v>
      </c>
      <c r="F415" s="4" t="e">
        <f>ROUND(Source!AR387,O415)</f>
        <v>#REF!</v>
      </c>
      <c r="G415" s="4" t="s">
        <v>208</v>
      </c>
      <c r="H415" s="4" t="s">
        <v>209</v>
      </c>
      <c r="I415" s="4"/>
      <c r="J415" s="4"/>
      <c r="K415" s="4">
        <v>224</v>
      </c>
      <c r="L415" s="4">
        <v>27</v>
      </c>
      <c r="M415" s="4">
        <v>3</v>
      </c>
      <c r="N415" s="4" t="s">
        <v>6</v>
      </c>
      <c r="O415" s="4">
        <v>2</v>
      </c>
      <c r="P415" s="4"/>
      <c r="Q415" s="4"/>
      <c r="R415" s="4"/>
      <c r="S415" s="4"/>
      <c r="T415" s="4"/>
      <c r="U415" s="4"/>
      <c r="V415" s="4"/>
      <c r="W415" s="4">
        <v>74301.59</v>
      </c>
      <c r="X415" s="4">
        <v>1</v>
      </c>
      <c r="Y415" s="4">
        <v>74301.59</v>
      </c>
      <c r="Z415" s="4"/>
      <c r="AA415" s="4"/>
      <c r="AB415" s="4"/>
      <c r="IF415">
        <v>-1</v>
      </c>
    </row>
    <row r="416" spans="1:240" x14ac:dyDescent="0.2">
      <c r="IF416">
        <v>-1</v>
      </c>
    </row>
    <row r="417" spans="1:245" x14ac:dyDescent="0.2">
      <c r="A417" s="1">
        <v>4</v>
      </c>
      <c r="B417" s="1">
        <v>1</v>
      </c>
      <c r="C417" s="1"/>
      <c r="D417" s="1">
        <f>ROW(A435)</f>
        <v>435</v>
      </c>
      <c r="E417" s="1"/>
      <c r="F417" s="1" t="s">
        <v>6</v>
      </c>
      <c r="G417" s="1" t="s">
        <v>389</v>
      </c>
      <c r="H417" s="1" t="s">
        <v>6</v>
      </c>
      <c r="I417" s="1">
        <v>0</v>
      </c>
      <c r="J417" s="1"/>
      <c r="K417" s="1">
        <v>-1</v>
      </c>
      <c r="L417" s="1"/>
      <c r="M417" s="1" t="s">
        <v>6</v>
      </c>
      <c r="N417" s="1"/>
      <c r="O417" s="1"/>
      <c r="P417" s="1"/>
      <c r="Q417" s="1"/>
      <c r="R417" s="1"/>
      <c r="S417" s="1">
        <v>0</v>
      </c>
      <c r="T417" s="1"/>
      <c r="U417" s="1" t="s">
        <v>6</v>
      </c>
      <c r="V417" s="1">
        <v>0</v>
      </c>
      <c r="W417" s="1"/>
      <c r="X417" s="1"/>
      <c r="Y417" s="1"/>
      <c r="Z417" s="1"/>
      <c r="AA417" s="1"/>
      <c r="AB417" s="1" t="s">
        <v>6</v>
      </c>
      <c r="AC417" s="1" t="s">
        <v>6</v>
      </c>
      <c r="AD417" s="1" t="s">
        <v>6</v>
      </c>
      <c r="AE417" s="1" t="s">
        <v>6</v>
      </c>
      <c r="AF417" s="1" t="s">
        <v>6</v>
      </c>
      <c r="AG417" s="1" t="s">
        <v>6</v>
      </c>
      <c r="AH417" s="1"/>
      <c r="AI417" s="1"/>
      <c r="AJ417" s="1"/>
      <c r="AK417" s="1"/>
      <c r="AL417" s="1"/>
      <c r="AM417" s="1"/>
      <c r="AN417" s="1"/>
      <c r="AO417" s="1"/>
      <c r="AP417" s="1" t="s">
        <v>6</v>
      </c>
      <c r="AQ417" s="1" t="s">
        <v>6</v>
      </c>
      <c r="AR417" s="1" t="s">
        <v>6</v>
      </c>
      <c r="AS417" s="1"/>
      <c r="AT417" s="1"/>
      <c r="AU417" s="1"/>
      <c r="AV417" s="1"/>
      <c r="AW417" s="1"/>
      <c r="AX417" s="1"/>
      <c r="AY417" s="1"/>
      <c r="AZ417" s="1" t="s">
        <v>6</v>
      </c>
      <c r="BA417" s="1"/>
      <c r="BB417" s="1" t="s">
        <v>6</v>
      </c>
      <c r="BC417" s="1" t="s">
        <v>6</v>
      </c>
      <c r="BD417" s="1" t="s">
        <v>6</v>
      </c>
      <c r="BE417" s="1" t="s">
        <v>6</v>
      </c>
      <c r="BF417" s="1" t="s">
        <v>6</v>
      </c>
      <c r="BG417" s="1" t="s">
        <v>6</v>
      </c>
      <c r="BH417" s="1" t="s">
        <v>6</v>
      </c>
      <c r="BI417" s="1" t="s">
        <v>6</v>
      </c>
      <c r="BJ417" s="1" t="s">
        <v>6</v>
      </c>
      <c r="BK417" s="1" t="s">
        <v>6</v>
      </c>
      <c r="BL417" s="1" t="s">
        <v>6</v>
      </c>
      <c r="BM417" s="1" t="s">
        <v>6</v>
      </c>
      <c r="BN417" s="1" t="s">
        <v>6</v>
      </c>
      <c r="BO417" s="1" t="s">
        <v>6</v>
      </c>
      <c r="BP417" s="1" t="s">
        <v>6</v>
      </c>
      <c r="BQ417" s="1"/>
      <c r="BR417" s="1"/>
      <c r="BS417" s="1"/>
      <c r="BT417" s="1"/>
      <c r="BU417" s="1"/>
      <c r="BV417" s="1"/>
      <c r="BW417" s="1"/>
      <c r="BX417" s="1">
        <v>0</v>
      </c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>
        <v>0</v>
      </c>
      <c r="IF417">
        <v>-1</v>
      </c>
    </row>
    <row r="418" spans="1:245" x14ac:dyDescent="0.2">
      <c r="IF418">
        <v>-1</v>
      </c>
    </row>
    <row r="419" spans="1:245" x14ac:dyDescent="0.2">
      <c r="A419" s="2">
        <v>52</v>
      </c>
      <c r="B419" s="2">
        <f t="shared" ref="B419:G419" si="349">B435</f>
        <v>1</v>
      </c>
      <c r="C419" s="2">
        <f t="shared" si="349"/>
        <v>4</v>
      </c>
      <c r="D419" s="2">
        <f t="shared" si="349"/>
        <v>417</v>
      </c>
      <c r="E419" s="2">
        <f t="shared" si="349"/>
        <v>0</v>
      </c>
      <c r="F419" s="2" t="str">
        <f t="shared" si="349"/>
        <v/>
      </c>
      <c r="G419" s="2" t="str">
        <f t="shared" si="349"/>
        <v>Система 8.2</v>
      </c>
      <c r="H419" s="2"/>
      <c r="I419" s="2"/>
      <c r="J419" s="2"/>
      <c r="K419" s="2"/>
      <c r="L419" s="2"/>
      <c r="M419" s="2"/>
      <c r="N419" s="2"/>
      <c r="O419" s="2" t="e">
        <f t="shared" ref="O419:AT419" si="350">O435</f>
        <v>#REF!</v>
      </c>
      <c r="P419" s="2" t="e">
        <f t="shared" si="350"/>
        <v>#REF!</v>
      </c>
      <c r="Q419" s="2" t="e">
        <f t="shared" si="350"/>
        <v>#REF!</v>
      </c>
      <c r="R419" s="2" t="e">
        <f t="shared" si="350"/>
        <v>#REF!</v>
      </c>
      <c r="S419" s="2" t="e">
        <f t="shared" si="350"/>
        <v>#REF!</v>
      </c>
      <c r="T419" s="2" t="e">
        <f t="shared" si="350"/>
        <v>#REF!</v>
      </c>
      <c r="U419" s="2" t="e">
        <f t="shared" si="350"/>
        <v>#REF!</v>
      </c>
      <c r="V419" s="2" t="e">
        <f t="shared" si="350"/>
        <v>#REF!</v>
      </c>
      <c r="W419" s="2" t="e">
        <f t="shared" si="350"/>
        <v>#REF!</v>
      </c>
      <c r="X419" s="2" t="e">
        <f t="shared" si="350"/>
        <v>#REF!</v>
      </c>
      <c r="Y419" s="2" t="e">
        <f t="shared" si="350"/>
        <v>#REF!</v>
      </c>
      <c r="Z419" s="2">
        <f t="shared" si="350"/>
        <v>0</v>
      </c>
      <c r="AA419" s="2">
        <f t="shared" si="350"/>
        <v>0</v>
      </c>
      <c r="AB419" s="2" t="e">
        <f t="shared" si="350"/>
        <v>#REF!</v>
      </c>
      <c r="AC419" s="2" t="e">
        <f t="shared" si="350"/>
        <v>#REF!</v>
      </c>
      <c r="AD419" s="2" t="e">
        <f t="shared" si="350"/>
        <v>#REF!</v>
      </c>
      <c r="AE419" s="2" t="e">
        <f t="shared" si="350"/>
        <v>#REF!</v>
      </c>
      <c r="AF419" s="2" t="e">
        <f t="shared" si="350"/>
        <v>#REF!</v>
      </c>
      <c r="AG419" s="2" t="e">
        <f t="shared" si="350"/>
        <v>#REF!</v>
      </c>
      <c r="AH419" s="2" t="e">
        <f t="shared" si="350"/>
        <v>#REF!</v>
      </c>
      <c r="AI419" s="2" t="e">
        <f t="shared" si="350"/>
        <v>#REF!</v>
      </c>
      <c r="AJ419" s="2" t="e">
        <f t="shared" si="350"/>
        <v>#REF!</v>
      </c>
      <c r="AK419" s="2" t="e">
        <f t="shared" si="350"/>
        <v>#REF!</v>
      </c>
      <c r="AL419" s="2" t="e">
        <f t="shared" si="350"/>
        <v>#REF!</v>
      </c>
      <c r="AM419" s="2">
        <f t="shared" si="350"/>
        <v>0</v>
      </c>
      <c r="AN419" s="2">
        <f t="shared" si="350"/>
        <v>0</v>
      </c>
      <c r="AO419" s="2">
        <f t="shared" si="350"/>
        <v>0</v>
      </c>
      <c r="AP419" s="2" t="e">
        <f t="shared" si="350"/>
        <v>#REF!</v>
      </c>
      <c r="AQ419" s="2">
        <f t="shared" si="350"/>
        <v>0</v>
      </c>
      <c r="AR419" s="2" t="e">
        <f t="shared" si="350"/>
        <v>#REF!</v>
      </c>
      <c r="AS419" s="2" t="e">
        <f t="shared" si="350"/>
        <v>#REF!</v>
      </c>
      <c r="AT419" s="2">
        <f t="shared" si="350"/>
        <v>0</v>
      </c>
      <c r="AU419" s="2">
        <f t="shared" ref="AU419:BZ419" si="351">AU435</f>
        <v>0</v>
      </c>
      <c r="AV419" s="2" t="e">
        <f t="shared" si="351"/>
        <v>#REF!</v>
      </c>
      <c r="AW419" s="2" t="e">
        <f t="shared" si="351"/>
        <v>#REF!</v>
      </c>
      <c r="AX419" s="2">
        <f t="shared" si="351"/>
        <v>0</v>
      </c>
      <c r="AY419" s="2" t="e">
        <f t="shared" si="351"/>
        <v>#REF!</v>
      </c>
      <c r="AZ419" s="2" t="e">
        <f t="shared" si="351"/>
        <v>#REF!</v>
      </c>
      <c r="BA419" s="2" t="e">
        <f t="shared" si="351"/>
        <v>#REF!</v>
      </c>
      <c r="BB419" s="2">
        <f t="shared" si="351"/>
        <v>0</v>
      </c>
      <c r="BC419" s="2">
        <f t="shared" si="351"/>
        <v>0</v>
      </c>
      <c r="BD419" s="2">
        <f t="shared" si="351"/>
        <v>0</v>
      </c>
      <c r="BE419" s="2">
        <f t="shared" si="351"/>
        <v>0</v>
      </c>
      <c r="BF419" s="2">
        <f t="shared" si="351"/>
        <v>0</v>
      </c>
      <c r="BG419" s="2">
        <f t="shared" si="351"/>
        <v>0</v>
      </c>
      <c r="BH419" s="2">
        <f t="shared" si="351"/>
        <v>0</v>
      </c>
      <c r="BI419" s="2">
        <f t="shared" si="351"/>
        <v>0</v>
      </c>
      <c r="BJ419" s="2">
        <f t="shared" si="351"/>
        <v>0</v>
      </c>
      <c r="BK419" s="2">
        <f t="shared" si="351"/>
        <v>0</v>
      </c>
      <c r="BL419" s="2">
        <f t="shared" si="351"/>
        <v>0</v>
      </c>
      <c r="BM419" s="2">
        <f t="shared" si="351"/>
        <v>0</v>
      </c>
      <c r="BN419" s="2">
        <f t="shared" si="351"/>
        <v>0</v>
      </c>
      <c r="BO419" s="2">
        <f t="shared" si="351"/>
        <v>0</v>
      </c>
      <c r="BP419" s="2">
        <f t="shared" si="351"/>
        <v>0</v>
      </c>
      <c r="BQ419" s="2">
        <f t="shared" si="351"/>
        <v>0</v>
      </c>
      <c r="BR419" s="2">
        <f t="shared" si="351"/>
        <v>0</v>
      </c>
      <c r="BS419" s="2">
        <f t="shared" si="351"/>
        <v>0</v>
      </c>
      <c r="BT419" s="2">
        <f t="shared" si="351"/>
        <v>0</v>
      </c>
      <c r="BU419" s="2">
        <f t="shared" si="351"/>
        <v>0</v>
      </c>
      <c r="BV419" s="2">
        <f t="shared" si="351"/>
        <v>0</v>
      </c>
      <c r="BW419" s="2">
        <f t="shared" si="351"/>
        <v>0</v>
      </c>
      <c r="BX419" s="2">
        <f t="shared" si="351"/>
        <v>0</v>
      </c>
      <c r="BY419" s="2" t="e">
        <f t="shared" si="351"/>
        <v>#REF!</v>
      </c>
      <c r="BZ419" s="2">
        <f t="shared" si="351"/>
        <v>0</v>
      </c>
      <c r="CA419" s="2" t="e">
        <f t="shared" ref="CA419:DF419" si="352">CA435</f>
        <v>#REF!</v>
      </c>
      <c r="CB419" s="2" t="e">
        <f t="shared" si="352"/>
        <v>#REF!</v>
      </c>
      <c r="CC419" s="2">
        <f t="shared" si="352"/>
        <v>0</v>
      </c>
      <c r="CD419" s="2">
        <f t="shared" si="352"/>
        <v>0</v>
      </c>
      <c r="CE419" s="2" t="e">
        <f t="shared" si="352"/>
        <v>#REF!</v>
      </c>
      <c r="CF419" s="2" t="e">
        <f t="shared" si="352"/>
        <v>#REF!</v>
      </c>
      <c r="CG419" s="2">
        <f t="shared" si="352"/>
        <v>0</v>
      </c>
      <c r="CH419" s="2" t="e">
        <f t="shared" si="352"/>
        <v>#REF!</v>
      </c>
      <c r="CI419" s="2" t="e">
        <f t="shared" si="352"/>
        <v>#REF!</v>
      </c>
      <c r="CJ419" s="2" t="e">
        <f t="shared" si="352"/>
        <v>#REF!</v>
      </c>
      <c r="CK419" s="2">
        <f t="shared" si="352"/>
        <v>0</v>
      </c>
      <c r="CL419" s="2">
        <f t="shared" si="352"/>
        <v>0</v>
      </c>
      <c r="CM419" s="2">
        <f t="shared" si="352"/>
        <v>0</v>
      </c>
      <c r="CN419" s="2">
        <f t="shared" si="352"/>
        <v>0</v>
      </c>
      <c r="CO419" s="2">
        <f t="shared" si="352"/>
        <v>0</v>
      </c>
      <c r="CP419" s="2">
        <f t="shared" si="352"/>
        <v>0</v>
      </c>
      <c r="CQ419" s="2">
        <f t="shared" si="352"/>
        <v>0</v>
      </c>
      <c r="CR419" s="2">
        <f t="shared" si="352"/>
        <v>0</v>
      </c>
      <c r="CS419" s="2">
        <f t="shared" si="352"/>
        <v>0</v>
      </c>
      <c r="CT419" s="2">
        <f t="shared" si="352"/>
        <v>0</v>
      </c>
      <c r="CU419" s="2">
        <f t="shared" si="352"/>
        <v>0</v>
      </c>
      <c r="CV419" s="2">
        <f t="shared" si="352"/>
        <v>0</v>
      </c>
      <c r="CW419" s="2">
        <f t="shared" si="352"/>
        <v>0</v>
      </c>
      <c r="CX419" s="2">
        <f t="shared" si="352"/>
        <v>0</v>
      </c>
      <c r="CY419" s="2">
        <f t="shared" si="352"/>
        <v>0</v>
      </c>
      <c r="CZ419" s="2">
        <f t="shared" si="352"/>
        <v>0</v>
      </c>
      <c r="DA419" s="2">
        <f t="shared" si="352"/>
        <v>0</v>
      </c>
      <c r="DB419" s="2">
        <f t="shared" si="352"/>
        <v>0</v>
      </c>
      <c r="DC419" s="2">
        <f t="shared" si="352"/>
        <v>0</v>
      </c>
      <c r="DD419" s="2">
        <f t="shared" si="352"/>
        <v>0</v>
      </c>
      <c r="DE419" s="2">
        <f t="shared" si="352"/>
        <v>0</v>
      </c>
      <c r="DF419" s="2">
        <f t="shared" si="352"/>
        <v>0</v>
      </c>
      <c r="DG419" s="3">
        <f t="shared" ref="DG419:EL419" si="353">DG435</f>
        <v>0</v>
      </c>
      <c r="DH419" s="3">
        <f t="shared" si="353"/>
        <v>0</v>
      </c>
      <c r="DI419" s="3">
        <f t="shared" si="353"/>
        <v>0</v>
      </c>
      <c r="DJ419" s="3">
        <f t="shared" si="353"/>
        <v>0</v>
      </c>
      <c r="DK419" s="3">
        <f t="shared" si="353"/>
        <v>0</v>
      </c>
      <c r="DL419" s="3">
        <f t="shared" si="353"/>
        <v>0</v>
      </c>
      <c r="DM419" s="3">
        <f t="shared" si="353"/>
        <v>0</v>
      </c>
      <c r="DN419" s="3">
        <f t="shared" si="353"/>
        <v>0</v>
      </c>
      <c r="DO419" s="3">
        <f t="shared" si="353"/>
        <v>0</v>
      </c>
      <c r="DP419" s="3">
        <f t="shared" si="353"/>
        <v>0</v>
      </c>
      <c r="DQ419" s="3">
        <f t="shared" si="353"/>
        <v>0</v>
      </c>
      <c r="DR419" s="3">
        <f t="shared" si="353"/>
        <v>0</v>
      </c>
      <c r="DS419" s="3">
        <f t="shared" si="353"/>
        <v>0</v>
      </c>
      <c r="DT419" s="3">
        <f t="shared" si="353"/>
        <v>0</v>
      </c>
      <c r="DU419" s="3">
        <f t="shared" si="353"/>
        <v>0</v>
      </c>
      <c r="DV419" s="3">
        <f t="shared" si="353"/>
        <v>0</v>
      </c>
      <c r="DW419" s="3">
        <f t="shared" si="353"/>
        <v>0</v>
      </c>
      <c r="DX419" s="3">
        <f t="shared" si="353"/>
        <v>0</v>
      </c>
      <c r="DY419" s="3">
        <f t="shared" si="353"/>
        <v>0</v>
      </c>
      <c r="DZ419" s="3">
        <f t="shared" si="353"/>
        <v>0</v>
      </c>
      <c r="EA419" s="3">
        <f t="shared" si="353"/>
        <v>0</v>
      </c>
      <c r="EB419" s="3">
        <f t="shared" si="353"/>
        <v>0</v>
      </c>
      <c r="EC419" s="3">
        <f t="shared" si="353"/>
        <v>0</v>
      </c>
      <c r="ED419" s="3">
        <f t="shared" si="353"/>
        <v>0</v>
      </c>
      <c r="EE419" s="3">
        <f t="shared" si="353"/>
        <v>0</v>
      </c>
      <c r="EF419" s="3">
        <f t="shared" si="353"/>
        <v>0</v>
      </c>
      <c r="EG419" s="3">
        <f t="shared" si="353"/>
        <v>0</v>
      </c>
      <c r="EH419" s="3">
        <f t="shared" si="353"/>
        <v>0</v>
      </c>
      <c r="EI419" s="3">
        <f t="shared" si="353"/>
        <v>0</v>
      </c>
      <c r="EJ419" s="3">
        <f t="shared" si="353"/>
        <v>0</v>
      </c>
      <c r="EK419" s="3">
        <f t="shared" si="353"/>
        <v>0</v>
      </c>
      <c r="EL419" s="3">
        <f t="shared" si="353"/>
        <v>0</v>
      </c>
      <c r="EM419" s="3">
        <f t="shared" ref="EM419:FR419" si="354">EM435</f>
        <v>0</v>
      </c>
      <c r="EN419" s="3">
        <f t="shared" si="354"/>
        <v>0</v>
      </c>
      <c r="EO419" s="3">
        <f t="shared" si="354"/>
        <v>0</v>
      </c>
      <c r="EP419" s="3">
        <f t="shared" si="354"/>
        <v>0</v>
      </c>
      <c r="EQ419" s="3">
        <f t="shared" si="354"/>
        <v>0</v>
      </c>
      <c r="ER419" s="3">
        <f t="shared" si="354"/>
        <v>0</v>
      </c>
      <c r="ES419" s="3">
        <f t="shared" si="354"/>
        <v>0</v>
      </c>
      <c r="ET419" s="3">
        <f t="shared" si="354"/>
        <v>0</v>
      </c>
      <c r="EU419" s="3">
        <f t="shared" si="354"/>
        <v>0</v>
      </c>
      <c r="EV419" s="3">
        <f t="shared" si="354"/>
        <v>0</v>
      </c>
      <c r="EW419" s="3">
        <f t="shared" si="354"/>
        <v>0</v>
      </c>
      <c r="EX419" s="3">
        <f t="shared" si="354"/>
        <v>0</v>
      </c>
      <c r="EY419" s="3">
        <f t="shared" si="354"/>
        <v>0</v>
      </c>
      <c r="EZ419" s="3">
        <f t="shared" si="354"/>
        <v>0</v>
      </c>
      <c r="FA419" s="3">
        <f t="shared" si="354"/>
        <v>0</v>
      </c>
      <c r="FB419" s="3">
        <f t="shared" si="354"/>
        <v>0</v>
      </c>
      <c r="FC419" s="3">
        <f t="shared" si="354"/>
        <v>0</v>
      </c>
      <c r="FD419" s="3">
        <f t="shared" si="354"/>
        <v>0</v>
      </c>
      <c r="FE419" s="3">
        <f t="shared" si="354"/>
        <v>0</v>
      </c>
      <c r="FF419" s="3">
        <f t="shared" si="354"/>
        <v>0</v>
      </c>
      <c r="FG419" s="3">
        <f t="shared" si="354"/>
        <v>0</v>
      </c>
      <c r="FH419" s="3">
        <f t="shared" si="354"/>
        <v>0</v>
      </c>
      <c r="FI419" s="3">
        <f t="shared" si="354"/>
        <v>0</v>
      </c>
      <c r="FJ419" s="3">
        <f t="shared" si="354"/>
        <v>0</v>
      </c>
      <c r="FK419" s="3">
        <f t="shared" si="354"/>
        <v>0</v>
      </c>
      <c r="FL419" s="3">
        <f t="shared" si="354"/>
        <v>0</v>
      </c>
      <c r="FM419" s="3">
        <f t="shared" si="354"/>
        <v>0</v>
      </c>
      <c r="FN419" s="3">
        <f t="shared" si="354"/>
        <v>0</v>
      </c>
      <c r="FO419" s="3">
        <f t="shared" si="354"/>
        <v>0</v>
      </c>
      <c r="FP419" s="3">
        <f t="shared" si="354"/>
        <v>0</v>
      </c>
      <c r="FQ419" s="3">
        <f t="shared" si="354"/>
        <v>0</v>
      </c>
      <c r="FR419" s="3">
        <f t="shared" si="354"/>
        <v>0</v>
      </c>
      <c r="FS419" s="3">
        <f t="shared" ref="FS419:GX419" si="355">FS435</f>
        <v>0</v>
      </c>
      <c r="FT419" s="3">
        <f t="shared" si="355"/>
        <v>0</v>
      </c>
      <c r="FU419" s="3">
        <f t="shared" si="355"/>
        <v>0</v>
      </c>
      <c r="FV419" s="3">
        <f t="shared" si="355"/>
        <v>0</v>
      </c>
      <c r="FW419" s="3">
        <f t="shared" si="355"/>
        <v>0</v>
      </c>
      <c r="FX419" s="3">
        <f t="shared" si="355"/>
        <v>0</v>
      </c>
      <c r="FY419" s="3">
        <f t="shared" si="355"/>
        <v>0</v>
      </c>
      <c r="FZ419" s="3">
        <f t="shared" si="355"/>
        <v>0</v>
      </c>
      <c r="GA419" s="3">
        <f t="shared" si="355"/>
        <v>0</v>
      </c>
      <c r="GB419" s="3">
        <f t="shared" si="355"/>
        <v>0</v>
      </c>
      <c r="GC419" s="3">
        <f t="shared" si="355"/>
        <v>0</v>
      </c>
      <c r="GD419" s="3">
        <f t="shared" si="355"/>
        <v>0</v>
      </c>
      <c r="GE419" s="3">
        <f t="shared" si="355"/>
        <v>0</v>
      </c>
      <c r="GF419" s="3">
        <f t="shared" si="355"/>
        <v>0</v>
      </c>
      <c r="GG419" s="3">
        <f t="shared" si="355"/>
        <v>0</v>
      </c>
      <c r="GH419" s="3">
        <f t="shared" si="355"/>
        <v>0</v>
      </c>
      <c r="GI419" s="3">
        <f t="shared" si="355"/>
        <v>0</v>
      </c>
      <c r="GJ419" s="3">
        <f t="shared" si="355"/>
        <v>0</v>
      </c>
      <c r="GK419" s="3">
        <f t="shared" si="355"/>
        <v>0</v>
      </c>
      <c r="GL419" s="3">
        <f t="shared" si="355"/>
        <v>0</v>
      </c>
      <c r="GM419" s="3">
        <f t="shared" si="355"/>
        <v>0</v>
      </c>
      <c r="GN419" s="3">
        <f t="shared" si="355"/>
        <v>0</v>
      </c>
      <c r="GO419" s="3">
        <f t="shared" si="355"/>
        <v>0</v>
      </c>
      <c r="GP419" s="3">
        <f t="shared" si="355"/>
        <v>0</v>
      </c>
      <c r="GQ419" s="3">
        <f t="shared" si="355"/>
        <v>0</v>
      </c>
      <c r="GR419" s="3">
        <f t="shared" si="355"/>
        <v>0</v>
      </c>
      <c r="GS419" s="3">
        <f t="shared" si="355"/>
        <v>0</v>
      </c>
      <c r="GT419" s="3">
        <f t="shared" si="355"/>
        <v>0</v>
      </c>
      <c r="GU419" s="3">
        <f t="shared" si="355"/>
        <v>0</v>
      </c>
      <c r="GV419" s="3">
        <f t="shared" si="355"/>
        <v>0</v>
      </c>
      <c r="GW419" s="3">
        <f t="shared" si="355"/>
        <v>0</v>
      </c>
      <c r="GX419" s="3">
        <f t="shared" si="355"/>
        <v>0</v>
      </c>
      <c r="IF419">
        <v>-1</v>
      </c>
    </row>
    <row r="420" spans="1:245" x14ac:dyDescent="0.2">
      <c r="IF420">
        <v>-1</v>
      </c>
    </row>
    <row r="421" spans="1:245" x14ac:dyDescent="0.2">
      <c r="A421">
        <v>17</v>
      </c>
      <c r="B421">
        <v>1</v>
      </c>
      <c r="C421">
        <f>ROW(SmtRes!A492)</f>
        <v>492</v>
      </c>
      <c r="D421">
        <f>ROW(EtalonRes!A523)</f>
        <v>523</v>
      </c>
      <c r="E421" t="s">
        <v>390</v>
      </c>
      <c r="F421" t="s">
        <v>21</v>
      </c>
      <c r="G421" t="s">
        <v>22</v>
      </c>
      <c r="H421" t="s">
        <v>23</v>
      </c>
      <c r="I421">
        <f>'1.Лок.смета.и.Акт'!E1258</f>
        <v>1</v>
      </c>
      <c r="J421">
        <v>0</v>
      </c>
      <c r="K421">
        <v>1</v>
      </c>
      <c r="O421">
        <f t="shared" ref="O421:O433" si="356">ROUND(CP421,2)</f>
        <v>1341.74</v>
      </c>
      <c r="P421">
        <f t="shared" ref="P421:P433" si="357">ROUND(CQ421*I421,2)</f>
        <v>18.489999999999998</v>
      </c>
      <c r="Q421">
        <f t="shared" ref="Q421:Q433" si="358">ROUND(CR421*I421,2)</f>
        <v>92.16</v>
      </c>
      <c r="R421">
        <f t="shared" ref="R421:R433" si="359">ROUND(CS421*I421,2)</f>
        <v>21.04</v>
      </c>
      <c r="S421">
        <f t="shared" ref="S421:S433" si="360">ROUND(CT421*I421,2)</f>
        <v>1231.0899999999999</v>
      </c>
      <c r="T421">
        <f t="shared" ref="T421:T433" si="361">ROUND(CU421*I421,2)</f>
        <v>0</v>
      </c>
      <c r="U421">
        <f t="shared" ref="U421:U433" si="362">ROUND(CV421*I421,7)</f>
        <v>3.8325</v>
      </c>
      <c r="V421">
        <f t="shared" ref="V421:V433" si="363">ROUND(CW421*I421,7)</f>
        <v>5.2499999999999998E-2</v>
      </c>
      <c r="W421">
        <f t="shared" ref="W421:W433" si="364">ROUND(CX421*I421,2)</f>
        <v>0</v>
      </c>
      <c r="X421">
        <f t="shared" ref="X421:X433" si="365">ROUND(CY421,2)</f>
        <v>1515.08</v>
      </c>
      <c r="Y421">
        <f t="shared" ref="Y421:Y433" si="366">ROUND(CZ421,2)</f>
        <v>901.53</v>
      </c>
      <c r="AA421">
        <v>74715642</v>
      </c>
      <c r="AB421">
        <f t="shared" ref="AB421:AB433" si="367">ROUND((AC421+AD421+AF421),2)</f>
        <v>45.85</v>
      </c>
      <c r="AC421">
        <f t="shared" ref="AC421:AC433" si="368">ROUND((ES421),2)</f>
        <v>2.0299999999999998</v>
      </c>
      <c r="AD421">
        <f>ROUND(((((ET421*ROUND(1.05,7)))-((EU421*ROUND(1.05,7))))+AE421),2)</f>
        <v>6.95</v>
      </c>
      <c r="AE421">
        <f>ROUND(((EU421*ROUND(1.05,7))),2)</f>
        <v>0.63</v>
      </c>
      <c r="AF421">
        <f>ROUND(((EV421*ROUND(1.05,7))),2)</f>
        <v>36.869999999999997</v>
      </c>
      <c r="AG421">
        <f t="shared" ref="AG421:AG433" si="369">ROUND((AP421),2)</f>
        <v>0</v>
      </c>
      <c r="AH421">
        <f>((EW421*ROUND(1.05,7)))</f>
        <v>3.8325</v>
      </c>
      <c r="AI421">
        <f>((EX421*ROUND(1.05,7)))</f>
        <v>5.2500000000000005E-2</v>
      </c>
      <c r="AJ421">
        <f t="shared" ref="AJ421:AJ433" si="370">(AS421)</f>
        <v>0</v>
      </c>
      <c r="AK421">
        <f>AL421+AM421+AO421</f>
        <v>43.76</v>
      </c>
      <c r="AL421" s="68">
        <f>'1.Лок.смета.и.Акт'!F1262</f>
        <v>2.0299999999999998</v>
      </c>
      <c r="AM421" s="68">
        <f>'1.Лок.смета.и.Акт'!F1260</f>
        <v>6.62</v>
      </c>
      <c r="AN421" s="68">
        <f>'1.Лок.смета.и.Акт'!F1261</f>
        <v>0.6</v>
      </c>
      <c r="AO421" s="68">
        <f>'1.Лок.смета.и.Акт'!F1259</f>
        <v>35.11</v>
      </c>
      <c r="AP421">
        <v>0</v>
      </c>
      <c r="AQ421">
        <f>'1.Лок.смета.и.Акт'!E1265</f>
        <v>3.65</v>
      </c>
      <c r="AR421">
        <v>0.05</v>
      </c>
      <c r="AS421">
        <v>0</v>
      </c>
      <c r="AT421">
        <v>121</v>
      </c>
      <c r="AU421">
        <v>72</v>
      </c>
      <c r="AV421">
        <v>1</v>
      </c>
      <c r="AW421">
        <v>1</v>
      </c>
      <c r="AZ421">
        <v>1</v>
      </c>
      <c r="BA421">
        <f>'1.Лок.смета.и.Акт'!J1259</f>
        <v>33.39</v>
      </c>
      <c r="BB421">
        <f>'1.Лок.смета.и.Акт'!J1260</f>
        <v>13.26</v>
      </c>
      <c r="BC421">
        <f>'1.Лок.смета.и.Акт'!J1262</f>
        <v>9.11</v>
      </c>
      <c r="BD421" t="s">
        <v>6</v>
      </c>
      <c r="BE421" t="s">
        <v>6</v>
      </c>
      <c r="BF421" t="s">
        <v>6</v>
      </c>
      <c r="BG421" t="s">
        <v>6</v>
      </c>
      <c r="BH421">
        <v>0</v>
      </c>
      <c r="BI421">
        <v>1</v>
      </c>
      <c r="BJ421" t="s">
        <v>24</v>
      </c>
      <c r="BM421">
        <v>20001</v>
      </c>
      <c r="BN421">
        <v>0</v>
      </c>
      <c r="BO421" t="s">
        <v>6</v>
      </c>
      <c r="BP421">
        <v>0</v>
      </c>
      <c r="BQ421">
        <v>22</v>
      </c>
      <c r="BR421">
        <v>0</v>
      </c>
      <c r="BS421">
        <f>'1.Лок.смета.и.Акт'!J1261</f>
        <v>33.39</v>
      </c>
      <c r="BT421">
        <v>1</v>
      </c>
      <c r="BU421">
        <v>1</v>
      </c>
      <c r="BV421">
        <v>1</v>
      </c>
      <c r="BW421">
        <v>1</v>
      </c>
      <c r="BX421">
        <v>1</v>
      </c>
      <c r="BY421" t="s">
        <v>6</v>
      </c>
      <c r="BZ421">
        <v>121</v>
      </c>
      <c r="CA421">
        <v>72</v>
      </c>
      <c r="CB421" t="s">
        <v>6</v>
      </c>
      <c r="CE421">
        <v>0</v>
      </c>
      <c r="CF421">
        <v>0</v>
      </c>
      <c r="CG421">
        <v>0</v>
      </c>
      <c r="CM421">
        <v>0</v>
      </c>
      <c r="CN421" t="s">
        <v>25</v>
      </c>
      <c r="CO421">
        <v>0</v>
      </c>
      <c r="CP421">
        <f t="shared" ref="CP421:CP433" si="371">(P421+Q421+S421)</f>
        <v>1341.74</v>
      </c>
      <c r="CQ421">
        <f>AC421*BC421</f>
        <v>18.493299999999998</v>
      </c>
      <c r="CR421">
        <f>AD421*BB421</f>
        <v>92.156999999999996</v>
      </c>
      <c r="CS421">
        <f t="shared" ref="CS421:CS433" si="372">AE421*BS421</f>
        <v>21.035700000000002</v>
      </c>
      <c r="CT421">
        <f t="shared" ref="CT421:CT433" si="373">AF421*BA421</f>
        <v>1231.0892999999999</v>
      </c>
      <c r="CU421">
        <f t="shared" ref="CU421:CU433" si="374">AG421</f>
        <v>0</v>
      </c>
      <c r="CV421">
        <f t="shared" ref="CV421:CV433" si="375">AH421</f>
        <v>3.8325</v>
      </c>
      <c r="CW421">
        <f t="shared" ref="CW421:CW433" si="376">AI421</f>
        <v>5.2500000000000005E-2</v>
      </c>
      <c r="CX421">
        <f t="shared" ref="CX421:CX433" si="377">AJ421</f>
        <v>0</v>
      </c>
      <c r="CY421">
        <f t="shared" ref="CY421:CY433" si="378">(((S421+R421)*AT421)/100)</f>
        <v>1515.0772999999999</v>
      </c>
      <c r="CZ421">
        <f t="shared" ref="CZ421:CZ433" si="379">(((S421+R421)*AU421)/100)</f>
        <v>901.53359999999986</v>
      </c>
      <c r="DB421">
        <v>22</v>
      </c>
      <c r="DC421" t="s">
        <v>6</v>
      </c>
      <c r="DD421" t="s">
        <v>6</v>
      </c>
      <c r="DE421" t="s">
        <v>26</v>
      </c>
      <c r="DF421" t="s">
        <v>26</v>
      </c>
      <c r="DG421" t="s">
        <v>26</v>
      </c>
      <c r="DH421" t="s">
        <v>6</v>
      </c>
      <c r="DI421" t="s">
        <v>26</v>
      </c>
      <c r="DJ421" t="s">
        <v>26</v>
      </c>
      <c r="DK421" t="s">
        <v>6</v>
      </c>
      <c r="DL421" t="s">
        <v>6</v>
      </c>
      <c r="DM421" t="s">
        <v>6</v>
      </c>
      <c r="DN421">
        <v>0</v>
      </c>
      <c r="DO421">
        <v>0</v>
      </c>
      <c r="DP421">
        <v>1</v>
      </c>
      <c r="DQ421">
        <v>1</v>
      </c>
      <c r="DU421">
        <v>1013</v>
      </c>
      <c r="DV421" t="s">
        <v>23</v>
      </c>
      <c r="DW421" t="str">
        <f>'1.Лок.смета.и.Акт'!D1258</f>
        <v>ШТ</v>
      </c>
      <c r="DX421">
        <v>1</v>
      </c>
      <c r="DZ421" t="s">
        <v>6</v>
      </c>
      <c r="EA421" t="s">
        <v>6</v>
      </c>
      <c r="EB421" t="s">
        <v>6</v>
      </c>
      <c r="EC421" t="s">
        <v>6</v>
      </c>
      <c r="EE421">
        <v>61529847</v>
      </c>
      <c r="EF421">
        <v>22</v>
      </c>
      <c r="EG421" t="s">
        <v>27</v>
      </c>
      <c r="EH421">
        <v>16</v>
      </c>
      <c r="EI421" t="s">
        <v>28</v>
      </c>
      <c r="EJ421">
        <v>1</v>
      </c>
      <c r="EK421">
        <v>20001</v>
      </c>
      <c r="EL421" t="s">
        <v>29</v>
      </c>
      <c r="EM421" t="s">
        <v>30</v>
      </c>
      <c r="EO421" t="s">
        <v>31</v>
      </c>
      <c r="EQ421">
        <v>0</v>
      </c>
      <c r="ER421">
        <f>ES421+ET421+EV421</f>
        <v>43.76</v>
      </c>
      <c r="ES421" s="68">
        <f>'1.Лок.смета.и.Акт'!F1262</f>
        <v>2.0299999999999998</v>
      </c>
      <c r="ET421" s="68">
        <f>'1.Лок.смета.и.Акт'!F1260</f>
        <v>6.62</v>
      </c>
      <c r="EU421" s="68">
        <f>'1.Лок.смета.и.Акт'!F1261</f>
        <v>0.6</v>
      </c>
      <c r="EV421" s="68">
        <f>'1.Лок.смета.и.Акт'!F1259</f>
        <v>35.11</v>
      </c>
      <c r="EW421">
        <f>'1.Лок.смета.и.Акт'!E1265</f>
        <v>3.65</v>
      </c>
      <c r="EX421">
        <v>0.05</v>
      </c>
      <c r="EY421">
        <v>0</v>
      </c>
      <c r="FQ421">
        <v>0</v>
      </c>
      <c r="FR421">
        <f t="shared" ref="FR421:FR433" si="380">ROUND(IF(BI421=3,GM421,0),2)</f>
        <v>0</v>
      </c>
      <c r="FS421">
        <v>0</v>
      </c>
      <c r="FX421">
        <v>121</v>
      </c>
      <c r="FY421">
        <v>72</v>
      </c>
      <c r="GA421" t="s">
        <v>6</v>
      </c>
      <c r="GD421">
        <v>1</v>
      </c>
      <c r="GF421">
        <v>-2090890730</v>
      </c>
      <c r="GG421">
        <v>2</v>
      </c>
      <c r="GH421">
        <v>1</v>
      </c>
      <c r="GI421">
        <v>4</v>
      </c>
      <c r="GJ421">
        <v>0</v>
      </c>
      <c r="GK421">
        <v>0</v>
      </c>
      <c r="GL421">
        <f t="shared" ref="GL421:GL433" si="381">ROUND(IF(AND(BH421=3,BI421=3,FS421&lt;&gt;0),P421,0),2)</f>
        <v>0</v>
      </c>
      <c r="GM421">
        <f t="shared" ref="GM421:GM433" si="382">ROUND(O421+X421+Y421,2)+GX421</f>
        <v>3758.35</v>
      </c>
      <c r="GN421">
        <f t="shared" ref="GN421:GN433" si="383">IF(OR(BI421=0,BI421=1),GM421-GX421,0)</f>
        <v>3758.35</v>
      </c>
      <c r="GO421">
        <f t="shared" ref="GO421:GO433" si="384">IF(BI421=2,GM421-GX421,0)</f>
        <v>0</v>
      </c>
      <c r="GP421">
        <f t="shared" ref="GP421:GP433" si="385">IF(BI421=4,GM421-GX421,0)</f>
        <v>0</v>
      </c>
      <c r="GR421">
        <v>0</v>
      </c>
      <c r="GS421">
        <v>3</v>
      </c>
      <c r="GT421">
        <v>0</v>
      </c>
      <c r="GU421" t="s">
        <v>6</v>
      </c>
      <c r="GV421">
        <f t="shared" ref="GV421:GV433" si="386">ROUND((GT421),2)</f>
        <v>0</v>
      </c>
      <c r="GW421">
        <v>1</v>
      </c>
      <c r="GX421">
        <f t="shared" ref="GX421:GX433" si="387">ROUND(HC421*I421,2)</f>
        <v>0</v>
      </c>
      <c r="HA421">
        <v>0</v>
      </c>
      <c r="HB421">
        <v>0</v>
      </c>
      <c r="HC421">
        <f t="shared" ref="HC421:HC433" si="388">GV421*GW421</f>
        <v>0</v>
      </c>
      <c r="HE421" t="s">
        <v>6</v>
      </c>
      <c r="HF421" t="s">
        <v>6</v>
      </c>
      <c r="HM421" t="s">
        <v>6</v>
      </c>
      <c r="HN421" t="s">
        <v>32</v>
      </c>
      <c r="HO421" t="s">
        <v>33</v>
      </c>
      <c r="HP421" t="s">
        <v>28</v>
      </c>
      <c r="HQ421" t="s">
        <v>28</v>
      </c>
      <c r="IF421">
        <v>-1</v>
      </c>
      <c r="IK421">
        <v>0</v>
      </c>
    </row>
    <row r="422" spans="1:245" x14ac:dyDescent="0.2">
      <c r="A422">
        <v>18</v>
      </c>
      <c r="B422">
        <v>1</v>
      </c>
      <c r="C422">
        <v>491</v>
      </c>
      <c r="E422" t="s">
        <v>391</v>
      </c>
      <c r="F422" t="str">
        <f>'1.Лок.смета.и.Акт'!B1266</f>
        <v>Прайс</v>
      </c>
      <c r="G422" t="s">
        <v>213</v>
      </c>
      <c r="H422" t="s">
        <v>37</v>
      </c>
      <c r="I422" t="e">
        <f>I421*J422</f>
        <v>#REF!</v>
      </c>
      <c r="J422" s="183" t="e">
        <f>#REF!</f>
        <v>#REF!</v>
      </c>
      <c r="K422">
        <v>1</v>
      </c>
      <c r="O422" t="e">
        <f t="shared" si="356"/>
        <v>#REF!</v>
      </c>
      <c r="P422" t="e">
        <f t="shared" si="357"/>
        <v>#REF!</v>
      </c>
      <c r="Q422" t="e">
        <f t="shared" si="358"/>
        <v>#REF!</v>
      </c>
      <c r="R422" t="e">
        <f t="shared" si="359"/>
        <v>#REF!</v>
      </c>
      <c r="S422" t="e">
        <f t="shared" si="360"/>
        <v>#REF!</v>
      </c>
      <c r="T422" t="e">
        <f t="shared" si="361"/>
        <v>#REF!</v>
      </c>
      <c r="U422" t="e">
        <f t="shared" si="362"/>
        <v>#REF!</v>
      </c>
      <c r="V422" t="e">
        <f t="shared" si="363"/>
        <v>#REF!</v>
      </c>
      <c r="W422" t="e">
        <f t="shared" si="364"/>
        <v>#REF!</v>
      </c>
      <c r="X422" t="e">
        <f t="shared" si="365"/>
        <v>#REF!</v>
      </c>
      <c r="Y422" t="e">
        <f t="shared" si="366"/>
        <v>#REF!</v>
      </c>
      <c r="AA422">
        <v>74715642</v>
      </c>
      <c r="AB422">
        <f t="shared" si="367"/>
        <v>7045.02</v>
      </c>
      <c r="AC422">
        <f t="shared" si="368"/>
        <v>7045.02</v>
      </c>
      <c r="AD422">
        <f>ROUND((((ET422)-(EU422))+AE422),2)</f>
        <v>0</v>
      </c>
      <c r="AE422">
        <f>ROUND((EU422),2)</f>
        <v>0</v>
      </c>
      <c r="AF422">
        <f>ROUND((EV422),2)</f>
        <v>0</v>
      </c>
      <c r="AG422">
        <f t="shared" si="369"/>
        <v>0</v>
      </c>
      <c r="AH422">
        <f>(EW422)</f>
        <v>0</v>
      </c>
      <c r="AI422">
        <f>(EX422)</f>
        <v>0</v>
      </c>
      <c r="AJ422">
        <f t="shared" si="370"/>
        <v>0</v>
      </c>
      <c r="AK422">
        <v>7045.0199999999995</v>
      </c>
      <c r="AL422" s="68">
        <f>'1.Лок.смета.и.Акт'!F1266</f>
        <v>7045.0199999999995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1</v>
      </c>
      <c r="AW422">
        <v>1</v>
      </c>
      <c r="AZ422">
        <v>1</v>
      </c>
      <c r="BA422">
        <v>1</v>
      </c>
      <c r="BB422">
        <v>1</v>
      </c>
      <c r="BC422">
        <f>'1.Лок.смета.и.Акт'!J1266</f>
        <v>6.13</v>
      </c>
      <c r="BD422" t="s">
        <v>6</v>
      </c>
      <c r="BE422" t="s">
        <v>6</v>
      </c>
      <c r="BF422" t="s">
        <v>6</v>
      </c>
      <c r="BG422" t="s">
        <v>6</v>
      </c>
      <c r="BH422">
        <v>3</v>
      </c>
      <c r="BI422">
        <v>3</v>
      </c>
      <c r="BJ422" t="s">
        <v>214</v>
      </c>
      <c r="BM422">
        <v>600001</v>
      </c>
      <c r="BN422">
        <v>0</v>
      </c>
      <c r="BO422" t="s">
        <v>6</v>
      </c>
      <c r="BP422">
        <v>0</v>
      </c>
      <c r="BQ422">
        <v>5</v>
      </c>
      <c r="BR422">
        <v>0</v>
      </c>
      <c r="BS422">
        <v>1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6</v>
      </c>
      <c r="BZ422">
        <v>0</v>
      </c>
      <c r="CA422">
        <v>0</v>
      </c>
      <c r="CB422" t="s">
        <v>6</v>
      </c>
      <c r="CE422">
        <v>0</v>
      </c>
      <c r="CF422">
        <v>0</v>
      </c>
      <c r="CG422">
        <v>0</v>
      </c>
      <c r="CM422">
        <v>0</v>
      </c>
      <c r="CN422" t="s">
        <v>6</v>
      </c>
      <c r="CO422">
        <v>0</v>
      </c>
      <c r="CP422" t="e">
        <f t="shared" si="371"/>
        <v>#REF!</v>
      </c>
      <c r="CQ422">
        <f>AC422</f>
        <v>7045.02</v>
      </c>
      <c r="CR422">
        <f>AD422</f>
        <v>0</v>
      </c>
      <c r="CS422">
        <f t="shared" si="372"/>
        <v>0</v>
      </c>
      <c r="CT422">
        <f t="shared" si="373"/>
        <v>0</v>
      </c>
      <c r="CU422">
        <f t="shared" si="374"/>
        <v>0</v>
      </c>
      <c r="CV422">
        <f t="shared" si="375"/>
        <v>0</v>
      </c>
      <c r="CW422">
        <f t="shared" si="376"/>
        <v>0</v>
      </c>
      <c r="CX422">
        <f t="shared" si="377"/>
        <v>0</v>
      </c>
      <c r="CY422" t="e">
        <f t="shared" si="378"/>
        <v>#REF!</v>
      </c>
      <c r="CZ422" t="e">
        <f t="shared" si="379"/>
        <v>#REF!</v>
      </c>
      <c r="DC422" t="s">
        <v>6</v>
      </c>
      <c r="DD422" t="s">
        <v>6</v>
      </c>
      <c r="DE422" t="s">
        <v>6</v>
      </c>
      <c r="DF422" t="s">
        <v>6</v>
      </c>
      <c r="DG422" t="s">
        <v>6</v>
      </c>
      <c r="DH422" t="s">
        <v>6</v>
      </c>
      <c r="DI422" t="s">
        <v>6</v>
      </c>
      <c r="DJ422" t="s">
        <v>6</v>
      </c>
      <c r="DK422" t="s">
        <v>6</v>
      </c>
      <c r="DL422" t="s">
        <v>6</v>
      </c>
      <c r="DM422" t="s">
        <v>6</v>
      </c>
      <c r="DN422">
        <v>0</v>
      </c>
      <c r="DO422">
        <v>0</v>
      </c>
      <c r="DP422">
        <v>1</v>
      </c>
      <c r="DQ422">
        <v>1</v>
      </c>
      <c r="DU422">
        <v>1013</v>
      </c>
      <c r="DV422" t="s">
        <v>37</v>
      </c>
      <c r="DW422" t="str">
        <f>'1.Лок.смета.и.Акт'!D1266</f>
        <v>КОМПЛ</v>
      </c>
      <c r="DX422">
        <v>1</v>
      </c>
      <c r="DZ422" t="s">
        <v>6</v>
      </c>
      <c r="EA422" t="s">
        <v>6</v>
      </c>
      <c r="EB422" t="s">
        <v>6</v>
      </c>
      <c r="EC422" t="s">
        <v>6</v>
      </c>
      <c r="EE422">
        <v>61530071</v>
      </c>
      <c r="EF422">
        <v>5</v>
      </c>
      <c r="EG422" t="s">
        <v>39</v>
      </c>
      <c r="EH422">
        <v>0</v>
      </c>
      <c r="EI422" t="s">
        <v>6</v>
      </c>
      <c r="EJ422">
        <v>3</v>
      </c>
      <c r="EK422">
        <v>600001</v>
      </c>
      <c r="EL422" t="s">
        <v>40</v>
      </c>
      <c r="EM422" t="s">
        <v>41</v>
      </c>
      <c r="EO422" t="s">
        <v>6</v>
      </c>
      <c r="EQ422">
        <v>0</v>
      </c>
      <c r="ER422">
        <v>7045.0199999999995</v>
      </c>
      <c r="ES422" s="68">
        <f>'1.Лок.смета.и.Акт'!F1266</f>
        <v>7045.0199999999995</v>
      </c>
      <c r="ET422">
        <v>0</v>
      </c>
      <c r="EU422">
        <v>0</v>
      </c>
      <c r="EV422">
        <v>0</v>
      </c>
      <c r="EW422">
        <v>0</v>
      </c>
      <c r="EX422">
        <v>0</v>
      </c>
      <c r="EZ422">
        <v>5</v>
      </c>
      <c r="FC422">
        <v>0</v>
      </c>
      <c r="FD422">
        <v>18</v>
      </c>
      <c r="FF422">
        <v>6752.16</v>
      </c>
      <c r="FQ422">
        <v>0</v>
      </c>
      <c r="FR422" t="e">
        <f t="shared" si="380"/>
        <v>#REF!</v>
      </c>
      <c r="FS422">
        <v>0</v>
      </c>
      <c r="FX422">
        <v>0</v>
      </c>
      <c r="FY422">
        <v>0</v>
      </c>
      <c r="GA422" t="s">
        <v>215</v>
      </c>
      <c r="GD422">
        <v>1</v>
      </c>
      <c r="GF422">
        <v>-733189130</v>
      </c>
      <c r="GG422">
        <v>2</v>
      </c>
      <c r="GH422">
        <v>3</v>
      </c>
      <c r="GI422">
        <v>4</v>
      </c>
      <c r="GJ422">
        <v>0</v>
      </c>
      <c r="GK422">
        <v>0</v>
      </c>
      <c r="GL422">
        <f t="shared" si="381"/>
        <v>0</v>
      </c>
      <c r="GM422" t="e">
        <f t="shared" si="382"/>
        <v>#REF!</v>
      </c>
      <c r="GN422">
        <f t="shared" si="383"/>
        <v>0</v>
      </c>
      <c r="GO422">
        <f t="shared" si="384"/>
        <v>0</v>
      </c>
      <c r="GP422">
        <f t="shared" si="385"/>
        <v>0</v>
      </c>
      <c r="GR422">
        <v>1</v>
      </c>
      <c r="GS422">
        <v>1</v>
      </c>
      <c r="GT422">
        <v>0</v>
      </c>
      <c r="GU422" t="s">
        <v>6</v>
      </c>
      <c r="GV422">
        <f t="shared" si="386"/>
        <v>0</v>
      </c>
      <c r="GW422">
        <v>1</v>
      </c>
      <c r="GX422" t="e">
        <f t="shared" si="387"/>
        <v>#REF!</v>
      </c>
      <c r="HA422">
        <v>0</v>
      </c>
      <c r="HB422">
        <v>0</v>
      </c>
      <c r="HC422">
        <f t="shared" si="388"/>
        <v>0</v>
      </c>
      <c r="HE422" t="s">
        <v>43</v>
      </c>
      <c r="HF422" t="s">
        <v>44</v>
      </c>
      <c r="HH422" t="e">
        <f>ROUND(AC422*I422,2)</f>
        <v>#REF!</v>
      </c>
      <c r="HM422" t="s">
        <v>6</v>
      </c>
      <c r="HN422" t="s">
        <v>6</v>
      </c>
      <c r="HO422" t="s">
        <v>6</v>
      </c>
      <c r="HP422" t="s">
        <v>6</v>
      </c>
      <c r="HQ422" t="s">
        <v>6</v>
      </c>
      <c r="IF422">
        <v>-1</v>
      </c>
      <c r="IK422">
        <v>0</v>
      </c>
    </row>
    <row r="423" spans="1:245" x14ac:dyDescent="0.2">
      <c r="A423">
        <v>18</v>
      </c>
      <c r="B423">
        <v>1</v>
      </c>
      <c r="C423">
        <v>492</v>
      </c>
      <c r="E423" t="s">
        <v>392</v>
      </c>
      <c r="F423" t="str">
        <f>'1.Лок.смета.и.Акт'!B1268</f>
        <v>Прайс</v>
      </c>
      <c r="G423" t="s">
        <v>218</v>
      </c>
      <c r="H423" t="s">
        <v>23</v>
      </c>
      <c r="I423" t="e">
        <f>I421*J423</f>
        <v>#REF!</v>
      </c>
      <c r="J423" s="183" t="e">
        <f>#REF!</f>
        <v>#REF!</v>
      </c>
      <c r="K423">
        <v>2</v>
      </c>
      <c r="O423" t="e">
        <f t="shared" si="356"/>
        <v>#REF!</v>
      </c>
      <c r="P423" t="e">
        <f t="shared" si="357"/>
        <v>#REF!</v>
      </c>
      <c r="Q423" t="e">
        <f t="shared" si="358"/>
        <v>#REF!</v>
      </c>
      <c r="R423" t="e">
        <f t="shared" si="359"/>
        <v>#REF!</v>
      </c>
      <c r="S423" t="e">
        <f t="shared" si="360"/>
        <v>#REF!</v>
      </c>
      <c r="T423" t="e">
        <f t="shared" si="361"/>
        <v>#REF!</v>
      </c>
      <c r="U423" t="e">
        <f t="shared" si="362"/>
        <v>#REF!</v>
      </c>
      <c r="V423" t="e">
        <f t="shared" si="363"/>
        <v>#REF!</v>
      </c>
      <c r="W423" t="e">
        <f t="shared" si="364"/>
        <v>#REF!</v>
      </c>
      <c r="X423" t="e">
        <f t="shared" si="365"/>
        <v>#REF!</v>
      </c>
      <c r="Y423" t="e">
        <f t="shared" si="366"/>
        <v>#REF!</v>
      </c>
      <c r="AA423">
        <v>74715642</v>
      </c>
      <c r="AB423">
        <f t="shared" si="367"/>
        <v>385.59</v>
      </c>
      <c r="AC423">
        <f t="shared" si="368"/>
        <v>385.59</v>
      </c>
      <c r="AD423">
        <f>ROUND((((ET423)-(EU423))+AE423),2)</f>
        <v>0</v>
      </c>
      <c r="AE423">
        <f>ROUND((EU423),2)</f>
        <v>0</v>
      </c>
      <c r="AF423">
        <f>ROUND((EV423),2)</f>
        <v>0</v>
      </c>
      <c r="AG423">
        <f t="shared" si="369"/>
        <v>0</v>
      </c>
      <c r="AH423">
        <f>(EW423)</f>
        <v>0</v>
      </c>
      <c r="AI423">
        <f>(EX423)</f>
        <v>0</v>
      </c>
      <c r="AJ423">
        <f t="shared" si="370"/>
        <v>0</v>
      </c>
      <c r="AK423">
        <v>385.59000000000003</v>
      </c>
      <c r="AL423" s="68">
        <f>'1.Лок.смета.и.Акт'!F1268</f>
        <v>385.59000000000003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f>'1.Лок.смета.и.Акт'!J1268</f>
        <v>9.11</v>
      </c>
      <c r="BD423" t="s">
        <v>6</v>
      </c>
      <c r="BE423" t="s">
        <v>6</v>
      </c>
      <c r="BF423" t="s">
        <v>6</v>
      </c>
      <c r="BG423" t="s">
        <v>6</v>
      </c>
      <c r="BH423">
        <v>3</v>
      </c>
      <c r="BI423">
        <v>1</v>
      </c>
      <c r="BJ423" t="s">
        <v>219</v>
      </c>
      <c r="BM423">
        <v>500001</v>
      </c>
      <c r="BN423">
        <v>0</v>
      </c>
      <c r="BO423" t="s">
        <v>6</v>
      </c>
      <c r="BP423">
        <v>0</v>
      </c>
      <c r="BQ423">
        <v>8</v>
      </c>
      <c r="BR423">
        <v>0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6</v>
      </c>
      <c r="BZ423">
        <v>0</v>
      </c>
      <c r="CA423">
        <v>0</v>
      </c>
      <c r="CB423" t="s">
        <v>6</v>
      </c>
      <c r="CE423">
        <v>0</v>
      </c>
      <c r="CF423">
        <v>0</v>
      </c>
      <c r="CG423">
        <v>0</v>
      </c>
      <c r="CM423">
        <v>0</v>
      </c>
      <c r="CN423" t="s">
        <v>6</v>
      </c>
      <c r="CO423">
        <v>0</v>
      </c>
      <c r="CP423" t="e">
        <f t="shared" si="371"/>
        <v>#REF!</v>
      </c>
      <c r="CQ423">
        <f>AC423</f>
        <v>385.59</v>
      </c>
      <c r="CR423">
        <f>AD423</f>
        <v>0</v>
      </c>
      <c r="CS423">
        <f t="shared" si="372"/>
        <v>0</v>
      </c>
      <c r="CT423">
        <f t="shared" si="373"/>
        <v>0</v>
      </c>
      <c r="CU423">
        <f t="shared" si="374"/>
        <v>0</v>
      </c>
      <c r="CV423">
        <f t="shared" si="375"/>
        <v>0</v>
      </c>
      <c r="CW423">
        <f t="shared" si="376"/>
        <v>0</v>
      </c>
      <c r="CX423">
        <f t="shared" si="377"/>
        <v>0</v>
      </c>
      <c r="CY423" t="e">
        <f t="shared" si="378"/>
        <v>#REF!</v>
      </c>
      <c r="CZ423" t="e">
        <f t="shared" si="379"/>
        <v>#REF!</v>
      </c>
      <c r="DC423" t="s">
        <v>6</v>
      </c>
      <c r="DD423" t="s">
        <v>6</v>
      </c>
      <c r="DE423" t="s">
        <v>6</v>
      </c>
      <c r="DF423" t="s">
        <v>6</v>
      </c>
      <c r="DG423" t="s">
        <v>6</v>
      </c>
      <c r="DH423" t="s">
        <v>6</v>
      </c>
      <c r="DI423" t="s">
        <v>6</v>
      </c>
      <c r="DJ423" t="s">
        <v>6</v>
      </c>
      <c r="DK423" t="s">
        <v>6</v>
      </c>
      <c r="DL423" t="s">
        <v>6</v>
      </c>
      <c r="DM423" t="s">
        <v>6</v>
      </c>
      <c r="DN423">
        <v>0</v>
      </c>
      <c r="DO423">
        <v>0</v>
      </c>
      <c r="DP423">
        <v>1</v>
      </c>
      <c r="DQ423">
        <v>1</v>
      </c>
      <c r="DU423">
        <v>1013</v>
      </c>
      <c r="DV423" t="s">
        <v>23</v>
      </c>
      <c r="DW423" t="str">
        <f>'1.Лок.смета.и.Акт'!D1268</f>
        <v>ШТ</v>
      </c>
      <c r="DX423">
        <v>1</v>
      </c>
      <c r="DZ423" t="s">
        <v>6</v>
      </c>
      <c r="EA423" t="s">
        <v>6</v>
      </c>
      <c r="EB423" t="s">
        <v>6</v>
      </c>
      <c r="EC423" t="s">
        <v>6</v>
      </c>
      <c r="EE423">
        <v>61530067</v>
      </c>
      <c r="EF423">
        <v>8</v>
      </c>
      <c r="EG423" t="s">
        <v>51</v>
      </c>
      <c r="EH423">
        <v>0</v>
      </c>
      <c r="EI423" t="s">
        <v>6</v>
      </c>
      <c r="EJ423">
        <v>1</v>
      </c>
      <c r="EK423">
        <v>500001</v>
      </c>
      <c r="EL423" t="s">
        <v>52</v>
      </c>
      <c r="EM423" t="s">
        <v>53</v>
      </c>
      <c r="EO423" t="s">
        <v>6</v>
      </c>
      <c r="EQ423">
        <v>0</v>
      </c>
      <c r="ER423">
        <v>385.59000000000003</v>
      </c>
      <c r="ES423" s="68">
        <f>'1.Лок.смета.и.Акт'!F1268</f>
        <v>385.59000000000003</v>
      </c>
      <c r="ET423">
        <v>0</v>
      </c>
      <c r="EU423">
        <v>0</v>
      </c>
      <c r="EV423">
        <v>0</v>
      </c>
      <c r="EW423">
        <v>0</v>
      </c>
      <c r="EX423">
        <v>0</v>
      </c>
      <c r="EZ423">
        <v>5</v>
      </c>
      <c r="FC423">
        <v>0</v>
      </c>
      <c r="FD423">
        <v>18</v>
      </c>
      <c r="FF423">
        <v>366.66</v>
      </c>
      <c r="FQ423">
        <v>0</v>
      </c>
      <c r="FR423">
        <f t="shared" si="380"/>
        <v>0</v>
      </c>
      <c r="FS423">
        <v>0</v>
      </c>
      <c r="FX423">
        <v>0</v>
      </c>
      <c r="FY423">
        <v>0</v>
      </c>
      <c r="GA423" t="s">
        <v>220</v>
      </c>
      <c r="GD423">
        <v>1</v>
      </c>
      <c r="GF423">
        <v>-1765250746</v>
      </c>
      <c r="GG423">
        <v>2</v>
      </c>
      <c r="GH423">
        <v>3</v>
      </c>
      <c r="GI423">
        <v>4</v>
      </c>
      <c r="GJ423">
        <v>0</v>
      </c>
      <c r="GK423">
        <v>0</v>
      </c>
      <c r="GL423">
        <f t="shared" si="381"/>
        <v>0</v>
      </c>
      <c r="GM423" t="e">
        <f t="shared" si="382"/>
        <v>#REF!</v>
      </c>
      <c r="GN423" t="e">
        <f t="shared" si="383"/>
        <v>#REF!</v>
      </c>
      <c r="GO423">
        <f t="shared" si="384"/>
        <v>0</v>
      </c>
      <c r="GP423">
        <f t="shared" si="385"/>
        <v>0</v>
      </c>
      <c r="GR423">
        <v>1</v>
      </c>
      <c r="GS423">
        <v>1</v>
      </c>
      <c r="GT423">
        <v>0</v>
      </c>
      <c r="GU423" t="s">
        <v>6</v>
      </c>
      <c r="GV423">
        <f t="shared" si="386"/>
        <v>0</v>
      </c>
      <c r="GW423">
        <v>1</v>
      </c>
      <c r="GX423" t="e">
        <f t="shared" si="387"/>
        <v>#REF!</v>
      </c>
      <c r="HA423">
        <v>0</v>
      </c>
      <c r="HB423">
        <v>0</v>
      </c>
      <c r="HC423">
        <f t="shared" si="388"/>
        <v>0</v>
      </c>
      <c r="HE423" t="s">
        <v>43</v>
      </c>
      <c r="HF423" t="s">
        <v>55</v>
      </c>
      <c r="HG423" t="e">
        <f>ROUND(AC423*I423,2)</f>
        <v>#REF!</v>
      </c>
      <c r="HM423" t="s">
        <v>6</v>
      </c>
      <c r="HN423" t="s">
        <v>6</v>
      </c>
      <c r="HO423" t="s">
        <v>6</v>
      </c>
      <c r="HP423" t="s">
        <v>6</v>
      </c>
      <c r="HQ423" t="s">
        <v>6</v>
      </c>
      <c r="IF423">
        <v>-1</v>
      </c>
      <c r="IK423">
        <v>0</v>
      </c>
    </row>
    <row r="424" spans="1:245" x14ac:dyDescent="0.2">
      <c r="A424">
        <v>17</v>
      </c>
      <c r="B424">
        <v>1</v>
      </c>
      <c r="C424">
        <f>ROW(SmtRes!A499)</f>
        <v>499</v>
      </c>
      <c r="D424">
        <f>ROW(EtalonRes!A530)</f>
        <v>530</v>
      </c>
      <c r="E424" t="s">
        <v>393</v>
      </c>
      <c r="F424" t="s">
        <v>60</v>
      </c>
      <c r="G424" t="s">
        <v>61</v>
      </c>
      <c r="H424" t="s">
        <v>23</v>
      </c>
      <c r="I424">
        <f>'1.Лок.смета.и.Акт'!E1274</f>
        <v>1</v>
      </c>
      <c r="J424">
        <v>0</v>
      </c>
      <c r="K424">
        <v>1</v>
      </c>
      <c r="O424">
        <f t="shared" si="356"/>
        <v>408.99</v>
      </c>
      <c r="P424">
        <f t="shared" si="357"/>
        <v>68.23</v>
      </c>
      <c r="Q424">
        <f t="shared" si="358"/>
        <v>20.55</v>
      </c>
      <c r="R424">
        <f t="shared" si="359"/>
        <v>4.34</v>
      </c>
      <c r="S424">
        <f t="shared" si="360"/>
        <v>320.20999999999998</v>
      </c>
      <c r="T424">
        <f t="shared" si="361"/>
        <v>0</v>
      </c>
      <c r="U424">
        <f t="shared" si="362"/>
        <v>1.0814999999999999</v>
      </c>
      <c r="V424">
        <f t="shared" si="363"/>
        <v>1.0500000000000001E-2</v>
      </c>
      <c r="W424">
        <f t="shared" si="364"/>
        <v>0</v>
      </c>
      <c r="X424">
        <f t="shared" si="365"/>
        <v>392.71</v>
      </c>
      <c r="Y424">
        <f t="shared" si="366"/>
        <v>233.68</v>
      </c>
      <c r="AA424">
        <v>74715642</v>
      </c>
      <c r="AB424">
        <f t="shared" si="367"/>
        <v>18.63</v>
      </c>
      <c r="AC424">
        <f t="shared" si="368"/>
        <v>7.49</v>
      </c>
      <c r="AD424">
        <f>ROUND(((((ET424*ROUND(1.05,7)))-((EU424*ROUND(1.05,7))))+AE424),2)</f>
        <v>1.55</v>
      </c>
      <c r="AE424">
        <f>ROUND(((EU424*ROUND(1.05,7))),2)</f>
        <v>0.13</v>
      </c>
      <c r="AF424">
        <f>ROUND(((EV424*ROUND(1.05,7))),2)</f>
        <v>9.59</v>
      </c>
      <c r="AG424">
        <f t="shared" si="369"/>
        <v>0</v>
      </c>
      <c r="AH424">
        <f>((EW424*ROUND(1.05,7)))</f>
        <v>1.0815000000000001</v>
      </c>
      <c r="AI424">
        <f>((EX424*ROUND(1.05,7)))</f>
        <v>1.0500000000000001E-2</v>
      </c>
      <c r="AJ424">
        <f t="shared" si="370"/>
        <v>0</v>
      </c>
      <c r="AK424">
        <f>AL424+AM424+AO424</f>
        <v>18.090000000000003</v>
      </c>
      <c r="AL424" s="68">
        <f>'1.Лок.смета.и.Акт'!F1278</f>
        <v>7.49</v>
      </c>
      <c r="AM424" s="68">
        <f>'1.Лок.смета.и.Акт'!F1276</f>
        <v>1.47</v>
      </c>
      <c r="AN424" s="68">
        <f>'1.Лок.смета.и.Акт'!F1277</f>
        <v>0.12</v>
      </c>
      <c r="AO424" s="68">
        <f>'1.Лок.смета.и.Акт'!F1275</f>
        <v>9.1300000000000008</v>
      </c>
      <c r="AP424">
        <v>0</v>
      </c>
      <c r="AQ424">
        <f>'1.Лок.смета.и.Акт'!E1281</f>
        <v>1.03</v>
      </c>
      <c r="AR424">
        <v>0.01</v>
      </c>
      <c r="AS424">
        <v>0</v>
      </c>
      <c r="AT424">
        <v>121</v>
      </c>
      <c r="AU424">
        <v>72</v>
      </c>
      <c r="AV424">
        <v>1</v>
      </c>
      <c r="AW424">
        <v>1</v>
      </c>
      <c r="AZ424">
        <v>1</v>
      </c>
      <c r="BA424">
        <f>'1.Лок.смета.и.Акт'!J1275</f>
        <v>33.39</v>
      </c>
      <c r="BB424">
        <f>'1.Лок.смета.и.Акт'!J1276</f>
        <v>13.26</v>
      </c>
      <c r="BC424">
        <f>'1.Лок.смета.и.Акт'!J1278</f>
        <v>9.11</v>
      </c>
      <c r="BD424" t="s">
        <v>6</v>
      </c>
      <c r="BE424" t="s">
        <v>6</v>
      </c>
      <c r="BF424" t="s">
        <v>6</v>
      </c>
      <c r="BG424" t="s">
        <v>6</v>
      </c>
      <c r="BH424">
        <v>0</v>
      </c>
      <c r="BI424">
        <v>1</v>
      </c>
      <c r="BJ424" t="s">
        <v>62</v>
      </c>
      <c r="BM424">
        <v>20001</v>
      </c>
      <c r="BN424">
        <v>0</v>
      </c>
      <c r="BO424" t="s">
        <v>6</v>
      </c>
      <c r="BP424">
        <v>0</v>
      </c>
      <c r="BQ424">
        <v>22</v>
      </c>
      <c r="BR424">
        <v>0</v>
      </c>
      <c r="BS424">
        <f>'1.Лок.смета.и.Акт'!J1277</f>
        <v>33.39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6</v>
      </c>
      <c r="BZ424">
        <v>121</v>
      </c>
      <c r="CA424">
        <v>72</v>
      </c>
      <c r="CB424" t="s">
        <v>6</v>
      </c>
      <c r="CE424">
        <v>0</v>
      </c>
      <c r="CF424">
        <v>0</v>
      </c>
      <c r="CG424">
        <v>0</v>
      </c>
      <c r="CM424">
        <v>0</v>
      </c>
      <c r="CN424" t="s">
        <v>63</v>
      </c>
      <c r="CO424">
        <v>0</v>
      </c>
      <c r="CP424">
        <f t="shared" si="371"/>
        <v>408.99</v>
      </c>
      <c r="CQ424">
        <f>AC424*BC424</f>
        <v>68.233899999999991</v>
      </c>
      <c r="CR424">
        <f>AD424*BB424</f>
        <v>20.553000000000001</v>
      </c>
      <c r="CS424">
        <f t="shared" si="372"/>
        <v>4.3407</v>
      </c>
      <c r="CT424">
        <f t="shared" si="373"/>
        <v>320.21010000000001</v>
      </c>
      <c r="CU424">
        <f t="shared" si="374"/>
        <v>0</v>
      </c>
      <c r="CV424">
        <f t="shared" si="375"/>
        <v>1.0815000000000001</v>
      </c>
      <c r="CW424">
        <f t="shared" si="376"/>
        <v>1.0500000000000001E-2</v>
      </c>
      <c r="CX424">
        <f t="shared" si="377"/>
        <v>0</v>
      </c>
      <c r="CY424">
        <f t="shared" si="378"/>
        <v>392.70549999999997</v>
      </c>
      <c r="CZ424">
        <f t="shared" si="379"/>
        <v>233.67599999999999</v>
      </c>
      <c r="DC424" t="s">
        <v>6</v>
      </c>
      <c r="DD424" t="s">
        <v>6</v>
      </c>
      <c r="DE424" t="s">
        <v>64</v>
      </c>
      <c r="DF424" t="s">
        <v>64</v>
      </c>
      <c r="DG424" t="s">
        <v>64</v>
      </c>
      <c r="DH424" t="s">
        <v>6</v>
      </c>
      <c r="DI424" t="s">
        <v>64</v>
      </c>
      <c r="DJ424" t="s">
        <v>64</v>
      </c>
      <c r="DK424" t="s">
        <v>6</v>
      </c>
      <c r="DL424" t="s">
        <v>6</v>
      </c>
      <c r="DM424" t="s">
        <v>6</v>
      </c>
      <c r="DN424">
        <v>0</v>
      </c>
      <c r="DO424">
        <v>0</v>
      </c>
      <c r="DP424">
        <v>1</v>
      </c>
      <c r="DQ424">
        <v>1</v>
      </c>
      <c r="DU424">
        <v>1013</v>
      </c>
      <c r="DV424" t="s">
        <v>23</v>
      </c>
      <c r="DW424" t="str">
        <f>'1.Лок.смета.и.Акт'!D1274</f>
        <v>ШТ</v>
      </c>
      <c r="DX424">
        <v>1</v>
      </c>
      <c r="DZ424" t="s">
        <v>6</v>
      </c>
      <c r="EA424" t="s">
        <v>6</v>
      </c>
      <c r="EB424" t="s">
        <v>6</v>
      </c>
      <c r="EC424" t="s">
        <v>6</v>
      </c>
      <c r="EE424">
        <v>61529847</v>
      </c>
      <c r="EF424">
        <v>22</v>
      </c>
      <c r="EG424" t="s">
        <v>27</v>
      </c>
      <c r="EH424">
        <v>16</v>
      </c>
      <c r="EI424" t="s">
        <v>28</v>
      </c>
      <c r="EJ424">
        <v>1</v>
      </c>
      <c r="EK424">
        <v>20001</v>
      </c>
      <c r="EL424" t="s">
        <v>29</v>
      </c>
      <c r="EM424" t="s">
        <v>30</v>
      </c>
      <c r="EO424" t="s">
        <v>31</v>
      </c>
      <c r="EQ424">
        <v>0</v>
      </c>
      <c r="ER424">
        <f>ES424+ET424+EV424</f>
        <v>18.090000000000003</v>
      </c>
      <c r="ES424" s="68">
        <f>'1.Лок.смета.и.Акт'!F1278</f>
        <v>7.49</v>
      </c>
      <c r="ET424" s="68">
        <f>'1.Лок.смета.и.Акт'!F1276</f>
        <v>1.47</v>
      </c>
      <c r="EU424" s="68">
        <f>'1.Лок.смета.и.Акт'!F1277</f>
        <v>0.12</v>
      </c>
      <c r="EV424" s="68">
        <f>'1.Лок.смета.и.Акт'!F1275</f>
        <v>9.1300000000000008</v>
      </c>
      <c r="EW424">
        <f>'1.Лок.смета.и.Акт'!E1281</f>
        <v>1.03</v>
      </c>
      <c r="EX424">
        <v>0.01</v>
      </c>
      <c r="EY424">
        <v>0</v>
      </c>
      <c r="FQ424">
        <v>0</v>
      </c>
      <c r="FR424">
        <f t="shared" si="380"/>
        <v>0</v>
      </c>
      <c r="FS424">
        <v>0</v>
      </c>
      <c r="FX424">
        <v>121</v>
      </c>
      <c r="FY424">
        <v>72</v>
      </c>
      <c r="GA424" t="s">
        <v>6</v>
      </c>
      <c r="GD424">
        <v>1</v>
      </c>
      <c r="GF424">
        <v>1015029812</v>
      </c>
      <c r="GG424">
        <v>2</v>
      </c>
      <c r="GH424">
        <v>1</v>
      </c>
      <c r="GI424">
        <v>4</v>
      </c>
      <c r="GJ424">
        <v>0</v>
      </c>
      <c r="GK424">
        <v>0</v>
      </c>
      <c r="GL424">
        <f t="shared" si="381"/>
        <v>0</v>
      </c>
      <c r="GM424">
        <f t="shared" si="382"/>
        <v>1035.3800000000001</v>
      </c>
      <c r="GN424">
        <f t="shared" si="383"/>
        <v>1035.3800000000001</v>
      </c>
      <c r="GO424">
        <f t="shared" si="384"/>
        <v>0</v>
      </c>
      <c r="GP424">
        <f t="shared" si="385"/>
        <v>0</v>
      </c>
      <c r="GR424">
        <v>0</v>
      </c>
      <c r="GS424">
        <v>3</v>
      </c>
      <c r="GT424">
        <v>0</v>
      </c>
      <c r="GU424" t="s">
        <v>6</v>
      </c>
      <c r="GV424">
        <f t="shared" si="386"/>
        <v>0</v>
      </c>
      <c r="GW424">
        <v>1</v>
      </c>
      <c r="GX424">
        <f t="shared" si="387"/>
        <v>0</v>
      </c>
      <c r="HA424">
        <v>0</v>
      </c>
      <c r="HB424">
        <v>0</v>
      </c>
      <c r="HC424">
        <f t="shared" si="388"/>
        <v>0</v>
      </c>
      <c r="HE424" t="s">
        <v>6</v>
      </c>
      <c r="HF424" t="s">
        <v>6</v>
      </c>
      <c r="HM424" t="s">
        <v>6</v>
      </c>
      <c r="HN424" t="s">
        <v>32</v>
      </c>
      <c r="HO424" t="s">
        <v>33</v>
      </c>
      <c r="HP424" t="s">
        <v>28</v>
      </c>
      <c r="HQ424" t="s">
        <v>28</v>
      </c>
      <c r="IF424">
        <v>-1</v>
      </c>
      <c r="IK424">
        <v>0</v>
      </c>
    </row>
    <row r="425" spans="1:245" x14ac:dyDescent="0.2">
      <c r="A425">
        <v>18</v>
      </c>
      <c r="B425">
        <v>1</v>
      </c>
      <c r="C425">
        <v>499</v>
      </c>
      <c r="E425" t="s">
        <v>394</v>
      </c>
      <c r="F425" t="str">
        <f>'1.Лок.смета.и.Акт'!B1282</f>
        <v>Прайс</v>
      </c>
      <c r="G425" t="s">
        <v>224</v>
      </c>
      <c r="H425" t="s">
        <v>23</v>
      </c>
      <c r="I425" t="e">
        <f>I424*J425</f>
        <v>#REF!</v>
      </c>
      <c r="J425" s="183" t="e">
        <f>#REF!</f>
        <v>#REF!</v>
      </c>
      <c r="K425">
        <v>1</v>
      </c>
      <c r="O425" t="e">
        <f t="shared" si="356"/>
        <v>#REF!</v>
      </c>
      <c r="P425" t="e">
        <f t="shared" si="357"/>
        <v>#REF!</v>
      </c>
      <c r="Q425" t="e">
        <f t="shared" si="358"/>
        <v>#REF!</v>
      </c>
      <c r="R425" t="e">
        <f t="shared" si="359"/>
        <v>#REF!</v>
      </c>
      <c r="S425" t="e">
        <f t="shared" si="360"/>
        <v>#REF!</v>
      </c>
      <c r="T425" t="e">
        <f t="shared" si="361"/>
        <v>#REF!</v>
      </c>
      <c r="U425" t="e">
        <f t="shared" si="362"/>
        <v>#REF!</v>
      </c>
      <c r="V425" t="e">
        <f t="shared" si="363"/>
        <v>#REF!</v>
      </c>
      <c r="W425" t="e">
        <f t="shared" si="364"/>
        <v>#REF!</v>
      </c>
      <c r="X425" t="e">
        <f t="shared" si="365"/>
        <v>#REF!</v>
      </c>
      <c r="Y425" t="e">
        <f t="shared" si="366"/>
        <v>#REF!</v>
      </c>
      <c r="AA425">
        <v>74715642</v>
      </c>
      <c r="AB425">
        <f t="shared" si="367"/>
        <v>671.89</v>
      </c>
      <c r="AC425">
        <f t="shared" si="368"/>
        <v>671.89</v>
      </c>
      <c r="AD425">
        <f>ROUND((((ET425)-(EU425))+AE425),2)</f>
        <v>0</v>
      </c>
      <c r="AE425">
        <f>ROUND((EU425),2)</f>
        <v>0</v>
      </c>
      <c r="AF425">
        <f>ROUND((EV425),2)</f>
        <v>0</v>
      </c>
      <c r="AG425">
        <f t="shared" si="369"/>
        <v>0</v>
      </c>
      <c r="AH425">
        <f>(EW425)</f>
        <v>0</v>
      </c>
      <c r="AI425">
        <f>(EX425)</f>
        <v>0</v>
      </c>
      <c r="AJ425">
        <f t="shared" si="370"/>
        <v>0</v>
      </c>
      <c r="AK425">
        <v>671.88999999999987</v>
      </c>
      <c r="AL425" s="68">
        <f>'1.Лок.смета.и.Акт'!F1282</f>
        <v>671.88999999999987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f>'1.Лок.смета.и.Акт'!J1282</f>
        <v>9.11</v>
      </c>
      <c r="BD425" t="s">
        <v>6</v>
      </c>
      <c r="BE425" t="s">
        <v>6</v>
      </c>
      <c r="BF425" t="s">
        <v>6</v>
      </c>
      <c r="BG425" t="s">
        <v>6</v>
      </c>
      <c r="BH425">
        <v>3</v>
      </c>
      <c r="BI425">
        <v>1</v>
      </c>
      <c r="BJ425" t="s">
        <v>225</v>
      </c>
      <c r="BM425">
        <v>500001</v>
      </c>
      <c r="BN425">
        <v>0</v>
      </c>
      <c r="BO425" t="s">
        <v>6</v>
      </c>
      <c r="BP425">
        <v>0</v>
      </c>
      <c r="BQ425">
        <v>8</v>
      </c>
      <c r="BR425">
        <v>0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6</v>
      </c>
      <c r="BZ425">
        <v>0</v>
      </c>
      <c r="CA425">
        <v>0</v>
      </c>
      <c r="CB425" t="s">
        <v>6</v>
      </c>
      <c r="CE425">
        <v>0</v>
      </c>
      <c r="CF425">
        <v>0</v>
      </c>
      <c r="CG425">
        <v>0</v>
      </c>
      <c r="CM425">
        <v>0</v>
      </c>
      <c r="CN425" t="s">
        <v>6</v>
      </c>
      <c r="CO425">
        <v>0</v>
      </c>
      <c r="CP425" t="e">
        <f t="shared" si="371"/>
        <v>#REF!</v>
      </c>
      <c r="CQ425">
        <f>AC425</f>
        <v>671.89</v>
      </c>
      <c r="CR425">
        <f>AD425</f>
        <v>0</v>
      </c>
      <c r="CS425">
        <f t="shared" si="372"/>
        <v>0</v>
      </c>
      <c r="CT425">
        <f t="shared" si="373"/>
        <v>0</v>
      </c>
      <c r="CU425">
        <f t="shared" si="374"/>
        <v>0</v>
      </c>
      <c r="CV425">
        <f t="shared" si="375"/>
        <v>0</v>
      </c>
      <c r="CW425">
        <f t="shared" si="376"/>
        <v>0</v>
      </c>
      <c r="CX425">
        <f t="shared" si="377"/>
        <v>0</v>
      </c>
      <c r="CY425" t="e">
        <f t="shared" si="378"/>
        <v>#REF!</v>
      </c>
      <c r="CZ425" t="e">
        <f t="shared" si="379"/>
        <v>#REF!</v>
      </c>
      <c r="DC425" t="s">
        <v>6</v>
      </c>
      <c r="DD425" t="s">
        <v>6</v>
      </c>
      <c r="DE425" t="s">
        <v>6</v>
      </c>
      <c r="DF425" t="s">
        <v>6</v>
      </c>
      <c r="DG425" t="s">
        <v>6</v>
      </c>
      <c r="DH425" t="s">
        <v>6</v>
      </c>
      <c r="DI425" t="s">
        <v>6</v>
      </c>
      <c r="DJ425" t="s">
        <v>6</v>
      </c>
      <c r="DK425" t="s">
        <v>6</v>
      </c>
      <c r="DL425" t="s">
        <v>6</v>
      </c>
      <c r="DM425" t="s">
        <v>6</v>
      </c>
      <c r="DN425">
        <v>0</v>
      </c>
      <c r="DO425">
        <v>0</v>
      </c>
      <c r="DP425">
        <v>1</v>
      </c>
      <c r="DQ425">
        <v>1</v>
      </c>
      <c r="DU425">
        <v>1013</v>
      </c>
      <c r="DV425" t="s">
        <v>23</v>
      </c>
      <c r="DW425" t="str">
        <f>'1.Лок.смета.и.Акт'!D1282</f>
        <v>ШТ</v>
      </c>
      <c r="DX425">
        <v>1</v>
      </c>
      <c r="DZ425" t="s">
        <v>6</v>
      </c>
      <c r="EA425" t="s">
        <v>6</v>
      </c>
      <c r="EB425" t="s">
        <v>6</v>
      </c>
      <c r="EC425" t="s">
        <v>6</v>
      </c>
      <c r="EE425">
        <v>61530067</v>
      </c>
      <c r="EF425">
        <v>8</v>
      </c>
      <c r="EG425" t="s">
        <v>51</v>
      </c>
      <c r="EH425">
        <v>0</v>
      </c>
      <c r="EI425" t="s">
        <v>6</v>
      </c>
      <c r="EJ425">
        <v>1</v>
      </c>
      <c r="EK425">
        <v>500001</v>
      </c>
      <c r="EL425" t="s">
        <v>52</v>
      </c>
      <c r="EM425" t="s">
        <v>53</v>
      </c>
      <c r="EO425" t="s">
        <v>6</v>
      </c>
      <c r="EQ425">
        <v>0</v>
      </c>
      <c r="ER425">
        <v>671.88999999999987</v>
      </c>
      <c r="ES425" s="68">
        <f>'1.Лок.смета.и.Акт'!F1282</f>
        <v>671.88999999999987</v>
      </c>
      <c r="ET425">
        <v>0</v>
      </c>
      <c r="EU425">
        <v>0</v>
      </c>
      <c r="EV425">
        <v>0</v>
      </c>
      <c r="EW425">
        <v>0</v>
      </c>
      <c r="EX425">
        <v>0</v>
      </c>
      <c r="EZ425">
        <v>5</v>
      </c>
      <c r="FC425">
        <v>0</v>
      </c>
      <c r="FD425">
        <v>18</v>
      </c>
      <c r="FF425">
        <v>638.91</v>
      </c>
      <c r="FQ425">
        <v>0</v>
      </c>
      <c r="FR425">
        <f t="shared" si="380"/>
        <v>0</v>
      </c>
      <c r="FS425">
        <v>0</v>
      </c>
      <c r="FX425">
        <v>0</v>
      </c>
      <c r="FY425">
        <v>0</v>
      </c>
      <c r="GA425" t="s">
        <v>226</v>
      </c>
      <c r="GD425">
        <v>1</v>
      </c>
      <c r="GF425">
        <v>-587167010</v>
      </c>
      <c r="GG425">
        <v>2</v>
      </c>
      <c r="GH425">
        <v>3</v>
      </c>
      <c r="GI425">
        <v>4</v>
      </c>
      <c r="GJ425">
        <v>0</v>
      </c>
      <c r="GK425">
        <v>0</v>
      </c>
      <c r="GL425">
        <f t="shared" si="381"/>
        <v>0</v>
      </c>
      <c r="GM425" t="e">
        <f t="shared" si="382"/>
        <v>#REF!</v>
      </c>
      <c r="GN425" t="e">
        <f t="shared" si="383"/>
        <v>#REF!</v>
      </c>
      <c r="GO425">
        <f t="shared" si="384"/>
        <v>0</v>
      </c>
      <c r="GP425">
        <f t="shared" si="385"/>
        <v>0</v>
      </c>
      <c r="GR425">
        <v>1</v>
      </c>
      <c r="GS425">
        <v>1</v>
      </c>
      <c r="GT425">
        <v>0</v>
      </c>
      <c r="GU425" t="s">
        <v>6</v>
      </c>
      <c r="GV425">
        <f t="shared" si="386"/>
        <v>0</v>
      </c>
      <c r="GW425">
        <v>1</v>
      </c>
      <c r="GX425" t="e">
        <f t="shared" si="387"/>
        <v>#REF!</v>
      </c>
      <c r="HA425">
        <v>0</v>
      </c>
      <c r="HB425">
        <v>0</v>
      </c>
      <c r="HC425">
        <f t="shared" si="388"/>
        <v>0</v>
      </c>
      <c r="HE425" t="s">
        <v>43</v>
      </c>
      <c r="HF425" t="s">
        <v>55</v>
      </c>
      <c r="HG425" t="e">
        <f>ROUND(AC425*I425,2)</f>
        <v>#REF!</v>
      </c>
      <c r="HM425" t="s">
        <v>6</v>
      </c>
      <c r="HN425" t="s">
        <v>6</v>
      </c>
      <c r="HO425" t="s">
        <v>6</v>
      </c>
      <c r="HP425" t="s">
        <v>6</v>
      </c>
      <c r="HQ425" t="s">
        <v>6</v>
      </c>
      <c r="IF425">
        <v>-1</v>
      </c>
      <c r="IK425">
        <v>0</v>
      </c>
    </row>
    <row r="426" spans="1:245" x14ac:dyDescent="0.2">
      <c r="A426">
        <v>17</v>
      </c>
      <c r="B426">
        <v>1</v>
      </c>
      <c r="C426">
        <f>ROW(SmtRes!A507)</f>
        <v>507</v>
      </c>
      <c r="D426">
        <f>ROW(EtalonRes!A537)</f>
        <v>537</v>
      </c>
      <c r="E426" t="s">
        <v>395</v>
      </c>
      <c r="F426" t="s">
        <v>85</v>
      </c>
      <c r="G426" t="s">
        <v>86</v>
      </c>
      <c r="H426" t="s">
        <v>23</v>
      </c>
      <c r="I426">
        <f>'1.Лок.смета.и.Акт'!E1287</f>
        <v>2</v>
      </c>
      <c r="J426">
        <v>0</v>
      </c>
      <c r="K426">
        <v>2</v>
      </c>
      <c r="O426">
        <f t="shared" si="356"/>
        <v>977.59</v>
      </c>
      <c r="P426">
        <f t="shared" si="357"/>
        <v>268.56</v>
      </c>
      <c r="Q426">
        <f t="shared" si="358"/>
        <v>41.9</v>
      </c>
      <c r="R426">
        <f t="shared" si="359"/>
        <v>8.68</v>
      </c>
      <c r="S426">
        <f t="shared" si="360"/>
        <v>667.13</v>
      </c>
      <c r="T426">
        <f t="shared" si="361"/>
        <v>0</v>
      </c>
      <c r="U426">
        <f t="shared" si="362"/>
        <v>2.226</v>
      </c>
      <c r="V426">
        <f t="shared" si="363"/>
        <v>2.1000000000000001E-2</v>
      </c>
      <c r="W426">
        <f t="shared" si="364"/>
        <v>0</v>
      </c>
      <c r="X426">
        <f t="shared" si="365"/>
        <v>817.73</v>
      </c>
      <c r="Y426">
        <f t="shared" si="366"/>
        <v>486.58</v>
      </c>
      <c r="AA426">
        <v>74715642</v>
      </c>
      <c r="AB426">
        <f t="shared" si="367"/>
        <v>26.31</v>
      </c>
      <c r="AC426">
        <f t="shared" si="368"/>
        <v>14.74</v>
      </c>
      <c r="AD426">
        <f>ROUND(((((ET426*ROUND(1.05,7)))-((EU426*ROUND(1.05,7))))+AE426),2)</f>
        <v>1.58</v>
      </c>
      <c r="AE426">
        <f>ROUND(((EU426*ROUND(1.05,7))),2)</f>
        <v>0.13</v>
      </c>
      <c r="AF426">
        <f>ROUND(((EV426*ROUND(1.05,7))),2)</f>
        <v>9.99</v>
      </c>
      <c r="AG426">
        <f t="shared" si="369"/>
        <v>0</v>
      </c>
      <c r="AH426">
        <f>((EW426*ROUND(1.05,7)))</f>
        <v>1.1130000000000002</v>
      </c>
      <c r="AI426">
        <f>((EX426*ROUND(1.05,7)))</f>
        <v>1.0500000000000001E-2</v>
      </c>
      <c r="AJ426">
        <f t="shared" si="370"/>
        <v>0</v>
      </c>
      <c r="AK426">
        <f>AL426+AM426+AO426</f>
        <v>25.75</v>
      </c>
      <c r="AL426" s="68">
        <f>'1.Лок.смета.и.Акт'!F1291</f>
        <v>14.74</v>
      </c>
      <c r="AM426" s="68">
        <f>'1.Лок.смета.и.Акт'!F1289</f>
        <v>1.5</v>
      </c>
      <c r="AN426" s="68">
        <f>'1.Лок.смета.и.Акт'!F1290</f>
        <v>0.12</v>
      </c>
      <c r="AO426" s="68">
        <f>'1.Лок.смета.и.Акт'!F1288</f>
        <v>9.51</v>
      </c>
      <c r="AP426">
        <v>0</v>
      </c>
      <c r="AQ426">
        <f>'1.Лок.смета.и.Акт'!E1294</f>
        <v>1.06</v>
      </c>
      <c r="AR426">
        <v>0.01</v>
      </c>
      <c r="AS426">
        <v>0</v>
      </c>
      <c r="AT426">
        <v>121</v>
      </c>
      <c r="AU426">
        <v>72</v>
      </c>
      <c r="AV426">
        <v>1</v>
      </c>
      <c r="AW426">
        <v>1</v>
      </c>
      <c r="AZ426">
        <v>1</v>
      </c>
      <c r="BA426">
        <f>'1.Лок.смета.и.Акт'!J1288</f>
        <v>33.39</v>
      </c>
      <c r="BB426">
        <f>'1.Лок.смета.и.Акт'!J1289</f>
        <v>13.26</v>
      </c>
      <c r="BC426">
        <f>'1.Лок.смета.и.Акт'!J1291</f>
        <v>9.11</v>
      </c>
      <c r="BD426" t="s">
        <v>6</v>
      </c>
      <c r="BE426" t="s">
        <v>6</v>
      </c>
      <c r="BF426" t="s">
        <v>6</v>
      </c>
      <c r="BG426" t="s">
        <v>6</v>
      </c>
      <c r="BH426">
        <v>0</v>
      </c>
      <c r="BI426">
        <v>1</v>
      </c>
      <c r="BJ426" t="s">
        <v>87</v>
      </c>
      <c r="BM426">
        <v>20001</v>
      </c>
      <c r="BN426">
        <v>0</v>
      </c>
      <c r="BO426" t="s">
        <v>6</v>
      </c>
      <c r="BP426">
        <v>0</v>
      </c>
      <c r="BQ426">
        <v>22</v>
      </c>
      <c r="BR426">
        <v>0</v>
      </c>
      <c r="BS426">
        <f>'1.Лок.смета.и.Акт'!J1290</f>
        <v>33.39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6</v>
      </c>
      <c r="BZ426">
        <v>121</v>
      </c>
      <c r="CA426">
        <v>72</v>
      </c>
      <c r="CB426" t="s">
        <v>6</v>
      </c>
      <c r="CE426">
        <v>0</v>
      </c>
      <c r="CF426">
        <v>0</v>
      </c>
      <c r="CG426">
        <v>0</v>
      </c>
      <c r="CM426">
        <v>0</v>
      </c>
      <c r="CN426" t="s">
        <v>25</v>
      </c>
      <c r="CO426">
        <v>0</v>
      </c>
      <c r="CP426">
        <f t="shared" si="371"/>
        <v>977.58999999999992</v>
      </c>
      <c r="CQ426">
        <f>AC426*BC426</f>
        <v>134.28139999999999</v>
      </c>
      <c r="CR426">
        <f>AD426*BB426</f>
        <v>20.950800000000001</v>
      </c>
      <c r="CS426">
        <f t="shared" si="372"/>
        <v>4.3407</v>
      </c>
      <c r="CT426">
        <f t="shared" si="373"/>
        <v>333.56610000000001</v>
      </c>
      <c r="CU426">
        <f t="shared" si="374"/>
        <v>0</v>
      </c>
      <c r="CV426">
        <f t="shared" si="375"/>
        <v>1.1130000000000002</v>
      </c>
      <c r="CW426">
        <f t="shared" si="376"/>
        <v>1.0500000000000001E-2</v>
      </c>
      <c r="CX426">
        <f t="shared" si="377"/>
        <v>0</v>
      </c>
      <c r="CY426">
        <f t="shared" si="378"/>
        <v>817.73009999999999</v>
      </c>
      <c r="CZ426">
        <f t="shared" si="379"/>
        <v>486.58319999999992</v>
      </c>
      <c r="DB426">
        <v>23</v>
      </c>
      <c r="DC426" t="s">
        <v>6</v>
      </c>
      <c r="DD426" t="s">
        <v>6</v>
      </c>
      <c r="DE426" t="s">
        <v>26</v>
      </c>
      <c r="DF426" t="s">
        <v>26</v>
      </c>
      <c r="DG426" t="s">
        <v>26</v>
      </c>
      <c r="DH426" t="s">
        <v>6</v>
      </c>
      <c r="DI426" t="s">
        <v>26</v>
      </c>
      <c r="DJ426" t="s">
        <v>26</v>
      </c>
      <c r="DK426" t="s">
        <v>6</v>
      </c>
      <c r="DL426" t="s">
        <v>6</v>
      </c>
      <c r="DM426" t="s">
        <v>6</v>
      </c>
      <c r="DN426">
        <v>0</v>
      </c>
      <c r="DO426">
        <v>0</v>
      </c>
      <c r="DP426">
        <v>1</v>
      </c>
      <c r="DQ426">
        <v>1</v>
      </c>
      <c r="DU426">
        <v>1013</v>
      </c>
      <c r="DV426" t="s">
        <v>23</v>
      </c>
      <c r="DW426" t="str">
        <f>'1.Лок.смета.и.Акт'!D1287</f>
        <v>ШТ</v>
      </c>
      <c r="DX426">
        <v>1</v>
      </c>
      <c r="DZ426" t="s">
        <v>6</v>
      </c>
      <c r="EA426" t="s">
        <v>6</v>
      </c>
      <c r="EB426" t="s">
        <v>6</v>
      </c>
      <c r="EC426" t="s">
        <v>6</v>
      </c>
      <c r="EE426">
        <v>61529847</v>
      </c>
      <c r="EF426">
        <v>22</v>
      </c>
      <c r="EG426" t="s">
        <v>27</v>
      </c>
      <c r="EH426">
        <v>16</v>
      </c>
      <c r="EI426" t="s">
        <v>28</v>
      </c>
      <c r="EJ426">
        <v>1</v>
      </c>
      <c r="EK426">
        <v>20001</v>
      </c>
      <c r="EL426" t="s">
        <v>29</v>
      </c>
      <c r="EM426" t="s">
        <v>30</v>
      </c>
      <c r="EO426" t="s">
        <v>31</v>
      </c>
      <c r="EQ426">
        <v>0</v>
      </c>
      <c r="ER426">
        <f>ES426+ET426+EV426</f>
        <v>25.75</v>
      </c>
      <c r="ES426" s="68">
        <f>'1.Лок.смета.и.Акт'!F1291</f>
        <v>14.74</v>
      </c>
      <c r="ET426" s="68">
        <f>'1.Лок.смета.и.Акт'!F1289</f>
        <v>1.5</v>
      </c>
      <c r="EU426" s="68">
        <f>'1.Лок.смета.и.Акт'!F1290</f>
        <v>0.12</v>
      </c>
      <c r="EV426" s="68">
        <f>'1.Лок.смета.и.Акт'!F1288</f>
        <v>9.51</v>
      </c>
      <c r="EW426">
        <f>'1.Лок.смета.и.Акт'!E1294</f>
        <v>1.06</v>
      </c>
      <c r="EX426">
        <v>0.01</v>
      </c>
      <c r="EY426">
        <v>0</v>
      </c>
      <c r="FQ426">
        <v>0</v>
      </c>
      <c r="FR426">
        <f t="shared" si="380"/>
        <v>0</v>
      </c>
      <c r="FS426">
        <v>0</v>
      </c>
      <c r="FX426">
        <v>121</v>
      </c>
      <c r="FY426">
        <v>72</v>
      </c>
      <c r="GA426" t="s">
        <v>6</v>
      </c>
      <c r="GD426">
        <v>1</v>
      </c>
      <c r="GF426">
        <v>-953910607</v>
      </c>
      <c r="GG426">
        <v>2</v>
      </c>
      <c r="GH426">
        <v>1</v>
      </c>
      <c r="GI426">
        <v>4</v>
      </c>
      <c r="GJ426">
        <v>0</v>
      </c>
      <c r="GK426">
        <v>0</v>
      </c>
      <c r="GL426">
        <f t="shared" si="381"/>
        <v>0</v>
      </c>
      <c r="GM426">
        <f t="shared" si="382"/>
        <v>2281.9</v>
      </c>
      <c r="GN426">
        <f t="shared" si="383"/>
        <v>2281.9</v>
      </c>
      <c r="GO426">
        <f t="shared" si="384"/>
        <v>0</v>
      </c>
      <c r="GP426">
        <f t="shared" si="385"/>
        <v>0</v>
      </c>
      <c r="GR426">
        <v>0</v>
      </c>
      <c r="GS426">
        <v>3</v>
      </c>
      <c r="GT426">
        <v>0</v>
      </c>
      <c r="GU426" t="s">
        <v>6</v>
      </c>
      <c r="GV426">
        <f t="shared" si="386"/>
        <v>0</v>
      </c>
      <c r="GW426">
        <v>1</v>
      </c>
      <c r="GX426">
        <f t="shared" si="387"/>
        <v>0</v>
      </c>
      <c r="HA426">
        <v>0</v>
      </c>
      <c r="HB426">
        <v>0</v>
      </c>
      <c r="HC426">
        <f t="shared" si="388"/>
        <v>0</v>
      </c>
      <c r="HE426" t="s">
        <v>6</v>
      </c>
      <c r="HF426" t="s">
        <v>6</v>
      </c>
      <c r="HM426" t="s">
        <v>6</v>
      </c>
      <c r="HN426" t="s">
        <v>32</v>
      </c>
      <c r="HO426" t="s">
        <v>33</v>
      </c>
      <c r="HP426" t="s">
        <v>28</v>
      </c>
      <c r="HQ426" t="s">
        <v>28</v>
      </c>
      <c r="IF426">
        <v>-1</v>
      </c>
      <c r="IK426">
        <v>0</v>
      </c>
    </row>
    <row r="427" spans="1:245" x14ac:dyDescent="0.2">
      <c r="A427">
        <v>18</v>
      </c>
      <c r="B427">
        <v>1</v>
      </c>
      <c r="C427">
        <v>506</v>
      </c>
      <c r="E427" t="s">
        <v>396</v>
      </c>
      <c r="F427" t="str">
        <f>'1.Лок.смета.и.Акт'!B1295</f>
        <v>Прайс</v>
      </c>
      <c r="G427" t="s">
        <v>253</v>
      </c>
      <c r="H427" t="s">
        <v>23</v>
      </c>
      <c r="I427" t="e">
        <f>I426*J427</f>
        <v>#REF!</v>
      </c>
      <c r="J427" s="183" t="e">
        <f>#REF!</f>
        <v>#REF!</v>
      </c>
      <c r="K427">
        <v>0.5</v>
      </c>
      <c r="O427" t="e">
        <f t="shared" si="356"/>
        <v>#REF!</v>
      </c>
      <c r="P427" t="e">
        <f t="shared" si="357"/>
        <v>#REF!</v>
      </c>
      <c r="Q427" t="e">
        <f t="shared" si="358"/>
        <v>#REF!</v>
      </c>
      <c r="R427" t="e">
        <f t="shared" si="359"/>
        <v>#REF!</v>
      </c>
      <c r="S427" t="e">
        <f t="shared" si="360"/>
        <v>#REF!</v>
      </c>
      <c r="T427" t="e">
        <f t="shared" si="361"/>
        <v>#REF!</v>
      </c>
      <c r="U427" t="e">
        <f t="shared" si="362"/>
        <v>#REF!</v>
      </c>
      <c r="V427" t="e">
        <f t="shared" si="363"/>
        <v>#REF!</v>
      </c>
      <c r="W427" t="e">
        <f t="shared" si="364"/>
        <v>#REF!</v>
      </c>
      <c r="X427" t="e">
        <f t="shared" si="365"/>
        <v>#REF!</v>
      </c>
      <c r="Y427" t="e">
        <f t="shared" si="366"/>
        <v>#REF!</v>
      </c>
      <c r="AA427">
        <v>74715642</v>
      </c>
      <c r="AB427">
        <f t="shared" si="367"/>
        <v>7678.18</v>
      </c>
      <c r="AC427">
        <f t="shared" si="368"/>
        <v>7678.18</v>
      </c>
      <c r="AD427">
        <f>ROUND((((ET427)-(EU427))+AE427),2)</f>
        <v>0</v>
      </c>
      <c r="AE427">
        <f>ROUND((EU427),2)</f>
        <v>0</v>
      </c>
      <c r="AF427">
        <f>ROUND((EV427),2)</f>
        <v>0</v>
      </c>
      <c r="AG427">
        <f t="shared" si="369"/>
        <v>0</v>
      </c>
      <c r="AH427">
        <f>(EW427)</f>
        <v>0</v>
      </c>
      <c r="AI427">
        <f>(EX427)</f>
        <v>0</v>
      </c>
      <c r="AJ427">
        <f t="shared" si="370"/>
        <v>0</v>
      </c>
      <c r="AK427">
        <v>7678.18</v>
      </c>
      <c r="AL427" s="68">
        <f>'1.Лок.смета.и.Акт'!F1295</f>
        <v>7678.18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f>'1.Лок.смета.и.Акт'!J1295</f>
        <v>6.13</v>
      </c>
      <c r="BD427" t="s">
        <v>6</v>
      </c>
      <c r="BE427" t="s">
        <v>6</v>
      </c>
      <c r="BF427" t="s">
        <v>6</v>
      </c>
      <c r="BG427" t="s">
        <v>6</v>
      </c>
      <c r="BH427">
        <v>3</v>
      </c>
      <c r="BI427">
        <v>3</v>
      </c>
      <c r="BJ427" t="s">
        <v>78</v>
      </c>
      <c r="BM427">
        <v>600001</v>
      </c>
      <c r="BN427">
        <v>0</v>
      </c>
      <c r="BO427" t="s">
        <v>6</v>
      </c>
      <c r="BP427">
        <v>0</v>
      </c>
      <c r="BQ427">
        <v>5</v>
      </c>
      <c r="BR427">
        <v>0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6</v>
      </c>
      <c r="BZ427">
        <v>0</v>
      </c>
      <c r="CA427">
        <v>0</v>
      </c>
      <c r="CB427" t="s">
        <v>6</v>
      </c>
      <c r="CE427">
        <v>0</v>
      </c>
      <c r="CF427">
        <v>0</v>
      </c>
      <c r="CG427">
        <v>0</v>
      </c>
      <c r="CM427">
        <v>0</v>
      </c>
      <c r="CN427" t="s">
        <v>6</v>
      </c>
      <c r="CO427">
        <v>0</v>
      </c>
      <c r="CP427" t="e">
        <f t="shared" si="371"/>
        <v>#REF!</v>
      </c>
      <c r="CQ427">
        <f>AC427</f>
        <v>7678.18</v>
      </c>
      <c r="CR427">
        <f>AD427</f>
        <v>0</v>
      </c>
      <c r="CS427">
        <f t="shared" si="372"/>
        <v>0</v>
      </c>
      <c r="CT427">
        <f t="shared" si="373"/>
        <v>0</v>
      </c>
      <c r="CU427">
        <f t="shared" si="374"/>
        <v>0</v>
      </c>
      <c r="CV427">
        <f t="shared" si="375"/>
        <v>0</v>
      </c>
      <c r="CW427">
        <f t="shared" si="376"/>
        <v>0</v>
      </c>
      <c r="CX427">
        <f t="shared" si="377"/>
        <v>0</v>
      </c>
      <c r="CY427" t="e">
        <f t="shared" si="378"/>
        <v>#REF!</v>
      </c>
      <c r="CZ427" t="e">
        <f t="shared" si="379"/>
        <v>#REF!</v>
      </c>
      <c r="DC427" t="s">
        <v>6</v>
      </c>
      <c r="DD427" t="s">
        <v>6</v>
      </c>
      <c r="DE427" t="s">
        <v>6</v>
      </c>
      <c r="DF427" t="s">
        <v>6</v>
      </c>
      <c r="DG427" t="s">
        <v>6</v>
      </c>
      <c r="DH427" t="s">
        <v>6</v>
      </c>
      <c r="DI427" t="s">
        <v>6</v>
      </c>
      <c r="DJ427" t="s">
        <v>6</v>
      </c>
      <c r="DK427" t="s">
        <v>6</v>
      </c>
      <c r="DL427" t="s">
        <v>6</v>
      </c>
      <c r="DM427" t="s">
        <v>6</v>
      </c>
      <c r="DN427">
        <v>0</v>
      </c>
      <c r="DO427">
        <v>0</v>
      </c>
      <c r="DP427">
        <v>1</v>
      </c>
      <c r="DQ427">
        <v>1</v>
      </c>
      <c r="DU427">
        <v>1013</v>
      </c>
      <c r="DV427" t="s">
        <v>23</v>
      </c>
      <c r="DW427" t="str">
        <f>'1.Лок.смета.и.Акт'!D1295</f>
        <v>ШТ</v>
      </c>
      <c r="DX427">
        <v>1</v>
      </c>
      <c r="DZ427" t="s">
        <v>6</v>
      </c>
      <c r="EA427" t="s">
        <v>6</v>
      </c>
      <c r="EB427" t="s">
        <v>6</v>
      </c>
      <c r="EC427" t="s">
        <v>6</v>
      </c>
      <c r="EE427">
        <v>61530071</v>
      </c>
      <c r="EF427">
        <v>5</v>
      </c>
      <c r="EG427" t="s">
        <v>39</v>
      </c>
      <c r="EH427">
        <v>0</v>
      </c>
      <c r="EI427" t="s">
        <v>6</v>
      </c>
      <c r="EJ427">
        <v>3</v>
      </c>
      <c r="EK427">
        <v>600001</v>
      </c>
      <c r="EL427" t="s">
        <v>40</v>
      </c>
      <c r="EM427" t="s">
        <v>41</v>
      </c>
      <c r="EO427" t="s">
        <v>6</v>
      </c>
      <c r="EQ427">
        <v>0</v>
      </c>
      <c r="ER427">
        <v>7678.18</v>
      </c>
      <c r="ES427" s="68">
        <f>'1.Лок.смета.и.Акт'!F1295</f>
        <v>7678.18</v>
      </c>
      <c r="ET427">
        <v>0</v>
      </c>
      <c r="EU427">
        <v>0</v>
      </c>
      <c r="EV427">
        <v>0</v>
      </c>
      <c r="EW427">
        <v>0</v>
      </c>
      <c r="EX427">
        <v>0</v>
      </c>
      <c r="EZ427">
        <v>5</v>
      </c>
      <c r="FC427">
        <v>0</v>
      </c>
      <c r="FD427">
        <v>18</v>
      </c>
      <c r="FF427">
        <v>7359</v>
      </c>
      <c r="FQ427">
        <v>0</v>
      </c>
      <c r="FR427" t="e">
        <f t="shared" si="380"/>
        <v>#REF!</v>
      </c>
      <c r="FS427">
        <v>0</v>
      </c>
      <c r="FX427">
        <v>0</v>
      </c>
      <c r="FY427">
        <v>0</v>
      </c>
      <c r="GA427" t="s">
        <v>254</v>
      </c>
      <c r="GD427">
        <v>1</v>
      </c>
      <c r="GF427">
        <v>879974729</v>
      </c>
      <c r="GG427">
        <v>2</v>
      </c>
      <c r="GH427">
        <v>3</v>
      </c>
      <c r="GI427">
        <v>4</v>
      </c>
      <c r="GJ427">
        <v>0</v>
      </c>
      <c r="GK427">
        <v>0</v>
      </c>
      <c r="GL427">
        <f t="shared" si="381"/>
        <v>0</v>
      </c>
      <c r="GM427" t="e">
        <f t="shared" si="382"/>
        <v>#REF!</v>
      </c>
      <c r="GN427">
        <f t="shared" si="383"/>
        <v>0</v>
      </c>
      <c r="GO427">
        <f t="shared" si="384"/>
        <v>0</v>
      </c>
      <c r="GP427">
        <f t="shared" si="385"/>
        <v>0</v>
      </c>
      <c r="GR427">
        <v>1</v>
      </c>
      <c r="GS427">
        <v>1</v>
      </c>
      <c r="GT427">
        <v>0</v>
      </c>
      <c r="GU427" t="s">
        <v>6</v>
      </c>
      <c r="GV427">
        <f t="shared" si="386"/>
        <v>0</v>
      </c>
      <c r="GW427">
        <v>1</v>
      </c>
      <c r="GX427" t="e">
        <f t="shared" si="387"/>
        <v>#REF!</v>
      </c>
      <c r="HA427">
        <v>0</v>
      </c>
      <c r="HB427">
        <v>0</v>
      </c>
      <c r="HC427">
        <f t="shared" si="388"/>
        <v>0</v>
      </c>
      <c r="HE427" t="s">
        <v>43</v>
      </c>
      <c r="HF427" t="s">
        <v>44</v>
      </c>
      <c r="HH427" t="e">
        <f>ROUND(AC427*I427,2)</f>
        <v>#REF!</v>
      </c>
      <c r="HM427" t="s">
        <v>6</v>
      </c>
      <c r="HN427" t="s">
        <v>6</v>
      </c>
      <c r="HO427" t="s">
        <v>6</v>
      </c>
      <c r="HP427" t="s">
        <v>6</v>
      </c>
      <c r="HQ427" t="s">
        <v>6</v>
      </c>
      <c r="IF427">
        <v>-1</v>
      </c>
      <c r="IK427">
        <v>0</v>
      </c>
    </row>
    <row r="428" spans="1:245" x14ac:dyDescent="0.2">
      <c r="A428">
        <v>18</v>
      </c>
      <c r="B428">
        <v>1</v>
      </c>
      <c r="C428">
        <v>507</v>
      </c>
      <c r="E428" t="s">
        <v>397</v>
      </c>
      <c r="F428" t="str">
        <f>'1.Лок.смета.и.Акт'!B1297</f>
        <v>Прайс</v>
      </c>
      <c r="G428" t="s">
        <v>377</v>
      </c>
      <c r="H428" t="s">
        <v>23</v>
      </c>
      <c r="I428" t="e">
        <f>I426*J428</f>
        <v>#REF!</v>
      </c>
      <c r="J428" s="183" t="e">
        <f>#REF!</f>
        <v>#REF!</v>
      </c>
      <c r="K428">
        <v>0.5</v>
      </c>
      <c r="O428" t="e">
        <f t="shared" si="356"/>
        <v>#REF!</v>
      </c>
      <c r="P428" t="e">
        <f t="shared" si="357"/>
        <v>#REF!</v>
      </c>
      <c r="Q428" t="e">
        <f t="shared" si="358"/>
        <v>#REF!</v>
      </c>
      <c r="R428" t="e">
        <f t="shared" si="359"/>
        <v>#REF!</v>
      </c>
      <c r="S428" t="e">
        <f t="shared" si="360"/>
        <v>#REF!</v>
      </c>
      <c r="T428" t="e">
        <f t="shared" si="361"/>
        <v>#REF!</v>
      </c>
      <c r="U428" t="e">
        <f t="shared" si="362"/>
        <v>#REF!</v>
      </c>
      <c r="V428" t="e">
        <f t="shared" si="363"/>
        <v>#REF!</v>
      </c>
      <c r="W428" t="e">
        <f t="shared" si="364"/>
        <v>#REF!</v>
      </c>
      <c r="X428" t="e">
        <f t="shared" si="365"/>
        <v>#REF!</v>
      </c>
      <c r="Y428" t="e">
        <f t="shared" si="366"/>
        <v>#REF!</v>
      </c>
      <c r="AA428">
        <v>74715642</v>
      </c>
      <c r="AB428">
        <f t="shared" si="367"/>
        <v>1443.35</v>
      </c>
      <c r="AC428">
        <f t="shared" si="368"/>
        <v>1443.35</v>
      </c>
      <c r="AD428">
        <f>ROUND((((ET428)-(EU428))+AE428),2)</f>
        <v>0</v>
      </c>
      <c r="AE428">
        <f>ROUND((EU428),2)</f>
        <v>0</v>
      </c>
      <c r="AF428">
        <f>ROUND((EV428),2)</f>
        <v>0</v>
      </c>
      <c r="AG428">
        <f t="shared" si="369"/>
        <v>0</v>
      </c>
      <c r="AH428">
        <f>(EW428)</f>
        <v>0</v>
      </c>
      <c r="AI428">
        <f>(EX428)</f>
        <v>0</v>
      </c>
      <c r="AJ428">
        <f t="shared" si="370"/>
        <v>0</v>
      </c>
      <c r="AK428">
        <v>1443.35</v>
      </c>
      <c r="AL428" s="68">
        <f>'1.Лок.смета.и.Акт'!F1297</f>
        <v>1443.35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1</v>
      </c>
      <c r="AW428">
        <v>1</v>
      </c>
      <c r="AZ428">
        <v>1</v>
      </c>
      <c r="BA428">
        <v>1</v>
      </c>
      <c r="BB428">
        <v>1</v>
      </c>
      <c r="BC428">
        <f>'1.Лок.смета.и.Акт'!J1297</f>
        <v>9.11</v>
      </c>
      <c r="BD428" t="s">
        <v>6</v>
      </c>
      <c r="BE428" t="s">
        <v>6</v>
      </c>
      <c r="BF428" t="s">
        <v>6</v>
      </c>
      <c r="BG428" t="s">
        <v>6</v>
      </c>
      <c r="BH428">
        <v>3</v>
      </c>
      <c r="BI428">
        <v>1</v>
      </c>
      <c r="BJ428" t="s">
        <v>258</v>
      </c>
      <c r="BM428">
        <v>500001</v>
      </c>
      <c r="BN428">
        <v>0</v>
      </c>
      <c r="BO428" t="s">
        <v>6</v>
      </c>
      <c r="BP428">
        <v>0</v>
      </c>
      <c r="BQ428">
        <v>8</v>
      </c>
      <c r="BR428">
        <v>0</v>
      </c>
      <c r="BS428">
        <v>1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6</v>
      </c>
      <c r="BZ428">
        <v>0</v>
      </c>
      <c r="CA428">
        <v>0</v>
      </c>
      <c r="CB428" t="s">
        <v>6</v>
      </c>
      <c r="CE428">
        <v>0</v>
      </c>
      <c r="CF428">
        <v>0</v>
      </c>
      <c r="CG428">
        <v>0</v>
      </c>
      <c r="CM428">
        <v>0</v>
      </c>
      <c r="CN428" t="s">
        <v>6</v>
      </c>
      <c r="CO428">
        <v>0</v>
      </c>
      <c r="CP428" t="e">
        <f t="shared" si="371"/>
        <v>#REF!</v>
      </c>
      <c r="CQ428">
        <f>AC428</f>
        <v>1443.35</v>
      </c>
      <c r="CR428">
        <f>AD428</f>
        <v>0</v>
      </c>
      <c r="CS428">
        <f t="shared" si="372"/>
        <v>0</v>
      </c>
      <c r="CT428">
        <f t="shared" si="373"/>
        <v>0</v>
      </c>
      <c r="CU428">
        <f t="shared" si="374"/>
        <v>0</v>
      </c>
      <c r="CV428">
        <f t="shared" si="375"/>
        <v>0</v>
      </c>
      <c r="CW428">
        <f t="shared" si="376"/>
        <v>0</v>
      </c>
      <c r="CX428">
        <f t="shared" si="377"/>
        <v>0</v>
      </c>
      <c r="CY428" t="e">
        <f t="shared" si="378"/>
        <v>#REF!</v>
      </c>
      <c r="CZ428" t="e">
        <f t="shared" si="379"/>
        <v>#REF!</v>
      </c>
      <c r="DC428" t="s">
        <v>6</v>
      </c>
      <c r="DD428" t="s">
        <v>6</v>
      </c>
      <c r="DE428" t="s">
        <v>6</v>
      </c>
      <c r="DF428" t="s">
        <v>6</v>
      </c>
      <c r="DG428" t="s">
        <v>6</v>
      </c>
      <c r="DH428" t="s">
        <v>6</v>
      </c>
      <c r="DI428" t="s">
        <v>6</v>
      </c>
      <c r="DJ428" t="s">
        <v>6</v>
      </c>
      <c r="DK428" t="s">
        <v>6</v>
      </c>
      <c r="DL428" t="s">
        <v>6</v>
      </c>
      <c r="DM428" t="s">
        <v>6</v>
      </c>
      <c r="DN428">
        <v>0</v>
      </c>
      <c r="DO428">
        <v>0</v>
      </c>
      <c r="DP428">
        <v>1</v>
      </c>
      <c r="DQ428">
        <v>1</v>
      </c>
      <c r="DU428">
        <v>1013</v>
      </c>
      <c r="DV428" t="s">
        <v>23</v>
      </c>
      <c r="DW428" t="str">
        <f>'1.Лок.смета.и.Акт'!D1297</f>
        <v>ШТ</v>
      </c>
      <c r="DX428">
        <v>1</v>
      </c>
      <c r="DZ428" t="s">
        <v>6</v>
      </c>
      <c r="EA428" t="s">
        <v>6</v>
      </c>
      <c r="EB428" t="s">
        <v>6</v>
      </c>
      <c r="EC428" t="s">
        <v>6</v>
      </c>
      <c r="EE428">
        <v>61530067</v>
      </c>
      <c r="EF428">
        <v>8</v>
      </c>
      <c r="EG428" t="s">
        <v>51</v>
      </c>
      <c r="EH428">
        <v>0</v>
      </c>
      <c r="EI428" t="s">
        <v>6</v>
      </c>
      <c r="EJ428">
        <v>1</v>
      </c>
      <c r="EK428">
        <v>500001</v>
      </c>
      <c r="EL428" t="s">
        <v>52</v>
      </c>
      <c r="EM428" t="s">
        <v>53</v>
      </c>
      <c r="EO428" t="s">
        <v>6</v>
      </c>
      <c r="EQ428">
        <v>0</v>
      </c>
      <c r="ER428">
        <v>1443.35</v>
      </c>
      <c r="ES428" s="68">
        <f>'1.Лок.смета.и.Акт'!F1297</f>
        <v>1443.35</v>
      </c>
      <c r="ET428">
        <v>0</v>
      </c>
      <c r="EU428">
        <v>0</v>
      </c>
      <c r="EV428">
        <v>0</v>
      </c>
      <c r="EW428">
        <v>0</v>
      </c>
      <c r="EX428">
        <v>0</v>
      </c>
      <c r="EZ428">
        <v>5</v>
      </c>
      <c r="FC428">
        <v>0</v>
      </c>
      <c r="FD428">
        <v>18</v>
      </c>
      <c r="FF428">
        <v>1372.5</v>
      </c>
      <c r="FQ428">
        <v>0</v>
      </c>
      <c r="FR428">
        <f t="shared" si="380"/>
        <v>0</v>
      </c>
      <c r="FS428">
        <v>0</v>
      </c>
      <c r="FX428">
        <v>0</v>
      </c>
      <c r="FY428">
        <v>0</v>
      </c>
      <c r="GA428" t="s">
        <v>378</v>
      </c>
      <c r="GD428">
        <v>1</v>
      </c>
      <c r="GF428">
        <v>15547191</v>
      </c>
      <c r="GG428">
        <v>2</v>
      </c>
      <c r="GH428">
        <v>3</v>
      </c>
      <c r="GI428">
        <v>4</v>
      </c>
      <c r="GJ428">
        <v>0</v>
      </c>
      <c r="GK428">
        <v>0</v>
      </c>
      <c r="GL428">
        <f t="shared" si="381"/>
        <v>0</v>
      </c>
      <c r="GM428" t="e">
        <f t="shared" si="382"/>
        <v>#REF!</v>
      </c>
      <c r="GN428" t="e">
        <f t="shared" si="383"/>
        <v>#REF!</v>
      </c>
      <c r="GO428">
        <f t="shared" si="384"/>
        <v>0</v>
      </c>
      <c r="GP428">
        <f t="shared" si="385"/>
        <v>0</v>
      </c>
      <c r="GR428">
        <v>1</v>
      </c>
      <c r="GS428">
        <v>1</v>
      </c>
      <c r="GT428">
        <v>0</v>
      </c>
      <c r="GU428" t="s">
        <v>6</v>
      </c>
      <c r="GV428">
        <f t="shared" si="386"/>
        <v>0</v>
      </c>
      <c r="GW428">
        <v>1</v>
      </c>
      <c r="GX428" t="e">
        <f t="shared" si="387"/>
        <v>#REF!</v>
      </c>
      <c r="HA428">
        <v>0</v>
      </c>
      <c r="HB428">
        <v>0</v>
      </c>
      <c r="HC428">
        <f t="shared" si="388"/>
        <v>0</v>
      </c>
      <c r="HE428" t="s">
        <v>43</v>
      </c>
      <c r="HF428" t="s">
        <v>55</v>
      </c>
      <c r="HG428" t="e">
        <f>ROUND(AC428*I428,2)</f>
        <v>#REF!</v>
      </c>
      <c r="HM428" t="s">
        <v>6</v>
      </c>
      <c r="HN428" t="s">
        <v>6</v>
      </c>
      <c r="HO428" t="s">
        <v>6</v>
      </c>
      <c r="HP428" t="s">
        <v>6</v>
      </c>
      <c r="HQ428" t="s">
        <v>6</v>
      </c>
      <c r="IF428">
        <v>-1</v>
      </c>
      <c r="IK428">
        <v>0</v>
      </c>
    </row>
    <row r="429" spans="1:245" x14ac:dyDescent="0.2">
      <c r="A429">
        <v>17</v>
      </c>
      <c r="B429">
        <v>1</v>
      </c>
      <c r="C429">
        <f>ROW(SmtRes!A514)</f>
        <v>514</v>
      </c>
      <c r="D429">
        <f>ROW(EtalonRes!A546)</f>
        <v>546</v>
      </c>
      <c r="E429" t="s">
        <v>398</v>
      </c>
      <c r="F429" t="s">
        <v>261</v>
      </c>
      <c r="G429" t="s">
        <v>262</v>
      </c>
      <c r="H429" t="s">
        <v>263</v>
      </c>
      <c r="I429">
        <f>'1.Лок.смета.и.Акт'!E1303</f>
        <v>0.01</v>
      </c>
      <c r="J429">
        <v>0</v>
      </c>
      <c r="K429">
        <v>0.01</v>
      </c>
      <c r="O429">
        <f t="shared" si="356"/>
        <v>102.75</v>
      </c>
      <c r="P429">
        <f t="shared" si="357"/>
        <v>28.39</v>
      </c>
      <c r="Q429">
        <f t="shared" si="358"/>
        <v>0.19</v>
      </c>
      <c r="R429">
        <f t="shared" si="359"/>
        <v>0.09</v>
      </c>
      <c r="S429">
        <f t="shared" si="360"/>
        <v>74.17</v>
      </c>
      <c r="T429">
        <f t="shared" si="361"/>
        <v>0</v>
      </c>
      <c r="U429">
        <f t="shared" si="362"/>
        <v>0.26040000000000002</v>
      </c>
      <c r="V429">
        <f t="shared" si="363"/>
        <v>2.1000000000000001E-4</v>
      </c>
      <c r="W429">
        <f t="shared" si="364"/>
        <v>0</v>
      </c>
      <c r="X429">
        <f t="shared" si="365"/>
        <v>89.85</v>
      </c>
      <c r="Y429">
        <f t="shared" si="366"/>
        <v>53.47</v>
      </c>
      <c r="AA429">
        <v>74715642</v>
      </c>
      <c r="AB429">
        <f t="shared" si="367"/>
        <v>535.25</v>
      </c>
      <c r="AC429">
        <f t="shared" si="368"/>
        <v>311.66000000000003</v>
      </c>
      <c r="AD429">
        <f>ROUND(((((ET429*ROUND(1.05,7)))-((EU429*ROUND(1.05,7))))+AE429),2)</f>
        <v>1.47</v>
      </c>
      <c r="AE429">
        <f>ROUND(((EU429*ROUND(1.05,7))),2)</f>
        <v>0.28000000000000003</v>
      </c>
      <c r="AF429">
        <f>ROUND(((EV429*ROUND(1.05,7))),2)</f>
        <v>222.12</v>
      </c>
      <c r="AG429">
        <f t="shared" si="369"/>
        <v>0</v>
      </c>
      <c r="AH429">
        <f>((EW429*ROUND(1.05,7)))</f>
        <v>26.040000000000003</v>
      </c>
      <c r="AI429">
        <f>((EX429*ROUND(1.05,7)))</f>
        <v>2.1000000000000001E-2</v>
      </c>
      <c r="AJ429">
        <f t="shared" si="370"/>
        <v>0</v>
      </c>
      <c r="AK429">
        <f>AL429+AM429+AO429</f>
        <v>524.6</v>
      </c>
      <c r="AL429" s="68">
        <f>'1.Лок.смета.и.Акт'!F1307</f>
        <v>311.66000000000003</v>
      </c>
      <c r="AM429" s="68">
        <f>'1.Лок.смета.и.Акт'!F1305</f>
        <v>1.4</v>
      </c>
      <c r="AN429" s="68">
        <f>'1.Лок.смета.и.Акт'!F1306</f>
        <v>0.27</v>
      </c>
      <c r="AO429" s="68">
        <f>'1.Лок.смета.и.Акт'!F1304</f>
        <v>211.54</v>
      </c>
      <c r="AP429">
        <v>0</v>
      </c>
      <c r="AQ429">
        <f>'1.Лок.смета.и.Акт'!E1310</f>
        <v>24.8</v>
      </c>
      <c r="AR429">
        <v>0.02</v>
      </c>
      <c r="AS429">
        <v>0</v>
      </c>
      <c r="AT429">
        <v>121</v>
      </c>
      <c r="AU429">
        <v>72</v>
      </c>
      <c r="AV429">
        <v>1</v>
      </c>
      <c r="AW429">
        <v>1</v>
      </c>
      <c r="AZ429">
        <v>1</v>
      </c>
      <c r="BA429">
        <f>'1.Лок.смета.и.Акт'!J1304</f>
        <v>33.39</v>
      </c>
      <c r="BB429">
        <f>'1.Лок.смета.и.Акт'!J1305</f>
        <v>13.26</v>
      </c>
      <c r="BC429">
        <f>'1.Лок.смета.и.Акт'!J1307</f>
        <v>9.11</v>
      </c>
      <c r="BD429" t="s">
        <v>6</v>
      </c>
      <c r="BE429" t="s">
        <v>6</v>
      </c>
      <c r="BF429" t="s">
        <v>6</v>
      </c>
      <c r="BG429" t="s">
        <v>6</v>
      </c>
      <c r="BH429">
        <v>0</v>
      </c>
      <c r="BI429">
        <v>1</v>
      </c>
      <c r="BJ429" t="s">
        <v>264</v>
      </c>
      <c r="BM429">
        <v>20001</v>
      </c>
      <c r="BN429">
        <v>0</v>
      </c>
      <c r="BO429" t="s">
        <v>6</v>
      </c>
      <c r="BP429">
        <v>0</v>
      </c>
      <c r="BQ429">
        <v>22</v>
      </c>
      <c r="BR429">
        <v>0</v>
      </c>
      <c r="BS429">
        <f>'1.Лок.смета.и.Акт'!J1306</f>
        <v>33.39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6</v>
      </c>
      <c r="BZ429">
        <v>121</v>
      </c>
      <c r="CA429">
        <v>72</v>
      </c>
      <c r="CB429" t="s">
        <v>6</v>
      </c>
      <c r="CE429">
        <v>0</v>
      </c>
      <c r="CF429">
        <v>0</v>
      </c>
      <c r="CG429">
        <v>0</v>
      </c>
      <c r="CM429">
        <v>0</v>
      </c>
      <c r="CN429" t="s">
        <v>25</v>
      </c>
      <c r="CO429">
        <v>0</v>
      </c>
      <c r="CP429">
        <f t="shared" si="371"/>
        <v>102.75</v>
      </c>
      <c r="CQ429">
        <f>AC429*BC429</f>
        <v>2839.2226000000001</v>
      </c>
      <c r="CR429">
        <f>AD429*BB429</f>
        <v>19.4922</v>
      </c>
      <c r="CS429">
        <f t="shared" si="372"/>
        <v>9.3492000000000015</v>
      </c>
      <c r="CT429">
        <f t="shared" si="373"/>
        <v>7416.5868</v>
      </c>
      <c r="CU429">
        <f t="shared" si="374"/>
        <v>0</v>
      </c>
      <c r="CV429">
        <f t="shared" si="375"/>
        <v>26.040000000000003</v>
      </c>
      <c r="CW429">
        <f t="shared" si="376"/>
        <v>2.1000000000000001E-2</v>
      </c>
      <c r="CX429">
        <f t="shared" si="377"/>
        <v>0</v>
      </c>
      <c r="CY429">
        <f t="shared" si="378"/>
        <v>89.854600000000005</v>
      </c>
      <c r="CZ429">
        <f t="shared" si="379"/>
        <v>53.467200000000005</v>
      </c>
      <c r="DB429">
        <v>24</v>
      </c>
      <c r="DC429" t="s">
        <v>6</v>
      </c>
      <c r="DD429" t="s">
        <v>6</v>
      </c>
      <c r="DE429" t="s">
        <v>26</v>
      </c>
      <c r="DF429" t="s">
        <v>26</v>
      </c>
      <c r="DG429" t="s">
        <v>26</v>
      </c>
      <c r="DH429" t="s">
        <v>6</v>
      </c>
      <c r="DI429" t="s">
        <v>26</v>
      </c>
      <c r="DJ429" t="s">
        <v>26</v>
      </c>
      <c r="DK429" t="s">
        <v>6</v>
      </c>
      <c r="DL429" t="s">
        <v>6</v>
      </c>
      <c r="DM429" t="s">
        <v>6</v>
      </c>
      <c r="DN429">
        <v>0</v>
      </c>
      <c r="DO429">
        <v>0</v>
      </c>
      <c r="DP429">
        <v>1</v>
      </c>
      <c r="DQ429">
        <v>1</v>
      </c>
      <c r="DU429">
        <v>1013</v>
      </c>
      <c r="DV429" t="s">
        <v>263</v>
      </c>
      <c r="DW429" t="str">
        <f>'1.Лок.смета.и.Акт'!D1303</f>
        <v>100 ШТ</v>
      </c>
      <c r="DX429">
        <v>1</v>
      </c>
      <c r="DZ429" t="s">
        <v>6</v>
      </c>
      <c r="EA429" t="s">
        <v>6</v>
      </c>
      <c r="EB429" t="s">
        <v>6</v>
      </c>
      <c r="EC429" t="s">
        <v>6</v>
      </c>
      <c r="EE429">
        <v>61529847</v>
      </c>
      <c r="EF429">
        <v>22</v>
      </c>
      <c r="EG429" t="s">
        <v>27</v>
      </c>
      <c r="EH429">
        <v>16</v>
      </c>
      <c r="EI429" t="s">
        <v>28</v>
      </c>
      <c r="EJ429">
        <v>1</v>
      </c>
      <c r="EK429">
        <v>20001</v>
      </c>
      <c r="EL429" t="s">
        <v>29</v>
      </c>
      <c r="EM429" t="s">
        <v>30</v>
      </c>
      <c r="EO429" t="s">
        <v>31</v>
      </c>
      <c r="EQ429">
        <v>0</v>
      </c>
      <c r="ER429">
        <f>ES429+ET429+EV429</f>
        <v>524.6</v>
      </c>
      <c r="ES429" s="68">
        <f>'1.Лок.смета.и.Акт'!F1307</f>
        <v>311.66000000000003</v>
      </c>
      <c r="ET429" s="68">
        <f>'1.Лок.смета.и.Акт'!F1305</f>
        <v>1.4</v>
      </c>
      <c r="EU429" s="68">
        <f>'1.Лок.смета.и.Акт'!F1306</f>
        <v>0.27</v>
      </c>
      <c r="EV429" s="68">
        <f>'1.Лок.смета.и.Акт'!F1304</f>
        <v>211.54</v>
      </c>
      <c r="EW429">
        <f>'1.Лок.смета.и.Акт'!E1310</f>
        <v>24.8</v>
      </c>
      <c r="EX429">
        <v>0.02</v>
      </c>
      <c r="EY429">
        <v>0</v>
      </c>
      <c r="FQ429">
        <v>0</v>
      </c>
      <c r="FR429">
        <f t="shared" si="380"/>
        <v>0</v>
      </c>
      <c r="FS429">
        <v>0</v>
      </c>
      <c r="FX429">
        <v>121</v>
      </c>
      <c r="FY429">
        <v>72</v>
      </c>
      <c r="GA429" t="s">
        <v>6</v>
      </c>
      <c r="GD429">
        <v>1</v>
      </c>
      <c r="GF429">
        <v>-890494239</v>
      </c>
      <c r="GG429">
        <v>2</v>
      </c>
      <c r="GH429">
        <v>1</v>
      </c>
      <c r="GI429">
        <v>4</v>
      </c>
      <c r="GJ429">
        <v>0</v>
      </c>
      <c r="GK429">
        <v>0</v>
      </c>
      <c r="GL429">
        <f t="shared" si="381"/>
        <v>0</v>
      </c>
      <c r="GM429">
        <f t="shared" si="382"/>
        <v>246.07</v>
      </c>
      <c r="GN429">
        <f t="shared" si="383"/>
        <v>246.07</v>
      </c>
      <c r="GO429">
        <f t="shared" si="384"/>
        <v>0</v>
      </c>
      <c r="GP429">
        <f t="shared" si="385"/>
        <v>0</v>
      </c>
      <c r="GR429">
        <v>0</v>
      </c>
      <c r="GS429">
        <v>3</v>
      </c>
      <c r="GT429">
        <v>0</v>
      </c>
      <c r="GU429" t="s">
        <v>6</v>
      </c>
      <c r="GV429">
        <f t="shared" si="386"/>
        <v>0</v>
      </c>
      <c r="GW429">
        <v>1</v>
      </c>
      <c r="GX429">
        <f t="shared" si="387"/>
        <v>0</v>
      </c>
      <c r="HA429">
        <v>0</v>
      </c>
      <c r="HB429">
        <v>0</v>
      </c>
      <c r="HC429">
        <f t="shared" si="388"/>
        <v>0</v>
      </c>
      <c r="HE429" t="s">
        <v>6</v>
      </c>
      <c r="HF429" t="s">
        <v>6</v>
      </c>
      <c r="HM429" t="s">
        <v>6</v>
      </c>
      <c r="HN429" t="s">
        <v>32</v>
      </c>
      <c r="HO429" t="s">
        <v>33</v>
      </c>
      <c r="HP429" t="s">
        <v>28</v>
      </c>
      <c r="HQ429" t="s">
        <v>28</v>
      </c>
      <c r="IF429">
        <v>-1</v>
      </c>
      <c r="IK429">
        <v>0</v>
      </c>
    </row>
    <row r="430" spans="1:245" x14ac:dyDescent="0.2">
      <c r="A430">
        <v>18</v>
      </c>
      <c r="B430">
        <v>1</v>
      </c>
      <c r="C430">
        <v>514</v>
      </c>
      <c r="E430" t="s">
        <v>399</v>
      </c>
      <c r="F430" t="str">
        <f>'1.Лок.смета.и.Акт'!B1311</f>
        <v>Прайс</v>
      </c>
      <c r="G430" t="s">
        <v>381</v>
      </c>
      <c r="H430" t="s">
        <v>23</v>
      </c>
      <c r="I430" t="e">
        <f>I429*J430</f>
        <v>#REF!</v>
      </c>
      <c r="J430" s="183" t="e">
        <f>#REF!</f>
        <v>#REF!</v>
      </c>
      <c r="K430">
        <v>100</v>
      </c>
      <c r="O430" t="e">
        <f t="shared" si="356"/>
        <v>#REF!</v>
      </c>
      <c r="P430" t="e">
        <f t="shared" si="357"/>
        <v>#REF!</v>
      </c>
      <c r="Q430" t="e">
        <f t="shared" si="358"/>
        <v>#REF!</v>
      </c>
      <c r="R430" t="e">
        <f t="shared" si="359"/>
        <v>#REF!</v>
      </c>
      <c r="S430" t="e">
        <f t="shared" si="360"/>
        <v>#REF!</v>
      </c>
      <c r="T430" t="e">
        <f t="shared" si="361"/>
        <v>#REF!</v>
      </c>
      <c r="U430" t="e">
        <f t="shared" si="362"/>
        <v>#REF!</v>
      </c>
      <c r="V430" t="e">
        <f t="shared" si="363"/>
        <v>#REF!</v>
      </c>
      <c r="W430" t="e">
        <f t="shared" si="364"/>
        <v>#REF!</v>
      </c>
      <c r="X430" t="e">
        <f t="shared" si="365"/>
        <v>#REF!</v>
      </c>
      <c r="Y430" t="e">
        <f t="shared" si="366"/>
        <v>#REF!</v>
      </c>
      <c r="AA430">
        <v>74715642</v>
      </c>
      <c r="AB430">
        <f t="shared" si="367"/>
        <v>327.76</v>
      </c>
      <c r="AC430">
        <f t="shared" si="368"/>
        <v>327.76</v>
      </c>
      <c r="AD430">
        <f>ROUND((((ET430)-(EU430))+AE430),2)</f>
        <v>0</v>
      </c>
      <c r="AE430">
        <f>ROUND((EU430),2)</f>
        <v>0</v>
      </c>
      <c r="AF430">
        <f>ROUND((EV430),2)</f>
        <v>0</v>
      </c>
      <c r="AG430">
        <f t="shared" si="369"/>
        <v>0</v>
      </c>
      <c r="AH430">
        <f>(EW430)</f>
        <v>0</v>
      </c>
      <c r="AI430">
        <f>(EX430)</f>
        <v>0</v>
      </c>
      <c r="AJ430">
        <f t="shared" si="370"/>
        <v>0</v>
      </c>
      <c r="AK430">
        <v>327.76000000000005</v>
      </c>
      <c r="AL430" s="68">
        <f>'1.Лок.смета.и.Акт'!F1311</f>
        <v>327.76000000000005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1</v>
      </c>
      <c r="AW430">
        <v>1</v>
      </c>
      <c r="AZ430">
        <v>1</v>
      </c>
      <c r="BA430">
        <v>1</v>
      </c>
      <c r="BB430">
        <v>1</v>
      </c>
      <c r="BC430">
        <f>'1.Лок.смета.и.Акт'!J1311</f>
        <v>9.11</v>
      </c>
      <c r="BD430" t="s">
        <v>6</v>
      </c>
      <c r="BE430" t="s">
        <v>6</v>
      </c>
      <c r="BF430" t="s">
        <v>6</v>
      </c>
      <c r="BG430" t="s">
        <v>6</v>
      </c>
      <c r="BH430">
        <v>3</v>
      </c>
      <c r="BI430">
        <v>1</v>
      </c>
      <c r="BJ430" t="s">
        <v>382</v>
      </c>
      <c r="BM430">
        <v>500001</v>
      </c>
      <c r="BN430">
        <v>0</v>
      </c>
      <c r="BO430" t="s">
        <v>6</v>
      </c>
      <c r="BP430">
        <v>0</v>
      </c>
      <c r="BQ430">
        <v>8</v>
      </c>
      <c r="BR430">
        <v>0</v>
      </c>
      <c r="BS430">
        <v>1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6</v>
      </c>
      <c r="BZ430">
        <v>0</v>
      </c>
      <c r="CA430">
        <v>0</v>
      </c>
      <c r="CB430" t="s">
        <v>6</v>
      </c>
      <c r="CE430">
        <v>0</v>
      </c>
      <c r="CF430">
        <v>0</v>
      </c>
      <c r="CG430">
        <v>0</v>
      </c>
      <c r="CM430">
        <v>0</v>
      </c>
      <c r="CN430" t="s">
        <v>6</v>
      </c>
      <c r="CO430">
        <v>0</v>
      </c>
      <c r="CP430" t="e">
        <f t="shared" si="371"/>
        <v>#REF!</v>
      </c>
      <c r="CQ430">
        <f>AC430</f>
        <v>327.76</v>
      </c>
      <c r="CR430">
        <f>AD430</f>
        <v>0</v>
      </c>
      <c r="CS430">
        <f t="shared" si="372"/>
        <v>0</v>
      </c>
      <c r="CT430">
        <f t="shared" si="373"/>
        <v>0</v>
      </c>
      <c r="CU430">
        <f t="shared" si="374"/>
        <v>0</v>
      </c>
      <c r="CV430">
        <f t="shared" si="375"/>
        <v>0</v>
      </c>
      <c r="CW430">
        <f t="shared" si="376"/>
        <v>0</v>
      </c>
      <c r="CX430">
        <f t="shared" si="377"/>
        <v>0</v>
      </c>
      <c r="CY430" t="e">
        <f t="shared" si="378"/>
        <v>#REF!</v>
      </c>
      <c r="CZ430" t="e">
        <f t="shared" si="379"/>
        <v>#REF!</v>
      </c>
      <c r="DC430" t="s">
        <v>6</v>
      </c>
      <c r="DD430" t="s">
        <v>6</v>
      </c>
      <c r="DE430" t="s">
        <v>6</v>
      </c>
      <c r="DF430" t="s">
        <v>6</v>
      </c>
      <c r="DG430" t="s">
        <v>6</v>
      </c>
      <c r="DH430" t="s">
        <v>6</v>
      </c>
      <c r="DI430" t="s">
        <v>6</v>
      </c>
      <c r="DJ430" t="s">
        <v>6</v>
      </c>
      <c r="DK430" t="s">
        <v>6</v>
      </c>
      <c r="DL430" t="s">
        <v>6</v>
      </c>
      <c r="DM430" t="s">
        <v>6</v>
      </c>
      <c r="DN430">
        <v>0</v>
      </c>
      <c r="DO430">
        <v>0</v>
      </c>
      <c r="DP430">
        <v>1</v>
      </c>
      <c r="DQ430">
        <v>1</v>
      </c>
      <c r="DU430">
        <v>1013</v>
      </c>
      <c r="DV430" t="s">
        <v>23</v>
      </c>
      <c r="DW430" t="str">
        <f>'1.Лок.смета.и.Акт'!D1311</f>
        <v>ШТ</v>
      </c>
      <c r="DX430">
        <v>1</v>
      </c>
      <c r="DZ430" t="s">
        <v>6</v>
      </c>
      <c r="EA430" t="s">
        <v>6</v>
      </c>
      <c r="EB430" t="s">
        <v>6</v>
      </c>
      <c r="EC430" t="s">
        <v>6</v>
      </c>
      <c r="EE430">
        <v>61530067</v>
      </c>
      <c r="EF430">
        <v>8</v>
      </c>
      <c r="EG430" t="s">
        <v>51</v>
      </c>
      <c r="EH430">
        <v>0</v>
      </c>
      <c r="EI430" t="s">
        <v>6</v>
      </c>
      <c r="EJ430">
        <v>1</v>
      </c>
      <c r="EK430">
        <v>500001</v>
      </c>
      <c r="EL430" t="s">
        <v>52</v>
      </c>
      <c r="EM430" t="s">
        <v>53</v>
      </c>
      <c r="EO430" t="s">
        <v>6</v>
      </c>
      <c r="EQ430">
        <v>0</v>
      </c>
      <c r="ER430">
        <v>327.76000000000005</v>
      </c>
      <c r="ES430" s="68">
        <f>'1.Лок.смета.и.Акт'!F1311</f>
        <v>327.76000000000005</v>
      </c>
      <c r="ET430">
        <v>0</v>
      </c>
      <c r="EU430">
        <v>0</v>
      </c>
      <c r="EV430">
        <v>0</v>
      </c>
      <c r="EW430">
        <v>0</v>
      </c>
      <c r="EX430">
        <v>0</v>
      </c>
      <c r="EZ430">
        <v>5</v>
      </c>
      <c r="FC430">
        <v>0</v>
      </c>
      <c r="FD430">
        <v>18</v>
      </c>
      <c r="FF430">
        <v>311.67</v>
      </c>
      <c r="FQ430">
        <v>0</v>
      </c>
      <c r="FR430">
        <f t="shared" si="380"/>
        <v>0</v>
      </c>
      <c r="FS430">
        <v>0</v>
      </c>
      <c r="FX430">
        <v>0</v>
      </c>
      <c r="FY430">
        <v>0</v>
      </c>
      <c r="GA430" t="s">
        <v>383</v>
      </c>
      <c r="GD430">
        <v>1</v>
      </c>
      <c r="GF430">
        <v>-2113526916</v>
      </c>
      <c r="GG430">
        <v>2</v>
      </c>
      <c r="GH430">
        <v>3</v>
      </c>
      <c r="GI430">
        <v>4</v>
      </c>
      <c r="GJ430">
        <v>0</v>
      </c>
      <c r="GK430">
        <v>0</v>
      </c>
      <c r="GL430">
        <f t="shared" si="381"/>
        <v>0</v>
      </c>
      <c r="GM430" t="e">
        <f t="shared" si="382"/>
        <v>#REF!</v>
      </c>
      <c r="GN430" t="e">
        <f t="shared" si="383"/>
        <v>#REF!</v>
      </c>
      <c r="GO430">
        <f t="shared" si="384"/>
        <v>0</v>
      </c>
      <c r="GP430">
        <f t="shared" si="385"/>
        <v>0</v>
      </c>
      <c r="GR430">
        <v>1</v>
      </c>
      <c r="GS430">
        <v>1</v>
      </c>
      <c r="GT430">
        <v>0</v>
      </c>
      <c r="GU430" t="s">
        <v>6</v>
      </c>
      <c r="GV430">
        <f t="shared" si="386"/>
        <v>0</v>
      </c>
      <c r="GW430">
        <v>1</v>
      </c>
      <c r="GX430" t="e">
        <f t="shared" si="387"/>
        <v>#REF!</v>
      </c>
      <c r="HA430">
        <v>0</v>
      </c>
      <c r="HB430">
        <v>0</v>
      </c>
      <c r="HC430">
        <f t="shared" si="388"/>
        <v>0</v>
      </c>
      <c r="HE430" t="s">
        <v>43</v>
      </c>
      <c r="HF430" t="s">
        <v>55</v>
      </c>
      <c r="HG430" t="e">
        <f>ROUND(AC430*I430,2)</f>
        <v>#REF!</v>
      </c>
      <c r="HM430" t="s">
        <v>6</v>
      </c>
      <c r="HN430" t="s">
        <v>6</v>
      </c>
      <c r="HO430" t="s">
        <v>6</v>
      </c>
      <c r="HP430" t="s">
        <v>6</v>
      </c>
      <c r="HQ430" t="s">
        <v>6</v>
      </c>
      <c r="IF430">
        <v>-1</v>
      </c>
      <c r="IK430">
        <v>0</v>
      </c>
    </row>
    <row r="431" spans="1:245" x14ac:dyDescent="0.2">
      <c r="A431">
        <v>17</v>
      </c>
      <c r="B431">
        <v>1</v>
      </c>
      <c r="C431">
        <f>ROW(SmtRes!A528)</f>
        <v>528</v>
      </c>
      <c r="D431">
        <f>ROW(EtalonRes!A564)</f>
        <v>564</v>
      </c>
      <c r="E431" t="s">
        <v>400</v>
      </c>
      <c r="F431" t="s">
        <v>112</v>
      </c>
      <c r="G431" t="s">
        <v>113</v>
      </c>
      <c r="H431" t="s">
        <v>101</v>
      </c>
      <c r="I431">
        <f>'1.Лок.смета.и.Акт'!E1316</f>
        <v>0.22620000000000001</v>
      </c>
      <c r="J431">
        <v>0</v>
      </c>
      <c r="K431">
        <v>0.22620000000000001</v>
      </c>
      <c r="O431">
        <f t="shared" si="356"/>
        <v>9641.25</v>
      </c>
      <c r="P431">
        <f t="shared" si="357"/>
        <v>801.42</v>
      </c>
      <c r="Q431">
        <f t="shared" si="358"/>
        <v>383.77</v>
      </c>
      <c r="R431">
        <f t="shared" si="359"/>
        <v>62.69</v>
      </c>
      <c r="S431">
        <f t="shared" si="360"/>
        <v>8456.06</v>
      </c>
      <c r="T431">
        <f t="shared" si="361"/>
        <v>0</v>
      </c>
      <c r="U431">
        <f t="shared" si="362"/>
        <v>28.976220000000001</v>
      </c>
      <c r="V431">
        <f t="shared" si="363"/>
        <v>0.15200640000000001</v>
      </c>
      <c r="W431">
        <f t="shared" si="364"/>
        <v>0</v>
      </c>
      <c r="X431">
        <f t="shared" si="365"/>
        <v>10307.69</v>
      </c>
      <c r="Y431">
        <f t="shared" si="366"/>
        <v>6133.5</v>
      </c>
      <c r="AA431">
        <v>74715642</v>
      </c>
      <c r="AB431">
        <f t="shared" si="367"/>
        <v>1636.45</v>
      </c>
      <c r="AC431">
        <f t="shared" si="368"/>
        <v>388.91</v>
      </c>
      <c r="AD431">
        <f>ROUND(((((ET431*ROUND(1.05,7)))-((EU431*ROUND(1.05,7))))+AE431),2)</f>
        <v>127.95</v>
      </c>
      <c r="AE431">
        <f>ROUND(((EU431*ROUND(1.05,7))),2)</f>
        <v>8.3000000000000007</v>
      </c>
      <c r="AF431">
        <f>ROUND(((EV431*ROUND(1.05,7))),2)</f>
        <v>1119.5899999999999</v>
      </c>
      <c r="AG431">
        <f t="shared" si="369"/>
        <v>0</v>
      </c>
      <c r="AH431">
        <f>((EW431*ROUND(1.05,7)))</f>
        <v>128.1</v>
      </c>
      <c r="AI431">
        <f>((EX431*ROUND(1.05,7)))</f>
        <v>0.67200000000000004</v>
      </c>
      <c r="AJ431">
        <f t="shared" si="370"/>
        <v>0</v>
      </c>
      <c r="AK431">
        <f>AL431+AM431+AO431</f>
        <v>1577.04</v>
      </c>
      <c r="AL431" s="68">
        <f>'1.Лок.смета.и.Акт'!F1320</f>
        <v>388.91</v>
      </c>
      <c r="AM431" s="68">
        <f>'1.Лок.смета.и.Акт'!F1318</f>
        <v>121.85</v>
      </c>
      <c r="AN431" s="68">
        <f>'1.Лок.смета.и.Акт'!F1319</f>
        <v>7.9</v>
      </c>
      <c r="AO431" s="68">
        <f>'1.Лок.смета.и.Акт'!F1317</f>
        <v>1066.28</v>
      </c>
      <c r="AP431">
        <v>0</v>
      </c>
      <c r="AQ431">
        <f>'1.Лок.смета.и.Акт'!E1323</f>
        <v>122</v>
      </c>
      <c r="AR431">
        <v>0.64</v>
      </c>
      <c r="AS431">
        <v>0</v>
      </c>
      <c r="AT431">
        <v>121</v>
      </c>
      <c r="AU431">
        <v>72</v>
      </c>
      <c r="AV431">
        <v>1</v>
      </c>
      <c r="AW431">
        <v>1</v>
      </c>
      <c r="AZ431">
        <v>1</v>
      </c>
      <c r="BA431">
        <f>'1.Лок.смета.и.Акт'!J1317</f>
        <v>33.39</v>
      </c>
      <c r="BB431">
        <f>'1.Лок.смета.и.Акт'!J1318</f>
        <v>13.26</v>
      </c>
      <c r="BC431">
        <f>'1.Лок.смета.и.Акт'!J1320</f>
        <v>9.11</v>
      </c>
      <c r="BD431" t="s">
        <v>6</v>
      </c>
      <c r="BE431" t="s">
        <v>6</v>
      </c>
      <c r="BF431" t="s">
        <v>6</v>
      </c>
      <c r="BG431" t="s">
        <v>6</v>
      </c>
      <c r="BH431">
        <v>0</v>
      </c>
      <c r="BI431">
        <v>1</v>
      </c>
      <c r="BJ431" t="s">
        <v>114</v>
      </c>
      <c r="BM431">
        <v>20001</v>
      </c>
      <c r="BN431">
        <v>0</v>
      </c>
      <c r="BO431" t="s">
        <v>6</v>
      </c>
      <c r="BP431">
        <v>0</v>
      </c>
      <c r="BQ431">
        <v>22</v>
      </c>
      <c r="BR431">
        <v>0</v>
      </c>
      <c r="BS431">
        <f>'1.Лок.смета.и.Акт'!J1319</f>
        <v>33.39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6</v>
      </c>
      <c r="BZ431">
        <v>121</v>
      </c>
      <c r="CA431">
        <v>72</v>
      </c>
      <c r="CB431" t="s">
        <v>6</v>
      </c>
      <c r="CE431">
        <v>0</v>
      </c>
      <c r="CF431">
        <v>0</v>
      </c>
      <c r="CG431">
        <v>0</v>
      </c>
      <c r="CM431">
        <v>0</v>
      </c>
      <c r="CN431" t="s">
        <v>63</v>
      </c>
      <c r="CO431">
        <v>0</v>
      </c>
      <c r="CP431">
        <f t="shared" si="371"/>
        <v>9641.25</v>
      </c>
      <c r="CQ431">
        <f>AC431*BC431</f>
        <v>3542.9701</v>
      </c>
      <c r="CR431">
        <f>AD431*BB431</f>
        <v>1696.617</v>
      </c>
      <c r="CS431">
        <f t="shared" si="372"/>
        <v>277.137</v>
      </c>
      <c r="CT431">
        <f t="shared" si="373"/>
        <v>37383.110099999998</v>
      </c>
      <c r="CU431">
        <f t="shared" si="374"/>
        <v>0</v>
      </c>
      <c r="CV431">
        <f t="shared" si="375"/>
        <v>128.1</v>
      </c>
      <c r="CW431">
        <f t="shared" si="376"/>
        <v>0.67200000000000004</v>
      </c>
      <c r="CX431">
        <f t="shared" si="377"/>
        <v>0</v>
      </c>
      <c r="CY431">
        <f t="shared" si="378"/>
        <v>10307.6875</v>
      </c>
      <c r="CZ431">
        <f t="shared" si="379"/>
        <v>6133.5</v>
      </c>
      <c r="DC431" t="s">
        <v>6</v>
      </c>
      <c r="DD431" t="s">
        <v>6</v>
      </c>
      <c r="DE431" t="s">
        <v>64</v>
      </c>
      <c r="DF431" t="s">
        <v>64</v>
      </c>
      <c r="DG431" t="s">
        <v>64</v>
      </c>
      <c r="DH431" t="s">
        <v>6</v>
      </c>
      <c r="DI431" t="s">
        <v>64</v>
      </c>
      <c r="DJ431" t="s">
        <v>64</v>
      </c>
      <c r="DK431" t="s">
        <v>6</v>
      </c>
      <c r="DL431" t="s">
        <v>6</v>
      </c>
      <c r="DM431" t="s">
        <v>6</v>
      </c>
      <c r="DN431">
        <v>0</v>
      </c>
      <c r="DO431">
        <v>0</v>
      </c>
      <c r="DP431">
        <v>1</v>
      </c>
      <c r="DQ431">
        <v>1</v>
      </c>
      <c r="DU431">
        <v>1005</v>
      </c>
      <c r="DV431" t="s">
        <v>101</v>
      </c>
      <c r="DW431" t="str">
        <f>'1.Лок.смета.и.Акт'!D1316</f>
        <v>100 м2</v>
      </c>
      <c r="DX431">
        <v>100</v>
      </c>
      <c r="DZ431" t="s">
        <v>6</v>
      </c>
      <c r="EA431" t="s">
        <v>6</v>
      </c>
      <c r="EB431" t="s">
        <v>6</v>
      </c>
      <c r="EC431" t="s">
        <v>6</v>
      </c>
      <c r="EE431">
        <v>61529847</v>
      </c>
      <c r="EF431">
        <v>22</v>
      </c>
      <c r="EG431" t="s">
        <v>27</v>
      </c>
      <c r="EH431">
        <v>16</v>
      </c>
      <c r="EI431" t="s">
        <v>28</v>
      </c>
      <c r="EJ431">
        <v>1</v>
      </c>
      <c r="EK431">
        <v>20001</v>
      </c>
      <c r="EL431" t="s">
        <v>29</v>
      </c>
      <c r="EM431" t="s">
        <v>30</v>
      </c>
      <c r="EO431" t="s">
        <v>31</v>
      </c>
      <c r="EQ431">
        <v>0</v>
      </c>
      <c r="ER431">
        <f>ES431+ET431+EV431</f>
        <v>1577.04</v>
      </c>
      <c r="ES431" s="68">
        <f>'1.Лок.смета.и.Акт'!F1320</f>
        <v>388.91</v>
      </c>
      <c r="ET431" s="68">
        <f>'1.Лок.смета.и.Акт'!F1318</f>
        <v>121.85</v>
      </c>
      <c r="EU431" s="68">
        <f>'1.Лок.смета.и.Акт'!F1319</f>
        <v>7.9</v>
      </c>
      <c r="EV431" s="68">
        <f>'1.Лок.смета.и.Акт'!F1317</f>
        <v>1066.28</v>
      </c>
      <c r="EW431">
        <f>'1.Лок.смета.и.Акт'!E1323</f>
        <v>122</v>
      </c>
      <c r="EX431">
        <v>0.64</v>
      </c>
      <c r="EY431">
        <v>0</v>
      </c>
      <c r="FQ431">
        <v>0</v>
      </c>
      <c r="FR431">
        <f t="shared" si="380"/>
        <v>0</v>
      </c>
      <c r="FS431">
        <v>0</v>
      </c>
      <c r="FX431">
        <v>121</v>
      </c>
      <c r="FY431">
        <v>72</v>
      </c>
      <c r="GA431" t="s">
        <v>6</v>
      </c>
      <c r="GD431">
        <v>1</v>
      </c>
      <c r="GF431">
        <v>178217713</v>
      </c>
      <c r="GG431">
        <v>2</v>
      </c>
      <c r="GH431">
        <v>1</v>
      </c>
      <c r="GI431">
        <v>4</v>
      </c>
      <c r="GJ431">
        <v>0</v>
      </c>
      <c r="GK431">
        <v>0</v>
      </c>
      <c r="GL431">
        <f t="shared" si="381"/>
        <v>0</v>
      </c>
      <c r="GM431">
        <f t="shared" si="382"/>
        <v>26082.44</v>
      </c>
      <c r="GN431">
        <f t="shared" si="383"/>
        <v>26082.44</v>
      </c>
      <c r="GO431">
        <f t="shared" si="384"/>
        <v>0</v>
      </c>
      <c r="GP431">
        <f t="shared" si="385"/>
        <v>0</v>
      </c>
      <c r="GR431">
        <v>0</v>
      </c>
      <c r="GS431">
        <v>3</v>
      </c>
      <c r="GT431">
        <v>0</v>
      </c>
      <c r="GU431" t="s">
        <v>6</v>
      </c>
      <c r="GV431">
        <f t="shared" si="386"/>
        <v>0</v>
      </c>
      <c r="GW431">
        <v>1</v>
      </c>
      <c r="GX431">
        <f t="shared" si="387"/>
        <v>0</v>
      </c>
      <c r="HA431">
        <v>0</v>
      </c>
      <c r="HB431">
        <v>0</v>
      </c>
      <c r="HC431">
        <f t="shared" si="388"/>
        <v>0</v>
      </c>
      <c r="HE431" t="s">
        <v>6</v>
      </c>
      <c r="HF431" t="s">
        <v>6</v>
      </c>
      <c r="HM431" t="s">
        <v>6</v>
      </c>
      <c r="HN431" t="s">
        <v>32</v>
      </c>
      <c r="HO431" t="s">
        <v>33</v>
      </c>
      <c r="HP431" t="s">
        <v>28</v>
      </c>
      <c r="HQ431" t="s">
        <v>28</v>
      </c>
      <c r="IF431">
        <v>-1</v>
      </c>
      <c r="IK431">
        <v>0</v>
      </c>
    </row>
    <row r="432" spans="1:245" x14ac:dyDescent="0.2">
      <c r="A432">
        <v>18</v>
      </c>
      <c r="B432">
        <v>1</v>
      </c>
      <c r="C432">
        <v>527</v>
      </c>
      <c r="E432" t="s">
        <v>401</v>
      </c>
      <c r="F432" t="str">
        <f>'1.Лок.смета.и.Акт'!B1324</f>
        <v>Прайс</v>
      </c>
      <c r="G432" t="s">
        <v>271</v>
      </c>
      <c r="H432" t="s">
        <v>105</v>
      </c>
      <c r="I432" t="e">
        <f>I431*J432</f>
        <v>#REF!</v>
      </c>
      <c r="J432" s="183" t="e">
        <f>#REF!</f>
        <v>#REF!</v>
      </c>
      <c r="K432">
        <v>97.214854099999997</v>
      </c>
      <c r="O432" t="e">
        <f t="shared" si="356"/>
        <v>#REF!</v>
      </c>
      <c r="P432" t="e">
        <f t="shared" si="357"/>
        <v>#REF!</v>
      </c>
      <c r="Q432" t="e">
        <f t="shared" si="358"/>
        <v>#REF!</v>
      </c>
      <c r="R432" t="e">
        <f t="shared" si="359"/>
        <v>#REF!</v>
      </c>
      <c r="S432" t="e">
        <f t="shared" si="360"/>
        <v>#REF!</v>
      </c>
      <c r="T432" t="e">
        <f t="shared" si="361"/>
        <v>#REF!</v>
      </c>
      <c r="U432" t="e">
        <f t="shared" si="362"/>
        <v>#REF!</v>
      </c>
      <c r="V432" t="e">
        <f t="shared" si="363"/>
        <v>#REF!</v>
      </c>
      <c r="W432" t="e">
        <f t="shared" si="364"/>
        <v>#REF!</v>
      </c>
      <c r="X432" t="e">
        <f t="shared" si="365"/>
        <v>#REF!</v>
      </c>
      <c r="Y432" t="e">
        <f t="shared" si="366"/>
        <v>#REF!</v>
      </c>
      <c r="AA432">
        <v>74715642</v>
      </c>
      <c r="AB432">
        <f t="shared" si="367"/>
        <v>1041.3800000000001</v>
      </c>
      <c r="AC432">
        <f t="shared" si="368"/>
        <v>1041.3800000000001</v>
      </c>
      <c r="AD432">
        <f>ROUND((((ET432)-(EU432))+AE432),2)</f>
        <v>0</v>
      </c>
      <c r="AE432">
        <f>ROUND((EU432),2)</f>
        <v>0</v>
      </c>
      <c r="AF432">
        <f>ROUND((EV432),2)</f>
        <v>0</v>
      </c>
      <c r="AG432">
        <f t="shared" si="369"/>
        <v>0</v>
      </c>
      <c r="AH432">
        <f>(EW432)</f>
        <v>0</v>
      </c>
      <c r="AI432">
        <f>(EX432)</f>
        <v>0</v>
      </c>
      <c r="AJ432">
        <f t="shared" si="370"/>
        <v>0</v>
      </c>
      <c r="AK432">
        <v>1041.3800000000001</v>
      </c>
      <c r="AL432" s="68">
        <f>'1.Лок.смета.и.Акт'!F1324</f>
        <v>1041.3800000000001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f>'1.Лок.смета.и.Акт'!J1324</f>
        <v>9.11</v>
      </c>
      <c r="BD432" t="s">
        <v>6</v>
      </c>
      <c r="BE432" t="s">
        <v>6</v>
      </c>
      <c r="BF432" t="s">
        <v>6</v>
      </c>
      <c r="BG432" t="s">
        <v>6</v>
      </c>
      <c r="BH432">
        <v>3</v>
      </c>
      <c r="BI432">
        <v>1</v>
      </c>
      <c r="BJ432" t="s">
        <v>117</v>
      </c>
      <c r="BM432">
        <v>500001</v>
      </c>
      <c r="BN432">
        <v>0</v>
      </c>
      <c r="BO432" t="s">
        <v>6</v>
      </c>
      <c r="BP432">
        <v>0</v>
      </c>
      <c r="BQ432">
        <v>8</v>
      </c>
      <c r="BR432">
        <v>0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6</v>
      </c>
      <c r="BZ432">
        <v>0</v>
      </c>
      <c r="CA432">
        <v>0</v>
      </c>
      <c r="CB432" t="s">
        <v>6</v>
      </c>
      <c r="CE432">
        <v>0</v>
      </c>
      <c r="CF432">
        <v>0</v>
      </c>
      <c r="CG432">
        <v>0</v>
      </c>
      <c r="CM432">
        <v>0</v>
      </c>
      <c r="CN432" t="s">
        <v>6</v>
      </c>
      <c r="CO432">
        <v>0</v>
      </c>
      <c r="CP432" t="e">
        <f t="shared" si="371"/>
        <v>#REF!</v>
      </c>
      <c r="CQ432">
        <f>AC432</f>
        <v>1041.3800000000001</v>
      </c>
      <c r="CR432">
        <f>AD432</f>
        <v>0</v>
      </c>
      <c r="CS432">
        <f t="shared" si="372"/>
        <v>0</v>
      </c>
      <c r="CT432">
        <f t="shared" si="373"/>
        <v>0</v>
      </c>
      <c r="CU432">
        <f t="shared" si="374"/>
        <v>0</v>
      </c>
      <c r="CV432">
        <f t="shared" si="375"/>
        <v>0</v>
      </c>
      <c r="CW432">
        <f t="shared" si="376"/>
        <v>0</v>
      </c>
      <c r="CX432">
        <f t="shared" si="377"/>
        <v>0</v>
      </c>
      <c r="CY432" t="e">
        <f t="shared" si="378"/>
        <v>#REF!</v>
      </c>
      <c r="CZ432" t="e">
        <f t="shared" si="379"/>
        <v>#REF!</v>
      </c>
      <c r="DC432" t="s">
        <v>6</v>
      </c>
      <c r="DD432" t="s">
        <v>6</v>
      </c>
      <c r="DE432" t="s">
        <v>6</v>
      </c>
      <c r="DF432" t="s">
        <v>6</v>
      </c>
      <c r="DG432" t="s">
        <v>6</v>
      </c>
      <c r="DH432" t="s">
        <v>6</v>
      </c>
      <c r="DI432" t="s">
        <v>6</v>
      </c>
      <c r="DJ432" t="s">
        <v>6</v>
      </c>
      <c r="DK432" t="s">
        <v>6</v>
      </c>
      <c r="DL432" t="s">
        <v>6</v>
      </c>
      <c r="DM432" t="s">
        <v>6</v>
      </c>
      <c r="DN432">
        <v>0</v>
      </c>
      <c r="DO432">
        <v>0</v>
      </c>
      <c r="DP432">
        <v>1</v>
      </c>
      <c r="DQ432">
        <v>1</v>
      </c>
      <c r="DU432">
        <v>1005</v>
      </c>
      <c r="DV432" t="s">
        <v>105</v>
      </c>
      <c r="DW432" t="str">
        <f>'1.Лок.смета.и.Акт'!D1324</f>
        <v>м2</v>
      </c>
      <c r="DX432">
        <v>1</v>
      </c>
      <c r="DZ432" t="s">
        <v>6</v>
      </c>
      <c r="EA432" t="s">
        <v>6</v>
      </c>
      <c r="EB432" t="s">
        <v>6</v>
      </c>
      <c r="EC432" t="s">
        <v>6</v>
      </c>
      <c r="EE432">
        <v>61530067</v>
      </c>
      <c r="EF432">
        <v>8</v>
      </c>
      <c r="EG432" t="s">
        <v>51</v>
      </c>
      <c r="EH432">
        <v>0</v>
      </c>
      <c r="EI432" t="s">
        <v>6</v>
      </c>
      <c r="EJ432">
        <v>1</v>
      </c>
      <c r="EK432">
        <v>500001</v>
      </c>
      <c r="EL432" t="s">
        <v>52</v>
      </c>
      <c r="EM432" t="s">
        <v>53</v>
      </c>
      <c r="EO432" t="s">
        <v>6</v>
      </c>
      <c r="EQ432">
        <v>0</v>
      </c>
      <c r="ER432">
        <v>1041.3800000000001</v>
      </c>
      <c r="ES432" s="68">
        <f>'1.Лок.смета.и.Акт'!F1324</f>
        <v>1041.3800000000001</v>
      </c>
      <c r="ET432">
        <v>0</v>
      </c>
      <c r="EU432">
        <v>0</v>
      </c>
      <c r="EV432">
        <v>0</v>
      </c>
      <c r="EW432">
        <v>0</v>
      </c>
      <c r="EX432">
        <v>0</v>
      </c>
      <c r="EZ432">
        <v>5</v>
      </c>
      <c r="FC432">
        <v>0</v>
      </c>
      <c r="FD432">
        <v>18</v>
      </c>
      <c r="FF432">
        <v>990.26</v>
      </c>
      <c r="FQ432">
        <v>0</v>
      </c>
      <c r="FR432">
        <f t="shared" si="380"/>
        <v>0</v>
      </c>
      <c r="FS432">
        <v>0</v>
      </c>
      <c r="FX432">
        <v>0</v>
      </c>
      <c r="FY432">
        <v>0</v>
      </c>
      <c r="GA432" t="s">
        <v>272</v>
      </c>
      <c r="GD432">
        <v>1</v>
      </c>
      <c r="GF432">
        <v>823171850</v>
      </c>
      <c r="GG432">
        <v>2</v>
      </c>
      <c r="GH432">
        <v>3</v>
      </c>
      <c r="GI432">
        <v>4</v>
      </c>
      <c r="GJ432">
        <v>0</v>
      </c>
      <c r="GK432">
        <v>0</v>
      </c>
      <c r="GL432">
        <f t="shared" si="381"/>
        <v>0</v>
      </c>
      <c r="GM432" t="e">
        <f t="shared" si="382"/>
        <v>#REF!</v>
      </c>
      <c r="GN432" t="e">
        <f t="shared" si="383"/>
        <v>#REF!</v>
      </c>
      <c r="GO432">
        <f t="shared" si="384"/>
        <v>0</v>
      </c>
      <c r="GP432">
        <f t="shared" si="385"/>
        <v>0</v>
      </c>
      <c r="GR432">
        <v>1</v>
      </c>
      <c r="GS432">
        <v>1</v>
      </c>
      <c r="GT432">
        <v>0</v>
      </c>
      <c r="GU432" t="s">
        <v>6</v>
      </c>
      <c r="GV432">
        <f t="shared" si="386"/>
        <v>0</v>
      </c>
      <c r="GW432">
        <v>1</v>
      </c>
      <c r="GX432" t="e">
        <f t="shared" si="387"/>
        <v>#REF!</v>
      </c>
      <c r="HA432">
        <v>0</v>
      </c>
      <c r="HB432">
        <v>0</v>
      </c>
      <c r="HC432">
        <f t="shared" si="388"/>
        <v>0</v>
      </c>
      <c r="HE432" t="s">
        <v>43</v>
      </c>
      <c r="HF432" t="s">
        <v>55</v>
      </c>
      <c r="HG432" t="e">
        <f>ROUND(AC432*I432,2)</f>
        <v>#REF!</v>
      </c>
      <c r="HM432" t="s">
        <v>6</v>
      </c>
      <c r="HN432" t="s">
        <v>6</v>
      </c>
      <c r="HO432" t="s">
        <v>6</v>
      </c>
      <c r="HP432" t="s">
        <v>6</v>
      </c>
      <c r="HQ432" t="s">
        <v>6</v>
      </c>
      <c r="IF432">
        <v>-1</v>
      </c>
      <c r="IK432">
        <v>0</v>
      </c>
    </row>
    <row r="433" spans="1:245" x14ac:dyDescent="0.2">
      <c r="A433">
        <v>18</v>
      </c>
      <c r="B433">
        <v>1</v>
      </c>
      <c r="C433">
        <v>528</v>
      </c>
      <c r="E433" t="s">
        <v>402</v>
      </c>
      <c r="F433" t="str">
        <f>'1.Лок.смета.и.Акт'!B1326</f>
        <v>Прайс</v>
      </c>
      <c r="G433" t="s">
        <v>387</v>
      </c>
      <c r="H433" t="s">
        <v>281</v>
      </c>
      <c r="I433" t="e">
        <f>I431*J433</f>
        <v>#REF!</v>
      </c>
      <c r="J433" s="183" t="e">
        <f>#REF!</f>
        <v>#REF!</v>
      </c>
      <c r="K433">
        <v>8.8417329999999996</v>
      </c>
      <c r="O433" t="e">
        <f t="shared" si="356"/>
        <v>#REF!</v>
      </c>
      <c r="P433" t="e">
        <f t="shared" si="357"/>
        <v>#REF!</v>
      </c>
      <c r="Q433" t="e">
        <f t="shared" si="358"/>
        <v>#REF!</v>
      </c>
      <c r="R433" t="e">
        <f t="shared" si="359"/>
        <v>#REF!</v>
      </c>
      <c r="S433" t="e">
        <f t="shared" si="360"/>
        <v>#REF!</v>
      </c>
      <c r="T433" t="e">
        <f t="shared" si="361"/>
        <v>#REF!</v>
      </c>
      <c r="U433" t="e">
        <f t="shared" si="362"/>
        <v>#REF!</v>
      </c>
      <c r="V433" t="e">
        <f t="shared" si="363"/>
        <v>#REF!</v>
      </c>
      <c r="W433" t="e">
        <f t="shared" si="364"/>
        <v>#REF!</v>
      </c>
      <c r="X433" t="e">
        <f t="shared" si="365"/>
        <v>#REF!</v>
      </c>
      <c r="Y433" t="e">
        <f t="shared" si="366"/>
        <v>#REF!</v>
      </c>
      <c r="AA433">
        <v>74715642</v>
      </c>
      <c r="AB433">
        <f t="shared" si="367"/>
        <v>30.06</v>
      </c>
      <c r="AC433">
        <f t="shared" si="368"/>
        <v>30.06</v>
      </c>
      <c r="AD433">
        <f>ROUND((((ET433)-(EU433))+AE433),2)</f>
        <v>0</v>
      </c>
      <c r="AE433">
        <f>ROUND((EU433),2)</f>
        <v>0</v>
      </c>
      <c r="AF433">
        <f>ROUND((EV433),2)</f>
        <v>0</v>
      </c>
      <c r="AG433">
        <f t="shared" si="369"/>
        <v>0</v>
      </c>
      <c r="AH433">
        <f>(EW433)</f>
        <v>0</v>
      </c>
      <c r="AI433">
        <f>(EX433)</f>
        <v>0</v>
      </c>
      <c r="AJ433">
        <f t="shared" si="370"/>
        <v>0</v>
      </c>
      <c r="AK433">
        <v>30.06</v>
      </c>
      <c r="AL433" s="68">
        <f>'1.Лок.смета.и.Акт'!F1326</f>
        <v>30.06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f>'1.Лок.смета.и.Акт'!J1326</f>
        <v>9.11</v>
      </c>
      <c r="BD433" t="s">
        <v>6</v>
      </c>
      <c r="BE433" t="s">
        <v>6</v>
      </c>
      <c r="BF433" t="s">
        <v>6</v>
      </c>
      <c r="BG433" t="s">
        <v>6</v>
      </c>
      <c r="BH433">
        <v>3</v>
      </c>
      <c r="BI433">
        <v>1</v>
      </c>
      <c r="BJ433" t="s">
        <v>282</v>
      </c>
      <c r="BM433">
        <v>500001</v>
      </c>
      <c r="BN433">
        <v>0</v>
      </c>
      <c r="BO433" t="s">
        <v>6</v>
      </c>
      <c r="BP433">
        <v>0</v>
      </c>
      <c r="BQ433">
        <v>8</v>
      </c>
      <c r="BR433">
        <v>0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6</v>
      </c>
      <c r="BZ433">
        <v>0</v>
      </c>
      <c r="CA433">
        <v>0</v>
      </c>
      <c r="CB433" t="s">
        <v>6</v>
      </c>
      <c r="CE433">
        <v>0</v>
      </c>
      <c r="CF433">
        <v>0</v>
      </c>
      <c r="CG433">
        <v>0</v>
      </c>
      <c r="CM433">
        <v>0</v>
      </c>
      <c r="CN433" t="s">
        <v>6</v>
      </c>
      <c r="CO433">
        <v>0</v>
      </c>
      <c r="CP433" t="e">
        <f t="shared" si="371"/>
        <v>#REF!</v>
      </c>
      <c r="CQ433">
        <f>AC433</f>
        <v>30.06</v>
      </c>
      <c r="CR433">
        <f>AD433</f>
        <v>0</v>
      </c>
      <c r="CS433">
        <f t="shared" si="372"/>
        <v>0</v>
      </c>
      <c r="CT433">
        <f t="shared" si="373"/>
        <v>0</v>
      </c>
      <c r="CU433">
        <f t="shared" si="374"/>
        <v>0</v>
      </c>
      <c r="CV433">
        <f t="shared" si="375"/>
        <v>0</v>
      </c>
      <c r="CW433">
        <f t="shared" si="376"/>
        <v>0</v>
      </c>
      <c r="CX433">
        <f t="shared" si="377"/>
        <v>0</v>
      </c>
      <c r="CY433" t="e">
        <f t="shared" si="378"/>
        <v>#REF!</v>
      </c>
      <c r="CZ433" t="e">
        <f t="shared" si="379"/>
        <v>#REF!</v>
      </c>
      <c r="DC433" t="s">
        <v>6</v>
      </c>
      <c r="DD433" t="s">
        <v>6</v>
      </c>
      <c r="DE433" t="s">
        <v>6</v>
      </c>
      <c r="DF433" t="s">
        <v>6</v>
      </c>
      <c r="DG433" t="s">
        <v>6</v>
      </c>
      <c r="DH433" t="s">
        <v>6</v>
      </c>
      <c r="DI433" t="s">
        <v>6</v>
      </c>
      <c r="DJ433" t="s">
        <v>6</v>
      </c>
      <c r="DK433" t="s">
        <v>6</v>
      </c>
      <c r="DL433" t="s">
        <v>6</v>
      </c>
      <c r="DM433" t="s">
        <v>6</v>
      </c>
      <c r="DN433">
        <v>0</v>
      </c>
      <c r="DO433">
        <v>0</v>
      </c>
      <c r="DP433">
        <v>1</v>
      </c>
      <c r="DQ433">
        <v>1</v>
      </c>
      <c r="DU433">
        <v>1013</v>
      </c>
      <c r="DV433" t="s">
        <v>281</v>
      </c>
      <c r="DW433" t="str">
        <f>'1.Лок.смета.и.Акт'!D1326</f>
        <v>м.п.</v>
      </c>
      <c r="DX433">
        <v>1</v>
      </c>
      <c r="DZ433" t="s">
        <v>6</v>
      </c>
      <c r="EA433" t="s">
        <v>6</v>
      </c>
      <c r="EB433" t="s">
        <v>6</v>
      </c>
      <c r="EC433" t="s">
        <v>6</v>
      </c>
      <c r="EE433">
        <v>61530067</v>
      </c>
      <c r="EF433">
        <v>8</v>
      </c>
      <c r="EG433" t="s">
        <v>51</v>
      </c>
      <c r="EH433">
        <v>0</v>
      </c>
      <c r="EI433" t="s">
        <v>6</v>
      </c>
      <c r="EJ433">
        <v>1</v>
      </c>
      <c r="EK433">
        <v>500001</v>
      </c>
      <c r="EL433" t="s">
        <v>52</v>
      </c>
      <c r="EM433" t="s">
        <v>53</v>
      </c>
      <c r="EO433" t="s">
        <v>6</v>
      </c>
      <c r="EQ433">
        <v>0</v>
      </c>
      <c r="ER433">
        <v>30.06</v>
      </c>
      <c r="ES433" s="68">
        <f>'1.Лок.смета.и.Акт'!F1326</f>
        <v>30.06</v>
      </c>
      <c r="ET433">
        <v>0</v>
      </c>
      <c r="EU433">
        <v>0</v>
      </c>
      <c r="EV433">
        <v>0</v>
      </c>
      <c r="EW433">
        <v>0</v>
      </c>
      <c r="EX433">
        <v>0</v>
      </c>
      <c r="EZ433">
        <v>5</v>
      </c>
      <c r="FC433">
        <v>0</v>
      </c>
      <c r="FD433">
        <v>18</v>
      </c>
      <c r="FF433">
        <v>28.58</v>
      </c>
      <c r="FQ433">
        <v>0</v>
      </c>
      <c r="FR433">
        <f t="shared" si="380"/>
        <v>0</v>
      </c>
      <c r="FS433">
        <v>0</v>
      </c>
      <c r="FX433">
        <v>0</v>
      </c>
      <c r="FY433">
        <v>0</v>
      </c>
      <c r="GA433" t="s">
        <v>388</v>
      </c>
      <c r="GD433">
        <v>1</v>
      </c>
      <c r="GF433">
        <v>630254884</v>
      </c>
      <c r="GG433">
        <v>2</v>
      </c>
      <c r="GH433">
        <v>3</v>
      </c>
      <c r="GI433">
        <v>4</v>
      </c>
      <c r="GJ433">
        <v>0</v>
      </c>
      <c r="GK433">
        <v>0</v>
      </c>
      <c r="GL433">
        <f t="shared" si="381"/>
        <v>0</v>
      </c>
      <c r="GM433" t="e">
        <f t="shared" si="382"/>
        <v>#REF!</v>
      </c>
      <c r="GN433" t="e">
        <f t="shared" si="383"/>
        <v>#REF!</v>
      </c>
      <c r="GO433">
        <f t="shared" si="384"/>
        <v>0</v>
      </c>
      <c r="GP433">
        <f t="shared" si="385"/>
        <v>0</v>
      </c>
      <c r="GR433">
        <v>1</v>
      </c>
      <c r="GS433">
        <v>1</v>
      </c>
      <c r="GT433">
        <v>0</v>
      </c>
      <c r="GU433" t="s">
        <v>6</v>
      </c>
      <c r="GV433">
        <f t="shared" si="386"/>
        <v>0</v>
      </c>
      <c r="GW433">
        <v>1</v>
      </c>
      <c r="GX433" t="e">
        <f t="shared" si="387"/>
        <v>#REF!</v>
      </c>
      <c r="HA433">
        <v>0</v>
      </c>
      <c r="HB433">
        <v>0</v>
      </c>
      <c r="HC433">
        <f t="shared" si="388"/>
        <v>0</v>
      </c>
      <c r="HE433" t="s">
        <v>43</v>
      </c>
      <c r="HF433" t="s">
        <v>55</v>
      </c>
      <c r="HG433" t="e">
        <f>ROUND(AC433*I433,2)</f>
        <v>#REF!</v>
      </c>
      <c r="HM433" t="s">
        <v>6</v>
      </c>
      <c r="HN433" t="s">
        <v>6</v>
      </c>
      <c r="HO433" t="s">
        <v>6</v>
      </c>
      <c r="HP433" t="s">
        <v>6</v>
      </c>
      <c r="HQ433" t="s">
        <v>6</v>
      </c>
      <c r="IF433">
        <v>-1</v>
      </c>
      <c r="IK433">
        <v>0</v>
      </c>
    </row>
    <row r="434" spans="1:245" x14ac:dyDescent="0.2">
      <c r="IF434">
        <v>-1</v>
      </c>
    </row>
    <row r="435" spans="1:245" x14ac:dyDescent="0.2">
      <c r="A435" s="2">
        <v>51</v>
      </c>
      <c r="B435" s="2">
        <f>B417</f>
        <v>1</v>
      </c>
      <c r="C435" s="2">
        <f>A417</f>
        <v>4</v>
      </c>
      <c r="D435" s="2">
        <f>ROW(A417)</f>
        <v>417</v>
      </c>
      <c r="E435" s="2"/>
      <c r="F435" s="2" t="str">
        <f>IF(F417&lt;&gt;"",F417,"")</f>
        <v/>
      </c>
      <c r="G435" s="2" t="str">
        <f>IF(G417&lt;&gt;"",G417,"")</f>
        <v>Система 8.2</v>
      </c>
      <c r="H435" s="2">
        <v>0</v>
      </c>
      <c r="I435" s="2"/>
      <c r="J435" s="2"/>
      <c r="K435" s="2"/>
      <c r="L435" s="2"/>
      <c r="M435" s="2"/>
      <c r="N435" s="2"/>
      <c r="O435" s="2" t="e">
        <f t="shared" ref="O435:T435" si="389">ROUND(AB435,2)</f>
        <v>#REF!</v>
      </c>
      <c r="P435" s="2" t="e">
        <f t="shared" si="389"/>
        <v>#REF!</v>
      </c>
      <c r="Q435" s="2" t="e">
        <f t="shared" si="389"/>
        <v>#REF!</v>
      </c>
      <c r="R435" s="2" t="e">
        <f t="shared" si="389"/>
        <v>#REF!</v>
      </c>
      <c r="S435" s="2" t="e">
        <f t="shared" si="389"/>
        <v>#REF!</v>
      </c>
      <c r="T435" s="2" t="e">
        <f t="shared" si="389"/>
        <v>#REF!</v>
      </c>
      <c r="U435" s="2" t="e">
        <f>AH435</f>
        <v>#REF!</v>
      </c>
      <c r="V435" s="2" t="e">
        <f>AI435</f>
        <v>#REF!</v>
      </c>
      <c r="W435" s="2" t="e">
        <f>ROUND(AJ435,2)</f>
        <v>#REF!</v>
      </c>
      <c r="X435" s="2" t="e">
        <f>ROUND(AK435,2)</f>
        <v>#REF!</v>
      </c>
      <c r="Y435" s="2" t="e">
        <f>ROUND(AL435,2)</f>
        <v>#REF!</v>
      </c>
      <c r="Z435" s="2"/>
      <c r="AA435" s="2"/>
      <c r="AB435" s="2" t="e">
        <f>ROUND(SUMIF(AA421:AA433,"=74715642",O421:O433),2)</f>
        <v>#REF!</v>
      </c>
      <c r="AC435" s="2" t="e">
        <f>ROUND(SUMIF(AA421:AA433,"=74715642",P421:P433),2)</f>
        <v>#REF!</v>
      </c>
      <c r="AD435" s="2" t="e">
        <f>ROUND(SUMIF(AA421:AA433,"=74715642",Q421:Q433),2)</f>
        <v>#REF!</v>
      </c>
      <c r="AE435" s="2" t="e">
        <f>ROUND(SUMIF(AA421:AA433,"=74715642",R421:R433),2)</f>
        <v>#REF!</v>
      </c>
      <c r="AF435" s="2" t="e">
        <f>ROUND(SUMIF(AA421:AA433,"=74715642",S421:S433),2)</f>
        <v>#REF!</v>
      </c>
      <c r="AG435" s="2" t="e">
        <f>ROUND(SUMIF(AA421:AA433,"=74715642",T421:T433),2)</f>
        <v>#REF!</v>
      </c>
      <c r="AH435" s="2" t="e">
        <f>SUMIF(AA421:AA433,"=74715642",U421:U433)</f>
        <v>#REF!</v>
      </c>
      <c r="AI435" s="2" t="e">
        <f>SUMIF(AA421:AA433,"=74715642",V421:V433)</f>
        <v>#REF!</v>
      </c>
      <c r="AJ435" s="2" t="e">
        <f>ROUND(SUMIF(AA421:AA433,"=74715642",W421:W433),2)</f>
        <v>#REF!</v>
      </c>
      <c r="AK435" s="2" t="e">
        <f>ROUND(SUMIF(AA421:AA433,"=74715642",X421:X433),2)</f>
        <v>#REF!</v>
      </c>
      <c r="AL435" s="2" t="e">
        <f>ROUND(SUMIF(AA421:AA433,"=74715642",Y421:Y433),2)</f>
        <v>#REF!</v>
      </c>
      <c r="AM435" s="2"/>
      <c r="AN435" s="2"/>
      <c r="AO435" s="2">
        <f t="shared" ref="AO435:BD435" si="390">ROUND(BX435,2)</f>
        <v>0</v>
      </c>
      <c r="AP435" s="2" t="e">
        <f t="shared" si="390"/>
        <v>#REF!</v>
      </c>
      <c r="AQ435" s="2">
        <f t="shared" si="390"/>
        <v>0</v>
      </c>
      <c r="AR435" s="2" t="e">
        <f t="shared" si="390"/>
        <v>#REF!</v>
      </c>
      <c r="AS435" s="2" t="e">
        <f t="shared" si="390"/>
        <v>#REF!</v>
      </c>
      <c r="AT435" s="2">
        <f t="shared" si="390"/>
        <v>0</v>
      </c>
      <c r="AU435" s="2">
        <f t="shared" si="390"/>
        <v>0</v>
      </c>
      <c r="AV435" s="2" t="e">
        <f t="shared" si="390"/>
        <v>#REF!</v>
      </c>
      <c r="AW435" s="2" t="e">
        <f t="shared" si="390"/>
        <v>#REF!</v>
      </c>
      <c r="AX435" s="2">
        <f t="shared" si="390"/>
        <v>0</v>
      </c>
      <c r="AY435" s="2" t="e">
        <f t="shared" si="390"/>
        <v>#REF!</v>
      </c>
      <c r="AZ435" s="2" t="e">
        <f t="shared" si="390"/>
        <v>#REF!</v>
      </c>
      <c r="BA435" s="2" t="e">
        <f t="shared" si="390"/>
        <v>#REF!</v>
      </c>
      <c r="BB435" s="2">
        <f t="shared" si="390"/>
        <v>0</v>
      </c>
      <c r="BC435" s="2">
        <f t="shared" si="390"/>
        <v>0</v>
      </c>
      <c r="BD435" s="2">
        <f t="shared" si="390"/>
        <v>0</v>
      </c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>
        <f>ROUND(SUMIF(AA421:AA433,"=74715642",FQ421:FQ433),2)</f>
        <v>0</v>
      </c>
      <c r="BY435" s="2" t="e">
        <f>ROUND(SUMIF(AA421:AA433,"=74715642",FR421:FR433),2)</f>
        <v>#REF!</v>
      </c>
      <c r="BZ435" s="2">
        <f>ROUND(SUMIF(AA421:AA433,"=74715642",GL421:GL433),2)</f>
        <v>0</v>
      </c>
      <c r="CA435" s="2" t="e">
        <f>ROUND(SUMIF(AA421:AA433,"=74715642",GM421:GM433),2)</f>
        <v>#REF!</v>
      </c>
      <c r="CB435" s="2" t="e">
        <f>ROUND(SUMIF(AA421:AA433,"=74715642",GN421:GN433),2)</f>
        <v>#REF!</v>
      </c>
      <c r="CC435" s="2">
        <f>ROUND(SUMIF(AA421:AA433,"=74715642",GO421:GO433),2)</f>
        <v>0</v>
      </c>
      <c r="CD435" s="2">
        <f>ROUND(SUMIF(AA421:AA433,"=74715642",GP421:GP433),2)</f>
        <v>0</v>
      </c>
      <c r="CE435" s="2" t="e">
        <f>AC435-BX435</f>
        <v>#REF!</v>
      </c>
      <c r="CF435" s="2" t="e">
        <f>AC435-BY435</f>
        <v>#REF!</v>
      </c>
      <c r="CG435" s="2">
        <f>BX435-BZ435</f>
        <v>0</v>
      </c>
      <c r="CH435" s="2" t="e">
        <f>AC435-BX435-BY435+BZ435</f>
        <v>#REF!</v>
      </c>
      <c r="CI435" s="2" t="e">
        <f>BY435-BZ435</f>
        <v>#REF!</v>
      </c>
      <c r="CJ435" s="2" t="e">
        <f>ROUND(SUMIF(AA421:AA433,"=74715642",GX421:GX433),2)</f>
        <v>#REF!</v>
      </c>
      <c r="CK435" s="2">
        <f>ROUND(SUMIF(AA421:AA433,"=74715642",GY421:GY433),2)</f>
        <v>0</v>
      </c>
      <c r="CL435" s="2">
        <f>ROUND(SUMIF(AA421:AA433,"=74715642",GZ421:GZ433),2)</f>
        <v>0</v>
      </c>
      <c r="CM435" s="2">
        <f>ROUND(SUMIF(AA421:AA433,"=74715642",HD421:HD433),2)</f>
        <v>0</v>
      </c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>
        <v>0</v>
      </c>
      <c r="IF435">
        <v>-1</v>
      </c>
    </row>
    <row r="436" spans="1:245" x14ac:dyDescent="0.2">
      <c r="IF436">
        <v>-1</v>
      </c>
    </row>
    <row r="437" spans="1:245" x14ac:dyDescent="0.2">
      <c r="A437" s="4">
        <v>50</v>
      </c>
      <c r="B437" s="4">
        <v>0</v>
      </c>
      <c r="C437" s="4">
        <v>0</v>
      </c>
      <c r="D437" s="4">
        <v>1</v>
      </c>
      <c r="E437" s="4">
        <v>201</v>
      </c>
      <c r="F437" s="4" t="e">
        <f>ROUND(Source!O435,O437)</f>
        <v>#REF!</v>
      </c>
      <c r="G437" s="4" t="s">
        <v>156</v>
      </c>
      <c r="H437" s="4" t="s">
        <v>157</v>
      </c>
      <c r="I437" s="4"/>
      <c r="J437" s="4"/>
      <c r="K437" s="4">
        <v>201</v>
      </c>
      <c r="L437" s="4">
        <v>1</v>
      </c>
      <c r="M437" s="4">
        <v>3</v>
      </c>
      <c r="N437" s="4" t="s">
        <v>6</v>
      </c>
      <c r="O437" s="4">
        <v>2</v>
      </c>
      <c r="P437" s="4"/>
      <c r="Q437" s="4"/>
      <c r="R437" s="4"/>
      <c r="S437" s="4"/>
      <c r="T437" s="4"/>
      <c r="U437" s="4"/>
      <c r="V437" s="4"/>
      <c r="W437" s="4">
        <v>38646.57</v>
      </c>
      <c r="X437" s="4">
        <v>1</v>
      </c>
      <c r="Y437" s="4">
        <v>38646.57</v>
      </c>
      <c r="Z437" s="4"/>
      <c r="AA437" s="4"/>
      <c r="AB437" s="4"/>
      <c r="IF437">
        <v>-1</v>
      </c>
    </row>
    <row r="438" spans="1:245" x14ac:dyDescent="0.2">
      <c r="A438" s="4">
        <v>50</v>
      </c>
      <c r="B438" s="4">
        <v>0</v>
      </c>
      <c r="C438" s="4">
        <v>0</v>
      </c>
      <c r="D438" s="4">
        <v>1</v>
      </c>
      <c r="E438" s="4">
        <v>202</v>
      </c>
      <c r="F438" s="4" t="e">
        <f>ROUND(Source!P435,O438)</f>
        <v>#REF!</v>
      </c>
      <c r="G438" s="4" t="s">
        <v>158</v>
      </c>
      <c r="H438" s="4" t="s">
        <v>159</v>
      </c>
      <c r="I438" s="4"/>
      <c r="J438" s="4"/>
      <c r="K438" s="4">
        <v>202</v>
      </c>
      <c r="L438" s="4">
        <v>2</v>
      </c>
      <c r="M438" s="4">
        <v>3</v>
      </c>
      <c r="N438" s="4" t="s">
        <v>6</v>
      </c>
      <c r="O438" s="4">
        <v>2</v>
      </c>
      <c r="P438" s="4"/>
      <c r="Q438" s="4"/>
      <c r="R438" s="4"/>
      <c r="S438" s="4"/>
      <c r="T438" s="4"/>
      <c r="U438" s="4"/>
      <c r="V438" s="4"/>
      <c r="W438" s="4">
        <v>42082.54</v>
      </c>
      <c r="X438" s="4">
        <v>1</v>
      </c>
      <c r="Y438" s="4">
        <v>42082.54</v>
      </c>
      <c r="Z438" s="4"/>
      <c r="AA438" s="4"/>
      <c r="AB438" s="4"/>
      <c r="IF438">
        <v>-1</v>
      </c>
    </row>
    <row r="439" spans="1:245" x14ac:dyDescent="0.2">
      <c r="A439" s="4">
        <v>50</v>
      </c>
      <c r="B439" s="4">
        <v>0</v>
      </c>
      <c r="C439" s="4">
        <v>0</v>
      </c>
      <c r="D439" s="4">
        <v>1</v>
      </c>
      <c r="E439" s="4">
        <v>222</v>
      </c>
      <c r="F439" s="4">
        <f>ROUND(Source!AO435,O439)</f>
        <v>0</v>
      </c>
      <c r="G439" s="4" t="s">
        <v>160</v>
      </c>
      <c r="H439" s="4" t="s">
        <v>161</v>
      </c>
      <c r="I439" s="4"/>
      <c r="J439" s="4"/>
      <c r="K439" s="4">
        <v>222</v>
      </c>
      <c r="L439" s="4">
        <v>3</v>
      </c>
      <c r="M439" s="4">
        <v>3</v>
      </c>
      <c r="N439" s="4" t="s">
        <v>6</v>
      </c>
      <c r="O439" s="4">
        <v>2</v>
      </c>
      <c r="P439" s="4"/>
      <c r="Q439" s="4"/>
      <c r="R439" s="4"/>
      <c r="S439" s="4"/>
      <c r="T439" s="4"/>
      <c r="U439" s="4"/>
      <c r="V439" s="4"/>
      <c r="W439" s="4">
        <v>0</v>
      </c>
      <c r="X439" s="4">
        <v>1</v>
      </c>
      <c r="Y439" s="4">
        <v>0</v>
      </c>
      <c r="Z439" s="4"/>
      <c r="AA439" s="4"/>
      <c r="AB439" s="4"/>
      <c r="IF439">
        <v>-1</v>
      </c>
    </row>
    <row r="440" spans="1:245" x14ac:dyDescent="0.2">
      <c r="A440" s="4">
        <v>50</v>
      </c>
      <c r="B440" s="4">
        <v>0</v>
      </c>
      <c r="C440" s="4">
        <v>0</v>
      </c>
      <c r="D440" s="4">
        <v>1</v>
      </c>
      <c r="E440" s="4">
        <v>225</v>
      </c>
      <c r="F440" s="4" t="e">
        <f>ROUND(Source!AV435,O440)</f>
        <v>#REF!</v>
      </c>
      <c r="G440" s="4" t="s">
        <v>162</v>
      </c>
      <c r="H440" s="4" t="s">
        <v>163</v>
      </c>
      <c r="I440" s="4"/>
      <c r="J440" s="4"/>
      <c r="K440" s="4">
        <v>225</v>
      </c>
      <c r="L440" s="4">
        <v>4</v>
      </c>
      <c r="M440" s="4">
        <v>3</v>
      </c>
      <c r="N440" s="4" t="s">
        <v>6</v>
      </c>
      <c r="O440" s="4">
        <v>2</v>
      </c>
      <c r="P440" s="4"/>
      <c r="Q440" s="4"/>
      <c r="R440" s="4"/>
      <c r="S440" s="4"/>
      <c r="T440" s="4"/>
      <c r="U440" s="4"/>
      <c r="V440" s="4"/>
      <c r="W440" s="4">
        <v>42082.54</v>
      </c>
      <c r="X440" s="4">
        <v>1</v>
      </c>
      <c r="Y440" s="4">
        <v>42082.54</v>
      </c>
      <c r="Z440" s="4"/>
      <c r="AA440" s="4"/>
      <c r="AB440" s="4"/>
      <c r="IF440">
        <v>-1</v>
      </c>
    </row>
    <row r="441" spans="1:245" x14ac:dyDescent="0.2">
      <c r="A441" s="4">
        <v>50</v>
      </c>
      <c r="B441" s="4">
        <v>0</v>
      </c>
      <c r="C441" s="4">
        <v>0</v>
      </c>
      <c r="D441" s="4">
        <v>1</v>
      </c>
      <c r="E441" s="4">
        <v>226</v>
      </c>
      <c r="F441" s="4" t="e">
        <f>ROUND(Source!AW435,O441)</f>
        <v>#REF!</v>
      </c>
      <c r="G441" s="4" t="s">
        <v>164</v>
      </c>
      <c r="H441" s="4" t="s">
        <v>165</v>
      </c>
      <c r="I441" s="4"/>
      <c r="J441" s="4"/>
      <c r="K441" s="4">
        <v>226</v>
      </c>
      <c r="L441" s="4">
        <v>5</v>
      </c>
      <c r="M441" s="4">
        <v>3</v>
      </c>
      <c r="N441" s="4" t="s">
        <v>6</v>
      </c>
      <c r="O441" s="4">
        <v>2</v>
      </c>
      <c r="P441" s="4"/>
      <c r="Q441" s="4"/>
      <c r="R441" s="4"/>
      <c r="S441" s="4"/>
      <c r="T441" s="4"/>
      <c r="U441" s="4"/>
      <c r="V441" s="4"/>
      <c r="W441" s="4">
        <v>27359.34</v>
      </c>
      <c r="X441" s="4">
        <v>1</v>
      </c>
      <c r="Y441" s="4">
        <v>27359.34</v>
      </c>
      <c r="Z441" s="4"/>
      <c r="AA441" s="4"/>
      <c r="AB441" s="4"/>
      <c r="IF441">
        <v>-1</v>
      </c>
    </row>
    <row r="442" spans="1:245" x14ac:dyDescent="0.2">
      <c r="A442" s="4">
        <v>50</v>
      </c>
      <c r="B442" s="4">
        <v>0</v>
      </c>
      <c r="C442" s="4">
        <v>0</v>
      </c>
      <c r="D442" s="4">
        <v>1</v>
      </c>
      <c r="E442" s="4">
        <v>227</v>
      </c>
      <c r="F442" s="4">
        <f>ROUND(Source!AX435,O442)</f>
        <v>0</v>
      </c>
      <c r="G442" s="4" t="s">
        <v>166</v>
      </c>
      <c r="H442" s="4" t="s">
        <v>167</v>
      </c>
      <c r="I442" s="4"/>
      <c r="J442" s="4"/>
      <c r="K442" s="4">
        <v>227</v>
      </c>
      <c r="L442" s="4">
        <v>6</v>
      </c>
      <c r="M442" s="4">
        <v>3</v>
      </c>
      <c r="N442" s="4" t="s">
        <v>6</v>
      </c>
      <c r="O442" s="4">
        <v>2</v>
      </c>
      <c r="P442" s="4"/>
      <c r="Q442" s="4"/>
      <c r="R442" s="4"/>
      <c r="S442" s="4"/>
      <c r="T442" s="4"/>
      <c r="U442" s="4"/>
      <c r="V442" s="4"/>
      <c r="W442" s="4">
        <v>0</v>
      </c>
      <c r="X442" s="4">
        <v>1</v>
      </c>
      <c r="Y442" s="4">
        <v>0</v>
      </c>
      <c r="Z442" s="4"/>
      <c r="AA442" s="4"/>
      <c r="AB442" s="4"/>
      <c r="IF442">
        <v>-1</v>
      </c>
    </row>
    <row r="443" spans="1:245" x14ac:dyDescent="0.2">
      <c r="A443" s="4">
        <v>50</v>
      </c>
      <c r="B443" s="4">
        <v>0</v>
      </c>
      <c r="C443" s="4">
        <v>0</v>
      </c>
      <c r="D443" s="4">
        <v>1</v>
      </c>
      <c r="E443" s="4">
        <v>228</v>
      </c>
      <c r="F443" s="4" t="e">
        <f>ROUND(Source!AY435,O443)</f>
        <v>#REF!</v>
      </c>
      <c r="G443" s="4" t="s">
        <v>168</v>
      </c>
      <c r="H443" s="4" t="s">
        <v>169</v>
      </c>
      <c r="I443" s="4"/>
      <c r="J443" s="4"/>
      <c r="K443" s="4">
        <v>228</v>
      </c>
      <c r="L443" s="4">
        <v>7</v>
      </c>
      <c r="M443" s="4">
        <v>3</v>
      </c>
      <c r="N443" s="4" t="s">
        <v>6</v>
      </c>
      <c r="O443" s="4">
        <v>2</v>
      </c>
      <c r="P443" s="4"/>
      <c r="Q443" s="4"/>
      <c r="R443" s="4"/>
      <c r="S443" s="4"/>
      <c r="T443" s="4"/>
      <c r="U443" s="4"/>
      <c r="V443" s="4"/>
      <c r="W443" s="4">
        <v>27359.34</v>
      </c>
      <c r="X443" s="4">
        <v>1</v>
      </c>
      <c r="Y443" s="4">
        <v>27359.34</v>
      </c>
      <c r="Z443" s="4"/>
      <c r="AA443" s="4"/>
      <c r="AB443" s="4"/>
      <c r="IF443">
        <v>-1</v>
      </c>
    </row>
    <row r="444" spans="1:245" x14ac:dyDescent="0.2">
      <c r="A444" s="4">
        <v>50</v>
      </c>
      <c r="B444" s="4">
        <v>0</v>
      </c>
      <c r="C444" s="4">
        <v>0</v>
      </c>
      <c r="D444" s="4">
        <v>1</v>
      </c>
      <c r="E444" s="4">
        <v>216</v>
      </c>
      <c r="F444" s="4" t="e">
        <f>ROUND(Source!AP435,O444)</f>
        <v>#REF!</v>
      </c>
      <c r="G444" s="4" t="s">
        <v>170</v>
      </c>
      <c r="H444" s="4" t="s">
        <v>171</v>
      </c>
      <c r="I444" s="4"/>
      <c r="J444" s="4"/>
      <c r="K444" s="4">
        <v>216</v>
      </c>
      <c r="L444" s="4">
        <v>8</v>
      </c>
      <c r="M444" s="4">
        <v>3</v>
      </c>
      <c r="N444" s="4" t="s">
        <v>6</v>
      </c>
      <c r="O444" s="4">
        <v>2</v>
      </c>
      <c r="P444" s="4"/>
      <c r="Q444" s="4"/>
      <c r="R444" s="4"/>
      <c r="S444" s="4"/>
      <c r="T444" s="4"/>
      <c r="U444" s="4"/>
      <c r="V444" s="4"/>
      <c r="W444" s="4">
        <v>14723.2</v>
      </c>
      <c r="X444" s="4">
        <v>1</v>
      </c>
      <c r="Y444" s="4">
        <v>14723.2</v>
      </c>
      <c r="Z444" s="4"/>
      <c r="AA444" s="4"/>
      <c r="AB444" s="4"/>
      <c r="IF444">
        <v>-1</v>
      </c>
    </row>
    <row r="445" spans="1:245" x14ac:dyDescent="0.2">
      <c r="A445" s="4">
        <v>50</v>
      </c>
      <c r="B445" s="4">
        <v>0</v>
      </c>
      <c r="C445" s="4">
        <v>0</v>
      </c>
      <c r="D445" s="4">
        <v>1</v>
      </c>
      <c r="E445" s="4">
        <v>223</v>
      </c>
      <c r="F445" s="4">
        <f>ROUND(Source!AQ435,O445)</f>
        <v>0</v>
      </c>
      <c r="G445" s="4" t="s">
        <v>172</v>
      </c>
      <c r="H445" s="4" t="s">
        <v>173</v>
      </c>
      <c r="I445" s="4"/>
      <c r="J445" s="4"/>
      <c r="K445" s="4">
        <v>223</v>
      </c>
      <c r="L445" s="4">
        <v>9</v>
      </c>
      <c r="M445" s="4">
        <v>3</v>
      </c>
      <c r="N445" s="4" t="s">
        <v>6</v>
      </c>
      <c r="O445" s="4">
        <v>2</v>
      </c>
      <c r="P445" s="4"/>
      <c r="Q445" s="4"/>
      <c r="R445" s="4"/>
      <c r="S445" s="4"/>
      <c r="T445" s="4"/>
      <c r="U445" s="4"/>
      <c r="V445" s="4"/>
      <c r="W445" s="4">
        <v>0</v>
      </c>
      <c r="X445" s="4">
        <v>1</v>
      </c>
      <c r="Y445" s="4">
        <v>0</v>
      </c>
      <c r="Z445" s="4"/>
      <c r="AA445" s="4"/>
      <c r="AB445" s="4"/>
      <c r="IF445">
        <v>-1</v>
      </c>
    </row>
    <row r="446" spans="1:245" x14ac:dyDescent="0.2">
      <c r="A446" s="4">
        <v>50</v>
      </c>
      <c r="B446" s="4">
        <v>0</v>
      </c>
      <c r="C446" s="4">
        <v>0</v>
      </c>
      <c r="D446" s="4">
        <v>1</v>
      </c>
      <c r="E446" s="4">
        <v>229</v>
      </c>
      <c r="F446" s="4" t="e">
        <f>ROUND(Source!AZ435,O446)</f>
        <v>#REF!</v>
      </c>
      <c r="G446" s="4" t="s">
        <v>174</v>
      </c>
      <c r="H446" s="4" t="s">
        <v>175</v>
      </c>
      <c r="I446" s="4"/>
      <c r="J446" s="4"/>
      <c r="K446" s="4">
        <v>229</v>
      </c>
      <c r="L446" s="4">
        <v>10</v>
      </c>
      <c r="M446" s="4">
        <v>3</v>
      </c>
      <c r="N446" s="4" t="s">
        <v>6</v>
      </c>
      <c r="O446" s="4">
        <v>2</v>
      </c>
      <c r="P446" s="4"/>
      <c r="Q446" s="4"/>
      <c r="R446" s="4"/>
      <c r="S446" s="4"/>
      <c r="T446" s="4"/>
      <c r="U446" s="4"/>
      <c r="V446" s="4"/>
      <c r="W446" s="4">
        <v>14723.2</v>
      </c>
      <c r="X446" s="4">
        <v>1</v>
      </c>
      <c r="Y446" s="4">
        <v>14723.2</v>
      </c>
      <c r="Z446" s="4"/>
      <c r="AA446" s="4"/>
      <c r="AB446" s="4"/>
      <c r="IF446">
        <v>-1</v>
      </c>
    </row>
    <row r="447" spans="1:245" x14ac:dyDescent="0.2">
      <c r="A447" s="4">
        <v>50</v>
      </c>
      <c r="B447" s="4">
        <v>0</v>
      </c>
      <c r="C447" s="4">
        <v>0</v>
      </c>
      <c r="D447" s="4">
        <v>1</v>
      </c>
      <c r="E447" s="4">
        <v>203</v>
      </c>
      <c r="F447" s="4" t="e">
        <f>ROUND(Source!Q435,O447)</f>
        <v>#REF!</v>
      </c>
      <c r="G447" s="4" t="s">
        <v>176</v>
      </c>
      <c r="H447" s="4" t="s">
        <v>177</v>
      </c>
      <c r="I447" s="4"/>
      <c r="J447" s="4"/>
      <c r="K447" s="4">
        <v>203</v>
      </c>
      <c r="L447" s="4">
        <v>11</v>
      </c>
      <c r="M447" s="4">
        <v>3</v>
      </c>
      <c r="N447" s="4" t="s">
        <v>6</v>
      </c>
      <c r="O447" s="4">
        <v>2</v>
      </c>
      <c r="P447" s="4"/>
      <c r="Q447" s="4"/>
      <c r="R447" s="4"/>
      <c r="S447" s="4"/>
      <c r="T447" s="4"/>
      <c r="U447" s="4"/>
      <c r="V447" s="4"/>
      <c r="W447" s="4">
        <v>538.56999999999994</v>
      </c>
      <c r="X447" s="4">
        <v>1</v>
      </c>
      <c r="Y447" s="4">
        <v>538.56999999999994</v>
      </c>
      <c r="Z447" s="4"/>
      <c r="AA447" s="4"/>
      <c r="AB447" s="4"/>
      <c r="IF447">
        <v>-1</v>
      </c>
    </row>
    <row r="448" spans="1:245" x14ac:dyDescent="0.2">
      <c r="A448" s="4">
        <v>50</v>
      </c>
      <c r="B448" s="4">
        <v>0</v>
      </c>
      <c r="C448" s="4">
        <v>0</v>
      </c>
      <c r="D448" s="4">
        <v>1</v>
      </c>
      <c r="E448" s="4">
        <v>231</v>
      </c>
      <c r="F448" s="4">
        <f>ROUND(Source!BB435,O448)</f>
        <v>0</v>
      </c>
      <c r="G448" s="4" t="s">
        <v>178</v>
      </c>
      <c r="H448" s="4" t="s">
        <v>179</v>
      </c>
      <c r="I448" s="4"/>
      <c r="J448" s="4"/>
      <c r="K448" s="4">
        <v>231</v>
      </c>
      <c r="L448" s="4">
        <v>12</v>
      </c>
      <c r="M448" s="4">
        <v>3</v>
      </c>
      <c r="N448" s="4" t="s">
        <v>6</v>
      </c>
      <c r="O448" s="4">
        <v>2</v>
      </c>
      <c r="P448" s="4"/>
      <c r="Q448" s="4"/>
      <c r="R448" s="4"/>
      <c r="S448" s="4"/>
      <c r="T448" s="4"/>
      <c r="U448" s="4"/>
      <c r="V448" s="4"/>
      <c r="W448" s="4">
        <v>0</v>
      </c>
      <c r="X448" s="4">
        <v>1</v>
      </c>
      <c r="Y448" s="4">
        <v>0</v>
      </c>
      <c r="Z448" s="4"/>
      <c r="AA448" s="4"/>
      <c r="AB448" s="4"/>
      <c r="IF448">
        <v>-1</v>
      </c>
    </row>
    <row r="449" spans="1:240" x14ac:dyDescent="0.2">
      <c r="A449" s="4">
        <v>50</v>
      </c>
      <c r="B449" s="4">
        <v>0</v>
      </c>
      <c r="C449" s="4">
        <v>0</v>
      </c>
      <c r="D449" s="4">
        <v>1</v>
      </c>
      <c r="E449" s="4">
        <v>204</v>
      </c>
      <c r="F449" s="4" t="e">
        <f>ROUND(Source!R435,O449)</f>
        <v>#REF!</v>
      </c>
      <c r="G449" s="4" t="s">
        <v>180</v>
      </c>
      <c r="H449" s="4" t="s">
        <v>181</v>
      </c>
      <c r="I449" s="4"/>
      <c r="J449" s="4"/>
      <c r="K449" s="4">
        <v>204</v>
      </c>
      <c r="L449" s="4">
        <v>13</v>
      </c>
      <c r="M449" s="4">
        <v>3</v>
      </c>
      <c r="N449" s="4" t="s">
        <v>6</v>
      </c>
      <c r="O449" s="4">
        <v>2</v>
      </c>
      <c r="P449" s="4"/>
      <c r="Q449" s="4"/>
      <c r="R449" s="4"/>
      <c r="S449" s="4"/>
      <c r="T449" s="4"/>
      <c r="U449" s="4"/>
      <c r="V449" s="4"/>
      <c r="W449" s="4">
        <v>96.84</v>
      </c>
      <c r="X449" s="4">
        <v>1</v>
      </c>
      <c r="Y449" s="4">
        <v>96.84</v>
      </c>
      <c r="Z449" s="4"/>
      <c r="AA449" s="4"/>
      <c r="AB449" s="4"/>
      <c r="IF449">
        <v>-1</v>
      </c>
    </row>
    <row r="450" spans="1:240" x14ac:dyDescent="0.2">
      <c r="A450" s="4">
        <v>50</v>
      </c>
      <c r="B450" s="4">
        <v>0</v>
      </c>
      <c r="C450" s="4">
        <v>0</v>
      </c>
      <c r="D450" s="4">
        <v>1</v>
      </c>
      <c r="E450" s="4">
        <v>205</v>
      </c>
      <c r="F450" s="4" t="e">
        <f>ROUND(Source!S435,O450)</f>
        <v>#REF!</v>
      </c>
      <c r="G450" s="4" t="s">
        <v>182</v>
      </c>
      <c r="H450" s="4" t="s">
        <v>183</v>
      </c>
      <c r="I450" s="4"/>
      <c r="J450" s="4"/>
      <c r="K450" s="4">
        <v>205</v>
      </c>
      <c r="L450" s="4">
        <v>14</v>
      </c>
      <c r="M450" s="4">
        <v>3</v>
      </c>
      <c r="N450" s="4" t="s">
        <v>6</v>
      </c>
      <c r="O450" s="4">
        <v>2</v>
      </c>
      <c r="P450" s="4"/>
      <c r="Q450" s="4"/>
      <c r="R450" s="4"/>
      <c r="S450" s="4"/>
      <c r="T450" s="4"/>
      <c r="U450" s="4"/>
      <c r="V450" s="4"/>
      <c r="W450" s="4">
        <v>10748.66</v>
      </c>
      <c r="X450" s="4">
        <v>1</v>
      </c>
      <c r="Y450" s="4">
        <v>10748.66</v>
      </c>
      <c r="Z450" s="4"/>
      <c r="AA450" s="4"/>
      <c r="AB450" s="4"/>
      <c r="IF450">
        <v>-1</v>
      </c>
    </row>
    <row r="451" spans="1:240" x14ac:dyDescent="0.2">
      <c r="A451" s="4">
        <v>50</v>
      </c>
      <c r="B451" s="4">
        <v>0</v>
      </c>
      <c r="C451" s="4">
        <v>0</v>
      </c>
      <c r="D451" s="4">
        <v>1</v>
      </c>
      <c r="E451" s="4">
        <v>232</v>
      </c>
      <c r="F451" s="4">
        <f>ROUND(Source!BC435,O451)</f>
        <v>0</v>
      </c>
      <c r="G451" s="4" t="s">
        <v>184</v>
      </c>
      <c r="H451" s="4" t="s">
        <v>185</v>
      </c>
      <c r="I451" s="4"/>
      <c r="J451" s="4"/>
      <c r="K451" s="4">
        <v>232</v>
      </c>
      <c r="L451" s="4">
        <v>15</v>
      </c>
      <c r="M451" s="4">
        <v>3</v>
      </c>
      <c r="N451" s="4" t="s">
        <v>6</v>
      </c>
      <c r="O451" s="4">
        <v>2</v>
      </c>
      <c r="P451" s="4"/>
      <c r="Q451" s="4"/>
      <c r="R451" s="4"/>
      <c r="S451" s="4"/>
      <c r="T451" s="4"/>
      <c r="U451" s="4"/>
      <c r="V451" s="4"/>
      <c r="W451" s="4">
        <v>0</v>
      </c>
      <c r="X451" s="4">
        <v>1</v>
      </c>
      <c r="Y451" s="4">
        <v>0</v>
      </c>
      <c r="Z451" s="4"/>
      <c r="AA451" s="4"/>
      <c r="AB451" s="4"/>
      <c r="IF451">
        <v>-1</v>
      </c>
    </row>
    <row r="452" spans="1:240" x14ac:dyDescent="0.2">
      <c r="A452" s="4">
        <v>50</v>
      </c>
      <c r="B452" s="4">
        <v>0</v>
      </c>
      <c r="C452" s="4">
        <v>0</v>
      </c>
      <c r="D452" s="4">
        <v>1</v>
      </c>
      <c r="E452" s="4">
        <v>214</v>
      </c>
      <c r="F452" s="4" t="e">
        <f>ROUND(Source!AS435,O452)</f>
        <v>#REF!</v>
      </c>
      <c r="G452" s="4" t="s">
        <v>186</v>
      </c>
      <c r="H452" s="4" t="s">
        <v>187</v>
      </c>
      <c r="I452" s="4"/>
      <c r="J452" s="4"/>
      <c r="K452" s="4">
        <v>214</v>
      </c>
      <c r="L452" s="4">
        <v>16</v>
      </c>
      <c r="M452" s="4">
        <v>3</v>
      </c>
      <c r="N452" s="4" t="s">
        <v>6</v>
      </c>
      <c r="O452" s="4">
        <v>2</v>
      </c>
      <c r="P452" s="4"/>
      <c r="Q452" s="4"/>
      <c r="R452" s="4"/>
      <c r="S452" s="4"/>
      <c r="T452" s="4"/>
      <c r="U452" s="4"/>
      <c r="V452" s="4"/>
      <c r="W452" s="4">
        <v>59578.39</v>
      </c>
      <c r="X452" s="4">
        <v>1</v>
      </c>
      <c r="Y452" s="4">
        <v>59578.39</v>
      </c>
      <c r="Z452" s="4"/>
      <c r="AA452" s="4"/>
      <c r="AB452" s="4"/>
      <c r="IF452">
        <v>-1</v>
      </c>
    </row>
    <row r="453" spans="1:240" x14ac:dyDescent="0.2">
      <c r="A453" s="4">
        <v>50</v>
      </c>
      <c r="B453" s="4">
        <v>0</v>
      </c>
      <c r="C453" s="4">
        <v>0</v>
      </c>
      <c r="D453" s="4">
        <v>1</v>
      </c>
      <c r="E453" s="4">
        <v>215</v>
      </c>
      <c r="F453" s="4">
        <f>ROUND(Source!AT435,O453)</f>
        <v>0</v>
      </c>
      <c r="G453" s="4" t="s">
        <v>188</v>
      </c>
      <c r="H453" s="4" t="s">
        <v>189</v>
      </c>
      <c r="I453" s="4"/>
      <c r="J453" s="4"/>
      <c r="K453" s="4">
        <v>215</v>
      </c>
      <c r="L453" s="4">
        <v>17</v>
      </c>
      <c r="M453" s="4">
        <v>3</v>
      </c>
      <c r="N453" s="4" t="s">
        <v>6</v>
      </c>
      <c r="O453" s="4">
        <v>2</v>
      </c>
      <c r="P453" s="4"/>
      <c r="Q453" s="4"/>
      <c r="R453" s="4"/>
      <c r="S453" s="4"/>
      <c r="T453" s="4"/>
      <c r="U453" s="4"/>
      <c r="V453" s="4"/>
      <c r="W453" s="4">
        <v>0</v>
      </c>
      <c r="X453" s="4">
        <v>1</v>
      </c>
      <c r="Y453" s="4">
        <v>0</v>
      </c>
      <c r="Z453" s="4"/>
      <c r="AA453" s="4"/>
      <c r="AB453" s="4"/>
      <c r="IF453">
        <v>-1</v>
      </c>
    </row>
    <row r="454" spans="1:240" x14ac:dyDescent="0.2">
      <c r="A454" s="4">
        <v>50</v>
      </c>
      <c r="B454" s="4">
        <v>0</v>
      </c>
      <c r="C454" s="4">
        <v>0</v>
      </c>
      <c r="D454" s="4">
        <v>1</v>
      </c>
      <c r="E454" s="4">
        <v>217</v>
      </c>
      <c r="F454" s="4">
        <f>ROUND(Source!AU435,O454)</f>
        <v>0</v>
      </c>
      <c r="G454" s="4" t="s">
        <v>190</v>
      </c>
      <c r="H454" s="4" t="s">
        <v>191</v>
      </c>
      <c r="I454" s="4"/>
      <c r="J454" s="4"/>
      <c r="K454" s="4">
        <v>217</v>
      </c>
      <c r="L454" s="4">
        <v>18</v>
      </c>
      <c r="M454" s="4">
        <v>3</v>
      </c>
      <c r="N454" s="4" t="s">
        <v>6</v>
      </c>
      <c r="O454" s="4">
        <v>2</v>
      </c>
      <c r="P454" s="4"/>
      <c r="Q454" s="4"/>
      <c r="R454" s="4"/>
      <c r="S454" s="4"/>
      <c r="T454" s="4"/>
      <c r="U454" s="4"/>
      <c r="V454" s="4"/>
      <c r="W454" s="4">
        <v>0</v>
      </c>
      <c r="X454" s="4">
        <v>1</v>
      </c>
      <c r="Y454" s="4">
        <v>0</v>
      </c>
      <c r="Z454" s="4"/>
      <c r="AA454" s="4"/>
      <c r="AB454" s="4"/>
      <c r="IF454">
        <v>-1</v>
      </c>
    </row>
    <row r="455" spans="1:240" x14ac:dyDescent="0.2">
      <c r="A455" s="4">
        <v>50</v>
      </c>
      <c r="B455" s="4">
        <v>0</v>
      </c>
      <c r="C455" s="4">
        <v>0</v>
      </c>
      <c r="D455" s="4">
        <v>1</v>
      </c>
      <c r="E455" s="4">
        <v>230</v>
      </c>
      <c r="F455" s="4" t="e">
        <f>ROUND(Source!BA435,O455)</f>
        <v>#REF!</v>
      </c>
      <c r="G455" s="4" t="s">
        <v>192</v>
      </c>
      <c r="H455" s="4" t="s">
        <v>193</v>
      </c>
      <c r="I455" s="4"/>
      <c r="J455" s="4"/>
      <c r="K455" s="4">
        <v>230</v>
      </c>
      <c r="L455" s="4">
        <v>19</v>
      </c>
      <c r="M455" s="4">
        <v>3</v>
      </c>
      <c r="N455" s="4" t="s">
        <v>6</v>
      </c>
      <c r="O455" s="4">
        <v>2</v>
      </c>
      <c r="P455" s="4"/>
      <c r="Q455" s="4"/>
      <c r="R455" s="4"/>
      <c r="S455" s="4"/>
      <c r="T455" s="4"/>
      <c r="U455" s="4"/>
      <c r="V455" s="4"/>
      <c r="W455" s="4">
        <v>0</v>
      </c>
      <c r="X455" s="4">
        <v>1</v>
      </c>
      <c r="Y455" s="4">
        <v>0</v>
      </c>
      <c r="Z455" s="4"/>
      <c r="AA455" s="4"/>
      <c r="AB455" s="4"/>
      <c r="IF455">
        <v>-1</v>
      </c>
    </row>
    <row r="456" spans="1:240" x14ac:dyDescent="0.2">
      <c r="A456" s="4">
        <v>50</v>
      </c>
      <c r="B456" s="4">
        <v>0</v>
      </c>
      <c r="C456" s="4">
        <v>0</v>
      </c>
      <c r="D456" s="4">
        <v>1</v>
      </c>
      <c r="E456" s="4">
        <v>206</v>
      </c>
      <c r="F456" s="4" t="e">
        <f>ROUND(Source!T435,O456)</f>
        <v>#REF!</v>
      </c>
      <c r="G456" s="4" t="s">
        <v>194</v>
      </c>
      <c r="H456" s="4" t="s">
        <v>195</v>
      </c>
      <c r="I456" s="4"/>
      <c r="J456" s="4"/>
      <c r="K456" s="4">
        <v>206</v>
      </c>
      <c r="L456" s="4">
        <v>20</v>
      </c>
      <c r="M456" s="4">
        <v>3</v>
      </c>
      <c r="N456" s="4" t="s">
        <v>6</v>
      </c>
      <c r="O456" s="4">
        <v>2</v>
      </c>
      <c r="P456" s="4"/>
      <c r="Q456" s="4"/>
      <c r="R456" s="4"/>
      <c r="S456" s="4"/>
      <c r="T456" s="4"/>
      <c r="U456" s="4"/>
      <c r="V456" s="4"/>
      <c r="W456" s="4">
        <v>0</v>
      </c>
      <c r="X456" s="4">
        <v>1</v>
      </c>
      <c r="Y456" s="4">
        <v>0</v>
      </c>
      <c r="Z456" s="4"/>
      <c r="AA456" s="4"/>
      <c r="AB456" s="4"/>
      <c r="IF456">
        <v>-1</v>
      </c>
    </row>
    <row r="457" spans="1:240" x14ac:dyDescent="0.2">
      <c r="A457" s="4">
        <v>50</v>
      </c>
      <c r="B457" s="4">
        <v>0</v>
      </c>
      <c r="C457" s="4">
        <v>0</v>
      </c>
      <c r="D457" s="4">
        <v>1</v>
      </c>
      <c r="E457" s="4">
        <v>207</v>
      </c>
      <c r="F457" s="4" t="e">
        <f>ROUND(Source!U435,O457)</f>
        <v>#REF!</v>
      </c>
      <c r="G457" s="4" t="s">
        <v>196</v>
      </c>
      <c r="H457" s="4" t="s">
        <v>197</v>
      </c>
      <c r="I457" s="4"/>
      <c r="J457" s="4"/>
      <c r="K457" s="4">
        <v>207</v>
      </c>
      <c r="L457" s="4">
        <v>21</v>
      </c>
      <c r="M457" s="4">
        <v>3</v>
      </c>
      <c r="N457" s="4" t="s">
        <v>6</v>
      </c>
      <c r="O457" s="4">
        <v>7</v>
      </c>
      <c r="P457" s="4"/>
      <c r="Q457" s="4"/>
      <c r="R457" s="4"/>
      <c r="S457" s="4"/>
      <c r="T457" s="4"/>
      <c r="U457" s="4"/>
      <c r="V457" s="4"/>
      <c r="W457" s="4">
        <v>36.376620000000003</v>
      </c>
      <c r="X457" s="4">
        <v>1</v>
      </c>
      <c r="Y457" s="4">
        <v>36.376620000000003</v>
      </c>
      <c r="Z457" s="4"/>
      <c r="AA457" s="4"/>
      <c r="AB457" s="4"/>
      <c r="IF457">
        <v>-1</v>
      </c>
    </row>
    <row r="458" spans="1:240" x14ac:dyDescent="0.2">
      <c r="A458" s="4">
        <v>50</v>
      </c>
      <c r="B458" s="4">
        <v>0</v>
      </c>
      <c r="C458" s="4">
        <v>0</v>
      </c>
      <c r="D458" s="4">
        <v>1</v>
      </c>
      <c r="E458" s="4">
        <v>208</v>
      </c>
      <c r="F458" s="4" t="e">
        <f>ROUND(Source!V435,O458)</f>
        <v>#REF!</v>
      </c>
      <c r="G458" s="4" t="s">
        <v>198</v>
      </c>
      <c r="H458" s="4" t="s">
        <v>199</v>
      </c>
      <c r="I458" s="4"/>
      <c r="J458" s="4"/>
      <c r="K458" s="4">
        <v>208</v>
      </c>
      <c r="L458" s="4">
        <v>22</v>
      </c>
      <c r="M458" s="4">
        <v>3</v>
      </c>
      <c r="N458" s="4" t="s">
        <v>6</v>
      </c>
      <c r="O458" s="4">
        <v>7</v>
      </c>
      <c r="P458" s="4"/>
      <c r="Q458" s="4"/>
      <c r="R458" s="4"/>
      <c r="S458" s="4"/>
      <c r="T458" s="4"/>
      <c r="U458" s="4"/>
      <c r="V458" s="4"/>
      <c r="W458" s="4">
        <v>0.23621639999999999</v>
      </c>
      <c r="X458" s="4">
        <v>1</v>
      </c>
      <c r="Y458" s="4">
        <v>0.23621639999999999</v>
      </c>
      <c r="Z458" s="4"/>
      <c r="AA458" s="4"/>
      <c r="AB458" s="4"/>
      <c r="IF458">
        <v>-1</v>
      </c>
    </row>
    <row r="459" spans="1:240" x14ac:dyDescent="0.2">
      <c r="A459" s="4">
        <v>50</v>
      </c>
      <c r="B459" s="4">
        <v>0</v>
      </c>
      <c r="C459" s="4">
        <v>0</v>
      </c>
      <c r="D459" s="4">
        <v>1</v>
      </c>
      <c r="E459" s="4">
        <v>209</v>
      </c>
      <c r="F459" s="4" t="e">
        <f>ROUND(Source!W435,O459)</f>
        <v>#REF!</v>
      </c>
      <c r="G459" s="4" t="s">
        <v>200</v>
      </c>
      <c r="H459" s="4" t="s">
        <v>201</v>
      </c>
      <c r="I459" s="4"/>
      <c r="J459" s="4"/>
      <c r="K459" s="4">
        <v>209</v>
      </c>
      <c r="L459" s="4">
        <v>23</v>
      </c>
      <c r="M459" s="4">
        <v>3</v>
      </c>
      <c r="N459" s="4" t="s">
        <v>6</v>
      </c>
      <c r="O459" s="4">
        <v>2</v>
      </c>
      <c r="P459" s="4"/>
      <c r="Q459" s="4"/>
      <c r="R459" s="4"/>
      <c r="S459" s="4"/>
      <c r="T459" s="4"/>
      <c r="U459" s="4"/>
      <c r="V459" s="4"/>
      <c r="W459" s="4">
        <v>0</v>
      </c>
      <c r="X459" s="4">
        <v>1</v>
      </c>
      <c r="Y459" s="4">
        <v>0</v>
      </c>
      <c r="Z459" s="4"/>
      <c r="AA459" s="4"/>
      <c r="AB459" s="4"/>
      <c r="IF459">
        <v>-1</v>
      </c>
    </row>
    <row r="460" spans="1:240" x14ac:dyDescent="0.2">
      <c r="A460" s="4">
        <v>50</v>
      </c>
      <c r="B460" s="4">
        <v>0</v>
      </c>
      <c r="C460" s="4">
        <v>0</v>
      </c>
      <c r="D460" s="4">
        <v>1</v>
      </c>
      <c r="E460" s="4">
        <v>233</v>
      </c>
      <c r="F460" s="4">
        <f>ROUND(Source!BD435,O460)</f>
        <v>0</v>
      </c>
      <c r="G460" s="4" t="s">
        <v>202</v>
      </c>
      <c r="H460" s="4" t="s">
        <v>203</v>
      </c>
      <c r="I460" s="4"/>
      <c r="J460" s="4"/>
      <c r="K460" s="4">
        <v>233</v>
      </c>
      <c r="L460" s="4">
        <v>24</v>
      </c>
      <c r="M460" s="4">
        <v>3</v>
      </c>
      <c r="N460" s="4" t="s">
        <v>6</v>
      </c>
      <c r="O460" s="4">
        <v>2</v>
      </c>
      <c r="P460" s="4"/>
      <c r="Q460" s="4"/>
      <c r="R460" s="4"/>
      <c r="S460" s="4"/>
      <c r="T460" s="4"/>
      <c r="U460" s="4"/>
      <c r="V460" s="4"/>
      <c r="W460" s="4">
        <v>0</v>
      </c>
      <c r="X460" s="4">
        <v>1</v>
      </c>
      <c r="Y460" s="4">
        <v>0</v>
      </c>
      <c r="Z460" s="4"/>
      <c r="AA460" s="4"/>
      <c r="AB460" s="4"/>
      <c r="IF460">
        <v>-1</v>
      </c>
    </row>
    <row r="461" spans="1:240" x14ac:dyDescent="0.2">
      <c r="A461" s="4">
        <v>50</v>
      </c>
      <c r="B461" s="4">
        <v>0</v>
      </c>
      <c r="C461" s="4">
        <v>0</v>
      </c>
      <c r="D461" s="4">
        <v>1</v>
      </c>
      <c r="E461" s="4">
        <v>210</v>
      </c>
      <c r="F461" s="4" t="e">
        <f>ROUND(Source!X435,O461)</f>
        <v>#REF!</v>
      </c>
      <c r="G461" s="4" t="s">
        <v>204</v>
      </c>
      <c r="H461" s="4" t="s">
        <v>205</v>
      </c>
      <c r="I461" s="4"/>
      <c r="J461" s="4"/>
      <c r="K461" s="4">
        <v>210</v>
      </c>
      <c r="L461" s="4">
        <v>25</v>
      </c>
      <c r="M461" s="4">
        <v>3</v>
      </c>
      <c r="N461" s="4" t="s">
        <v>6</v>
      </c>
      <c r="O461" s="4">
        <v>2</v>
      </c>
      <c r="P461" s="4"/>
      <c r="Q461" s="4"/>
      <c r="R461" s="4"/>
      <c r="S461" s="4"/>
      <c r="T461" s="4"/>
      <c r="U461" s="4"/>
      <c r="V461" s="4"/>
      <c r="W461" s="4">
        <v>13123.06</v>
      </c>
      <c r="X461" s="4">
        <v>1</v>
      </c>
      <c r="Y461" s="4">
        <v>13123.06</v>
      </c>
      <c r="Z461" s="4"/>
      <c r="AA461" s="4"/>
      <c r="AB461" s="4"/>
      <c r="IF461">
        <v>-1</v>
      </c>
    </row>
    <row r="462" spans="1:240" x14ac:dyDescent="0.2">
      <c r="A462" s="4">
        <v>50</v>
      </c>
      <c r="B462" s="4">
        <v>0</v>
      </c>
      <c r="C462" s="4">
        <v>0</v>
      </c>
      <c r="D462" s="4">
        <v>1</v>
      </c>
      <c r="E462" s="4">
        <v>211</v>
      </c>
      <c r="F462" s="4" t="e">
        <f>ROUND(Source!Y435,O462)</f>
        <v>#REF!</v>
      </c>
      <c r="G462" s="4" t="s">
        <v>206</v>
      </c>
      <c r="H462" s="4" t="s">
        <v>207</v>
      </c>
      <c r="I462" s="4"/>
      <c r="J462" s="4"/>
      <c r="K462" s="4">
        <v>211</v>
      </c>
      <c r="L462" s="4">
        <v>26</v>
      </c>
      <c r="M462" s="4">
        <v>3</v>
      </c>
      <c r="N462" s="4" t="s">
        <v>6</v>
      </c>
      <c r="O462" s="4">
        <v>2</v>
      </c>
      <c r="P462" s="4"/>
      <c r="Q462" s="4"/>
      <c r="R462" s="4"/>
      <c r="S462" s="4"/>
      <c r="T462" s="4"/>
      <c r="U462" s="4"/>
      <c r="V462" s="4"/>
      <c r="W462" s="4">
        <v>7808.76</v>
      </c>
      <c r="X462" s="4">
        <v>1</v>
      </c>
      <c r="Y462" s="4">
        <v>7808.76</v>
      </c>
      <c r="Z462" s="4"/>
      <c r="AA462" s="4"/>
      <c r="AB462" s="4"/>
      <c r="IF462">
        <v>-1</v>
      </c>
    </row>
    <row r="463" spans="1:240" x14ac:dyDescent="0.2">
      <c r="A463" s="4">
        <v>50</v>
      </c>
      <c r="B463" s="4">
        <v>0</v>
      </c>
      <c r="C463" s="4">
        <v>0</v>
      </c>
      <c r="D463" s="4">
        <v>1</v>
      </c>
      <c r="E463" s="4">
        <v>224</v>
      </c>
      <c r="F463" s="4" t="e">
        <f>ROUND(Source!AR435,O463)</f>
        <v>#REF!</v>
      </c>
      <c r="G463" s="4" t="s">
        <v>208</v>
      </c>
      <c r="H463" s="4" t="s">
        <v>209</v>
      </c>
      <c r="I463" s="4"/>
      <c r="J463" s="4"/>
      <c r="K463" s="4">
        <v>224</v>
      </c>
      <c r="L463" s="4">
        <v>27</v>
      </c>
      <c r="M463" s="4">
        <v>3</v>
      </c>
      <c r="N463" s="4" t="s">
        <v>6</v>
      </c>
      <c r="O463" s="4">
        <v>2</v>
      </c>
      <c r="P463" s="4"/>
      <c r="Q463" s="4"/>
      <c r="R463" s="4"/>
      <c r="S463" s="4"/>
      <c r="T463" s="4"/>
      <c r="U463" s="4"/>
      <c r="V463" s="4"/>
      <c r="W463" s="4">
        <v>74301.59</v>
      </c>
      <c r="X463" s="4">
        <v>1</v>
      </c>
      <c r="Y463" s="4">
        <v>74301.59</v>
      </c>
      <c r="Z463" s="4"/>
      <c r="AA463" s="4"/>
      <c r="AB463" s="4"/>
      <c r="IF463">
        <v>-1</v>
      </c>
    </row>
    <row r="464" spans="1:240" x14ac:dyDescent="0.2">
      <c r="IF464">
        <v>-1</v>
      </c>
    </row>
    <row r="465" spans="1:245" x14ac:dyDescent="0.2">
      <c r="A465" s="1">
        <v>4</v>
      </c>
      <c r="B465" s="1">
        <v>1</v>
      </c>
      <c r="C465" s="1"/>
      <c r="D465" s="1">
        <f>ROW(A488)</f>
        <v>488</v>
      </c>
      <c r="E465" s="1"/>
      <c r="F465" s="1" t="s">
        <v>6</v>
      </c>
      <c r="G465" s="1" t="s">
        <v>403</v>
      </c>
      <c r="H465" s="1" t="s">
        <v>6</v>
      </c>
      <c r="I465" s="1">
        <v>0</v>
      </c>
      <c r="J465" s="1"/>
      <c r="K465" s="1">
        <v>-1</v>
      </c>
      <c r="L465" s="1"/>
      <c r="M465" s="1" t="s">
        <v>6</v>
      </c>
      <c r="N465" s="1"/>
      <c r="O465" s="1"/>
      <c r="P465" s="1"/>
      <c r="Q465" s="1"/>
      <c r="R465" s="1"/>
      <c r="S465" s="1">
        <v>0</v>
      </c>
      <c r="T465" s="1"/>
      <c r="U465" s="1" t="s">
        <v>6</v>
      </c>
      <c r="V465" s="1">
        <v>0</v>
      </c>
      <c r="W465" s="1"/>
      <c r="X465" s="1"/>
      <c r="Y465" s="1"/>
      <c r="Z465" s="1"/>
      <c r="AA465" s="1"/>
      <c r="AB465" s="1" t="s">
        <v>6</v>
      </c>
      <c r="AC465" s="1" t="s">
        <v>6</v>
      </c>
      <c r="AD465" s="1" t="s">
        <v>6</v>
      </c>
      <c r="AE465" s="1" t="s">
        <v>6</v>
      </c>
      <c r="AF465" s="1" t="s">
        <v>6</v>
      </c>
      <c r="AG465" s="1" t="s">
        <v>6</v>
      </c>
      <c r="AH465" s="1"/>
      <c r="AI465" s="1"/>
      <c r="AJ465" s="1"/>
      <c r="AK465" s="1"/>
      <c r="AL465" s="1"/>
      <c r="AM465" s="1"/>
      <c r="AN465" s="1"/>
      <c r="AO465" s="1"/>
      <c r="AP465" s="1" t="s">
        <v>6</v>
      </c>
      <c r="AQ465" s="1" t="s">
        <v>6</v>
      </c>
      <c r="AR465" s="1" t="s">
        <v>6</v>
      </c>
      <c r="AS465" s="1"/>
      <c r="AT465" s="1"/>
      <c r="AU465" s="1"/>
      <c r="AV465" s="1"/>
      <c r="AW465" s="1"/>
      <c r="AX465" s="1"/>
      <c r="AY465" s="1"/>
      <c r="AZ465" s="1" t="s">
        <v>6</v>
      </c>
      <c r="BA465" s="1"/>
      <c r="BB465" s="1" t="s">
        <v>6</v>
      </c>
      <c r="BC465" s="1" t="s">
        <v>6</v>
      </c>
      <c r="BD465" s="1" t="s">
        <v>6</v>
      </c>
      <c r="BE465" s="1" t="s">
        <v>6</v>
      </c>
      <c r="BF465" s="1" t="s">
        <v>6</v>
      </c>
      <c r="BG465" s="1" t="s">
        <v>6</v>
      </c>
      <c r="BH465" s="1" t="s">
        <v>6</v>
      </c>
      <c r="BI465" s="1" t="s">
        <v>6</v>
      </c>
      <c r="BJ465" s="1" t="s">
        <v>6</v>
      </c>
      <c r="BK465" s="1" t="s">
        <v>6</v>
      </c>
      <c r="BL465" s="1" t="s">
        <v>6</v>
      </c>
      <c r="BM465" s="1" t="s">
        <v>6</v>
      </c>
      <c r="BN465" s="1" t="s">
        <v>6</v>
      </c>
      <c r="BO465" s="1" t="s">
        <v>6</v>
      </c>
      <c r="BP465" s="1" t="s">
        <v>6</v>
      </c>
      <c r="BQ465" s="1"/>
      <c r="BR465" s="1"/>
      <c r="BS465" s="1"/>
      <c r="BT465" s="1"/>
      <c r="BU465" s="1"/>
      <c r="BV465" s="1"/>
      <c r="BW465" s="1"/>
      <c r="BX465" s="1">
        <v>0</v>
      </c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>
        <v>0</v>
      </c>
      <c r="IF465">
        <v>-1</v>
      </c>
    </row>
    <row r="466" spans="1:245" x14ac:dyDescent="0.2">
      <c r="IF466">
        <v>-1</v>
      </c>
    </row>
    <row r="467" spans="1:245" x14ac:dyDescent="0.2">
      <c r="A467" s="2">
        <v>52</v>
      </c>
      <c r="B467" s="2">
        <f t="shared" ref="B467:G467" si="391">B488</f>
        <v>1</v>
      </c>
      <c r="C467" s="2">
        <f t="shared" si="391"/>
        <v>4</v>
      </c>
      <c r="D467" s="2">
        <f t="shared" si="391"/>
        <v>465</v>
      </c>
      <c r="E467" s="2">
        <f t="shared" si="391"/>
        <v>0</v>
      </c>
      <c r="F467" s="2" t="str">
        <f t="shared" si="391"/>
        <v/>
      </c>
      <c r="G467" s="2" t="str">
        <f t="shared" si="391"/>
        <v>Коммерческие помещения</v>
      </c>
      <c r="H467" s="2"/>
      <c r="I467" s="2"/>
      <c r="J467" s="2"/>
      <c r="K467" s="2"/>
      <c r="L467" s="2"/>
      <c r="M467" s="2"/>
      <c r="N467" s="2"/>
      <c r="O467" s="2" t="e">
        <f t="shared" ref="O467:AT467" si="392">O488</f>
        <v>#REF!</v>
      </c>
      <c r="P467" s="2" t="e">
        <f t="shared" si="392"/>
        <v>#REF!</v>
      </c>
      <c r="Q467" s="2" t="e">
        <f t="shared" si="392"/>
        <v>#REF!</v>
      </c>
      <c r="R467" s="2" t="e">
        <f t="shared" si="392"/>
        <v>#REF!</v>
      </c>
      <c r="S467" s="2" t="e">
        <f t="shared" si="392"/>
        <v>#REF!</v>
      </c>
      <c r="T467" s="2" t="e">
        <f t="shared" si="392"/>
        <v>#REF!</v>
      </c>
      <c r="U467" s="2" t="e">
        <f t="shared" si="392"/>
        <v>#REF!</v>
      </c>
      <c r="V467" s="2" t="e">
        <f t="shared" si="392"/>
        <v>#REF!</v>
      </c>
      <c r="W467" s="2" t="e">
        <f t="shared" si="392"/>
        <v>#REF!</v>
      </c>
      <c r="X467" s="2" t="e">
        <f t="shared" si="392"/>
        <v>#REF!</v>
      </c>
      <c r="Y467" s="2" t="e">
        <f t="shared" si="392"/>
        <v>#REF!</v>
      </c>
      <c r="Z467" s="2">
        <f t="shared" si="392"/>
        <v>0</v>
      </c>
      <c r="AA467" s="2">
        <f t="shared" si="392"/>
        <v>0</v>
      </c>
      <c r="AB467" s="2" t="e">
        <f t="shared" si="392"/>
        <v>#REF!</v>
      </c>
      <c r="AC467" s="2" t="e">
        <f t="shared" si="392"/>
        <v>#REF!</v>
      </c>
      <c r="AD467" s="2" t="e">
        <f t="shared" si="392"/>
        <v>#REF!</v>
      </c>
      <c r="AE467" s="2" t="e">
        <f t="shared" si="392"/>
        <v>#REF!</v>
      </c>
      <c r="AF467" s="2" t="e">
        <f t="shared" si="392"/>
        <v>#REF!</v>
      </c>
      <c r="AG467" s="2" t="e">
        <f t="shared" si="392"/>
        <v>#REF!</v>
      </c>
      <c r="AH467" s="2" t="e">
        <f t="shared" si="392"/>
        <v>#REF!</v>
      </c>
      <c r="AI467" s="2" t="e">
        <f t="shared" si="392"/>
        <v>#REF!</v>
      </c>
      <c r="AJ467" s="2" t="e">
        <f t="shared" si="392"/>
        <v>#REF!</v>
      </c>
      <c r="AK467" s="2" t="e">
        <f t="shared" si="392"/>
        <v>#REF!</v>
      </c>
      <c r="AL467" s="2" t="e">
        <f t="shared" si="392"/>
        <v>#REF!</v>
      </c>
      <c r="AM467" s="2">
        <f t="shared" si="392"/>
        <v>0</v>
      </c>
      <c r="AN467" s="2">
        <f t="shared" si="392"/>
        <v>0</v>
      </c>
      <c r="AO467" s="2">
        <f t="shared" si="392"/>
        <v>0</v>
      </c>
      <c r="AP467" s="2" t="e">
        <f t="shared" si="392"/>
        <v>#REF!</v>
      </c>
      <c r="AQ467" s="2">
        <f t="shared" si="392"/>
        <v>0</v>
      </c>
      <c r="AR467" s="2" t="e">
        <f t="shared" si="392"/>
        <v>#REF!</v>
      </c>
      <c r="AS467" s="2" t="e">
        <f t="shared" si="392"/>
        <v>#REF!</v>
      </c>
      <c r="AT467" s="2">
        <f t="shared" si="392"/>
        <v>0</v>
      </c>
      <c r="AU467" s="2">
        <f t="shared" ref="AU467:BZ467" si="393">AU488</f>
        <v>0</v>
      </c>
      <c r="AV467" s="2" t="e">
        <f t="shared" si="393"/>
        <v>#REF!</v>
      </c>
      <c r="AW467" s="2" t="e">
        <f t="shared" si="393"/>
        <v>#REF!</v>
      </c>
      <c r="AX467" s="2">
        <f t="shared" si="393"/>
        <v>0</v>
      </c>
      <c r="AY467" s="2" t="e">
        <f t="shared" si="393"/>
        <v>#REF!</v>
      </c>
      <c r="AZ467" s="2" t="e">
        <f t="shared" si="393"/>
        <v>#REF!</v>
      </c>
      <c r="BA467" s="2" t="e">
        <f t="shared" si="393"/>
        <v>#REF!</v>
      </c>
      <c r="BB467" s="2">
        <f t="shared" si="393"/>
        <v>0</v>
      </c>
      <c r="BC467" s="2">
        <f t="shared" si="393"/>
        <v>0</v>
      </c>
      <c r="BD467" s="2">
        <f t="shared" si="393"/>
        <v>0</v>
      </c>
      <c r="BE467" s="2">
        <f t="shared" si="393"/>
        <v>0</v>
      </c>
      <c r="BF467" s="2">
        <f t="shared" si="393"/>
        <v>0</v>
      </c>
      <c r="BG467" s="2">
        <f t="shared" si="393"/>
        <v>0</v>
      </c>
      <c r="BH467" s="2">
        <f t="shared" si="393"/>
        <v>0</v>
      </c>
      <c r="BI467" s="2">
        <f t="shared" si="393"/>
        <v>0</v>
      </c>
      <c r="BJ467" s="2">
        <f t="shared" si="393"/>
        <v>0</v>
      </c>
      <c r="BK467" s="2">
        <f t="shared" si="393"/>
        <v>0</v>
      </c>
      <c r="BL467" s="2">
        <f t="shared" si="393"/>
        <v>0</v>
      </c>
      <c r="BM467" s="2">
        <f t="shared" si="393"/>
        <v>0</v>
      </c>
      <c r="BN467" s="2">
        <f t="shared" si="393"/>
        <v>0</v>
      </c>
      <c r="BO467" s="2">
        <f t="shared" si="393"/>
        <v>0</v>
      </c>
      <c r="BP467" s="2">
        <f t="shared" si="393"/>
        <v>0</v>
      </c>
      <c r="BQ467" s="2">
        <f t="shared" si="393"/>
        <v>0</v>
      </c>
      <c r="BR467" s="2">
        <f t="shared" si="393"/>
        <v>0</v>
      </c>
      <c r="BS467" s="2">
        <f t="shared" si="393"/>
        <v>0</v>
      </c>
      <c r="BT467" s="2">
        <f t="shared" si="393"/>
        <v>0</v>
      </c>
      <c r="BU467" s="2">
        <f t="shared" si="393"/>
        <v>0</v>
      </c>
      <c r="BV467" s="2">
        <f t="shared" si="393"/>
        <v>0</v>
      </c>
      <c r="BW467" s="2">
        <f t="shared" si="393"/>
        <v>0</v>
      </c>
      <c r="BX467" s="2">
        <f t="shared" si="393"/>
        <v>0</v>
      </c>
      <c r="BY467" s="2" t="e">
        <f t="shared" si="393"/>
        <v>#REF!</v>
      </c>
      <c r="BZ467" s="2">
        <f t="shared" si="393"/>
        <v>0</v>
      </c>
      <c r="CA467" s="2" t="e">
        <f t="shared" ref="CA467:DF467" si="394">CA488</f>
        <v>#REF!</v>
      </c>
      <c r="CB467" s="2" t="e">
        <f t="shared" si="394"/>
        <v>#REF!</v>
      </c>
      <c r="CC467" s="2">
        <f t="shared" si="394"/>
        <v>0</v>
      </c>
      <c r="CD467" s="2">
        <f t="shared" si="394"/>
        <v>0</v>
      </c>
      <c r="CE467" s="2" t="e">
        <f t="shared" si="394"/>
        <v>#REF!</v>
      </c>
      <c r="CF467" s="2" t="e">
        <f t="shared" si="394"/>
        <v>#REF!</v>
      </c>
      <c r="CG467" s="2">
        <f t="shared" si="394"/>
        <v>0</v>
      </c>
      <c r="CH467" s="2" t="e">
        <f t="shared" si="394"/>
        <v>#REF!</v>
      </c>
      <c r="CI467" s="2" t="e">
        <f t="shared" si="394"/>
        <v>#REF!</v>
      </c>
      <c r="CJ467" s="2" t="e">
        <f t="shared" si="394"/>
        <v>#REF!</v>
      </c>
      <c r="CK467" s="2">
        <f t="shared" si="394"/>
        <v>0</v>
      </c>
      <c r="CL467" s="2">
        <f t="shared" si="394"/>
        <v>0</v>
      </c>
      <c r="CM467" s="2">
        <f t="shared" si="394"/>
        <v>0</v>
      </c>
      <c r="CN467" s="2">
        <f t="shared" si="394"/>
        <v>0</v>
      </c>
      <c r="CO467" s="2">
        <f t="shared" si="394"/>
        <v>0</v>
      </c>
      <c r="CP467" s="2">
        <f t="shared" si="394"/>
        <v>0</v>
      </c>
      <c r="CQ467" s="2">
        <f t="shared" si="394"/>
        <v>0</v>
      </c>
      <c r="CR467" s="2">
        <f t="shared" si="394"/>
        <v>0</v>
      </c>
      <c r="CS467" s="2">
        <f t="shared" si="394"/>
        <v>0</v>
      </c>
      <c r="CT467" s="2">
        <f t="shared" si="394"/>
        <v>0</v>
      </c>
      <c r="CU467" s="2">
        <f t="shared" si="394"/>
        <v>0</v>
      </c>
      <c r="CV467" s="2">
        <f t="shared" si="394"/>
        <v>0</v>
      </c>
      <c r="CW467" s="2">
        <f t="shared" si="394"/>
        <v>0</v>
      </c>
      <c r="CX467" s="2">
        <f t="shared" si="394"/>
        <v>0</v>
      </c>
      <c r="CY467" s="2">
        <f t="shared" si="394"/>
        <v>0</v>
      </c>
      <c r="CZ467" s="2">
        <f t="shared" si="394"/>
        <v>0</v>
      </c>
      <c r="DA467" s="2">
        <f t="shared" si="394"/>
        <v>0</v>
      </c>
      <c r="DB467" s="2">
        <f t="shared" si="394"/>
        <v>0</v>
      </c>
      <c r="DC467" s="2">
        <f t="shared" si="394"/>
        <v>0</v>
      </c>
      <c r="DD467" s="2">
        <f t="shared" si="394"/>
        <v>0</v>
      </c>
      <c r="DE467" s="2">
        <f t="shared" si="394"/>
        <v>0</v>
      </c>
      <c r="DF467" s="2">
        <f t="shared" si="394"/>
        <v>0</v>
      </c>
      <c r="DG467" s="3">
        <f t="shared" ref="DG467:EL467" si="395">DG488</f>
        <v>0</v>
      </c>
      <c r="DH467" s="3">
        <f t="shared" si="395"/>
        <v>0</v>
      </c>
      <c r="DI467" s="3">
        <f t="shared" si="395"/>
        <v>0</v>
      </c>
      <c r="DJ467" s="3">
        <f t="shared" si="395"/>
        <v>0</v>
      </c>
      <c r="DK467" s="3">
        <f t="shared" si="395"/>
        <v>0</v>
      </c>
      <c r="DL467" s="3">
        <f t="shared" si="395"/>
        <v>0</v>
      </c>
      <c r="DM467" s="3">
        <f t="shared" si="395"/>
        <v>0</v>
      </c>
      <c r="DN467" s="3">
        <f t="shared" si="395"/>
        <v>0</v>
      </c>
      <c r="DO467" s="3">
        <f t="shared" si="395"/>
        <v>0</v>
      </c>
      <c r="DP467" s="3">
        <f t="shared" si="395"/>
        <v>0</v>
      </c>
      <c r="DQ467" s="3">
        <f t="shared" si="395"/>
        <v>0</v>
      </c>
      <c r="DR467" s="3">
        <f t="shared" si="395"/>
        <v>0</v>
      </c>
      <c r="DS467" s="3">
        <f t="shared" si="395"/>
        <v>0</v>
      </c>
      <c r="DT467" s="3">
        <f t="shared" si="395"/>
        <v>0</v>
      </c>
      <c r="DU467" s="3">
        <f t="shared" si="395"/>
        <v>0</v>
      </c>
      <c r="DV467" s="3">
        <f t="shared" si="395"/>
        <v>0</v>
      </c>
      <c r="DW467" s="3">
        <f t="shared" si="395"/>
        <v>0</v>
      </c>
      <c r="DX467" s="3">
        <f t="shared" si="395"/>
        <v>0</v>
      </c>
      <c r="DY467" s="3">
        <f t="shared" si="395"/>
        <v>0</v>
      </c>
      <c r="DZ467" s="3">
        <f t="shared" si="395"/>
        <v>0</v>
      </c>
      <c r="EA467" s="3">
        <f t="shared" si="395"/>
        <v>0</v>
      </c>
      <c r="EB467" s="3">
        <f t="shared" si="395"/>
        <v>0</v>
      </c>
      <c r="EC467" s="3">
        <f t="shared" si="395"/>
        <v>0</v>
      </c>
      <c r="ED467" s="3">
        <f t="shared" si="395"/>
        <v>0</v>
      </c>
      <c r="EE467" s="3">
        <f t="shared" si="395"/>
        <v>0</v>
      </c>
      <c r="EF467" s="3">
        <f t="shared" si="395"/>
        <v>0</v>
      </c>
      <c r="EG467" s="3">
        <f t="shared" si="395"/>
        <v>0</v>
      </c>
      <c r="EH467" s="3">
        <f t="shared" si="395"/>
        <v>0</v>
      </c>
      <c r="EI467" s="3">
        <f t="shared" si="395"/>
        <v>0</v>
      </c>
      <c r="EJ467" s="3">
        <f t="shared" si="395"/>
        <v>0</v>
      </c>
      <c r="EK467" s="3">
        <f t="shared" si="395"/>
        <v>0</v>
      </c>
      <c r="EL467" s="3">
        <f t="shared" si="395"/>
        <v>0</v>
      </c>
      <c r="EM467" s="3">
        <f t="shared" ref="EM467:FR467" si="396">EM488</f>
        <v>0</v>
      </c>
      <c r="EN467" s="3">
        <f t="shared" si="396"/>
        <v>0</v>
      </c>
      <c r="EO467" s="3">
        <f t="shared" si="396"/>
        <v>0</v>
      </c>
      <c r="EP467" s="3">
        <f t="shared" si="396"/>
        <v>0</v>
      </c>
      <c r="EQ467" s="3">
        <f t="shared" si="396"/>
        <v>0</v>
      </c>
      <c r="ER467" s="3">
        <f t="shared" si="396"/>
        <v>0</v>
      </c>
      <c r="ES467" s="3">
        <f t="shared" si="396"/>
        <v>0</v>
      </c>
      <c r="ET467" s="3">
        <f t="shared" si="396"/>
        <v>0</v>
      </c>
      <c r="EU467" s="3">
        <f t="shared" si="396"/>
        <v>0</v>
      </c>
      <c r="EV467" s="3">
        <f t="shared" si="396"/>
        <v>0</v>
      </c>
      <c r="EW467" s="3">
        <f t="shared" si="396"/>
        <v>0</v>
      </c>
      <c r="EX467" s="3">
        <f t="shared" si="396"/>
        <v>0</v>
      </c>
      <c r="EY467" s="3">
        <f t="shared" si="396"/>
        <v>0</v>
      </c>
      <c r="EZ467" s="3">
        <f t="shared" si="396"/>
        <v>0</v>
      </c>
      <c r="FA467" s="3">
        <f t="shared" si="396"/>
        <v>0</v>
      </c>
      <c r="FB467" s="3">
        <f t="shared" si="396"/>
        <v>0</v>
      </c>
      <c r="FC467" s="3">
        <f t="shared" si="396"/>
        <v>0</v>
      </c>
      <c r="FD467" s="3">
        <f t="shared" si="396"/>
        <v>0</v>
      </c>
      <c r="FE467" s="3">
        <f t="shared" si="396"/>
        <v>0</v>
      </c>
      <c r="FF467" s="3">
        <f t="shared" si="396"/>
        <v>0</v>
      </c>
      <c r="FG467" s="3">
        <f t="shared" si="396"/>
        <v>0</v>
      </c>
      <c r="FH467" s="3">
        <f t="shared" si="396"/>
        <v>0</v>
      </c>
      <c r="FI467" s="3">
        <f t="shared" si="396"/>
        <v>0</v>
      </c>
      <c r="FJ467" s="3">
        <f t="shared" si="396"/>
        <v>0</v>
      </c>
      <c r="FK467" s="3">
        <f t="shared" si="396"/>
        <v>0</v>
      </c>
      <c r="FL467" s="3">
        <f t="shared" si="396"/>
        <v>0</v>
      </c>
      <c r="FM467" s="3">
        <f t="shared" si="396"/>
        <v>0</v>
      </c>
      <c r="FN467" s="3">
        <f t="shared" si="396"/>
        <v>0</v>
      </c>
      <c r="FO467" s="3">
        <f t="shared" si="396"/>
        <v>0</v>
      </c>
      <c r="FP467" s="3">
        <f t="shared" si="396"/>
        <v>0</v>
      </c>
      <c r="FQ467" s="3">
        <f t="shared" si="396"/>
        <v>0</v>
      </c>
      <c r="FR467" s="3">
        <f t="shared" si="396"/>
        <v>0</v>
      </c>
      <c r="FS467" s="3">
        <f t="shared" ref="FS467:GX467" si="397">FS488</f>
        <v>0</v>
      </c>
      <c r="FT467" s="3">
        <f t="shared" si="397"/>
        <v>0</v>
      </c>
      <c r="FU467" s="3">
        <f t="shared" si="397"/>
        <v>0</v>
      </c>
      <c r="FV467" s="3">
        <f t="shared" si="397"/>
        <v>0</v>
      </c>
      <c r="FW467" s="3">
        <f t="shared" si="397"/>
        <v>0</v>
      </c>
      <c r="FX467" s="3">
        <f t="shared" si="397"/>
        <v>0</v>
      </c>
      <c r="FY467" s="3">
        <f t="shared" si="397"/>
        <v>0</v>
      </c>
      <c r="FZ467" s="3">
        <f t="shared" si="397"/>
        <v>0</v>
      </c>
      <c r="GA467" s="3">
        <f t="shared" si="397"/>
        <v>0</v>
      </c>
      <c r="GB467" s="3">
        <f t="shared" si="397"/>
        <v>0</v>
      </c>
      <c r="GC467" s="3">
        <f t="shared" si="397"/>
        <v>0</v>
      </c>
      <c r="GD467" s="3">
        <f t="shared" si="397"/>
        <v>0</v>
      </c>
      <c r="GE467" s="3">
        <f t="shared" si="397"/>
        <v>0</v>
      </c>
      <c r="GF467" s="3">
        <f t="shared" si="397"/>
        <v>0</v>
      </c>
      <c r="GG467" s="3">
        <f t="shared" si="397"/>
        <v>0</v>
      </c>
      <c r="GH467" s="3">
        <f t="shared" si="397"/>
        <v>0</v>
      </c>
      <c r="GI467" s="3">
        <f t="shared" si="397"/>
        <v>0</v>
      </c>
      <c r="GJ467" s="3">
        <f t="shared" si="397"/>
        <v>0</v>
      </c>
      <c r="GK467" s="3">
        <f t="shared" si="397"/>
        <v>0</v>
      </c>
      <c r="GL467" s="3">
        <f t="shared" si="397"/>
        <v>0</v>
      </c>
      <c r="GM467" s="3">
        <f t="shared" si="397"/>
        <v>0</v>
      </c>
      <c r="GN467" s="3">
        <f t="shared" si="397"/>
        <v>0</v>
      </c>
      <c r="GO467" s="3">
        <f t="shared" si="397"/>
        <v>0</v>
      </c>
      <c r="GP467" s="3">
        <f t="shared" si="397"/>
        <v>0</v>
      </c>
      <c r="GQ467" s="3">
        <f t="shared" si="397"/>
        <v>0</v>
      </c>
      <c r="GR467" s="3">
        <f t="shared" si="397"/>
        <v>0</v>
      </c>
      <c r="GS467" s="3">
        <f t="shared" si="397"/>
        <v>0</v>
      </c>
      <c r="GT467" s="3">
        <f t="shared" si="397"/>
        <v>0</v>
      </c>
      <c r="GU467" s="3">
        <f t="shared" si="397"/>
        <v>0</v>
      </c>
      <c r="GV467" s="3">
        <f t="shared" si="397"/>
        <v>0</v>
      </c>
      <c r="GW467" s="3">
        <f t="shared" si="397"/>
        <v>0</v>
      </c>
      <c r="GX467" s="3">
        <f t="shared" si="397"/>
        <v>0</v>
      </c>
      <c r="IF467">
        <v>-1</v>
      </c>
    </row>
    <row r="468" spans="1:245" x14ac:dyDescent="0.2">
      <c r="IF468">
        <v>-1</v>
      </c>
    </row>
    <row r="469" spans="1:245" x14ac:dyDescent="0.2">
      <c r="A469">
        <v>17</v>
      </c>
      <c r="B469">
        <v>1</v>
      </c>
      <c r="C469">
        <f>ROW(SmtRes!A535)</f>
        <v>535</v>
      </c>
      <c r="D469">
        <f>ROW(EtalonRes!A571)</f>
        <v>571</v>
      </c>
      <c r="E469" t="s">
        <v>404</v>
      </c>
      <c r="F469" t="s">
        <v>74</v>
      </c>
      <c r="G469" t="s">
        <v>75</v>
      </c>
      <c r="H469" t="s">
        <v>23</v>
      </c>
      <c r="I469">
        <f>'1.Лок.смета.и.Акт'!E1401</f>
        <v>1</v>
      </c>
      <c r="J469">
        <v>0</v>
      </c>
      <c r="K469">
        <v>1</v>
      </c>
      <c r="O469">
        <f t="shared" ref="O469:O486" si="398">ROUND(CP469,2)</f>
        <v>488.4</v>
      </c>
      <c r="P469">
        <f t="shared" ref="P469:P486" si="399">ROUND(CQ469*I469,2)</f>
        <v>134.28</v>
      </c>
      <c r="Q469">
        <f t="shared" ref="Q469:Q486" si="400">ROUND(CR469*I469,2)</f>
        <v>20.55</v>
      </c>
      <c r="R469">
        <f t="shared" ref="R469:R486" si="401">ROUND(CS469*I469,2)</f>
        <v>4.34</v>
      </c>
      <c r="S469">
        <f t="shared" ref="S469:S486" si="402">ROUND(CT469*I469,2)</f>
        <v>333.57</v>
      </c>
      <c r="T469">
        <f t="shared" ref="T469:T486" si="403">ROUND(CU469*I469,2)</f>
        <v>0</v>
      </c>
      <c r="U469">
        <f t="shared" ref="U469:U486" si="404">ROUND(CV469*I469,7)</f>
        <v>1.113</v>
      </c>
      <c r="V469">
        <f t="shared" ref="V469:V486" si="405">ROUND(CW469*I469,7)</f>
        <v>1.0500000000000001E-2</v>
      </c>
      <c r="W469">
        <f t="shared" ref="W469:W486" si="406">ROUND(CX469*I469,2)</f>
        <v>0</v>
      </c>
      <c r="X469">
        <f t="shared" ref="X469:X486" si="407">ROUND(CY469,2)</f>
        <v>408.87</v>
      </c>
      <c r="Y469">
        <f t="shared" ref="Y469:Y486" si="408">ROUND(CZ469,2)</f>
        <v>243.3</v>
      </c>
      <c r="AA469">
        <v>74715642</v>
      </c>
      <c r="AB469">
        <f t="shared" ref="AB469:AB486" si="409">ROUND((AC469+AD469+AF469),2)</f>
        <v>26.28</v>
      </c>
      <c r="AC469">
        <f t="shared" ref="AC469:AC486" si="410">ROUND((ES469),2)</f>
        <v>14.74</v>
      </c>
      <c r="AD469">
        <f>ROUND(((((ET469*ROUND(1.05,7)))-((EU469*ROUND(1.05,7))))+AE469),2)</f>
        <v>1.55</v>
      </c>
      <c r="AE469">
        <f>ROUND(((EU469*ROUND(1.05,7))),2)</f>
        <v>0.13</v>
      </c>
      <c r="AF469">
        <f>ROUND(((EV469*ROUND(1.05,7))),2)</f>
        <v>9.99</v>
      </c>
      <c r="AG469">
        <f t="shared" ref="AG469:AG486" si="411">ROUND((AP469),2)</f>
        <v>0</v>
      </c>
      <c r="AH469">
        <f>((EW469*ROUND(1.05,7)))</f>
        <v>1.1130000000000002</v>
      </c>
      <c r="AI469">
        <f>((EX469*ROUND(1.05,7)))</f>
        <v>1.0500000000000001E-2</v>
      </c>
      <c r="AJ469">
        <f t="shared" ref="AJ469:AJ486" si="412">(AS469)</f>
        <v>0</v>
      </c>
      <c r="AK469">
        <f>AL469+AM469+AO469</f>
        <v>25.72</v>
      </c>
      <c r="AL469" s="68">
        <f>'1.Лок.смета.и.Акт'!F1405</f>
        <v>14.74</v>
      </c>
      <c r="AM469" s="68">
        <f>'1.Лок.смета.и.Акт'!F1403</f>
        <v>1.47</v>
      </c>
      <c r="AN469" s="68">
        <f>'1.Лок.смета.и.Акт'!F1404</f>
        <v>0.12</v>
      </c>
      <c r="AO469" s="68">
        <f>'1.Лок.смета.и.Акт'!F1402</f>
        <v>9.51</v>
      </c>
      <c r="AP469">
        <v>0</v>
      </c>
      <c r="AQ469">
        <f>'1.Лок.смета.и.Акт'!E1408</f>
        <v>1.06</v>
      </c>
      <c r="AR469">
        <v>0.01</v>
      </c>
      <c r="AS469">
        <v>0</v>
      </c>
      <c r="AT469">
        <v>121</v>
      </c>
      <c r="AU469">
        <v>72</v>
      </c>
      <c r="AV469">
        <v>1</v>
      </c>
      <c r="AW469">
        <v>1</v>
      </c>
      <c r="AZ469">
        <v>1</v>
      </c>
      <c r="BA469">
        <f>'1.Лок.смета.и.Акт'!J1402</f>
        <v>33.39</v>
      </c>
      <c r="BB469">
        <f>'1.Лок.смета.и.Акт'!J1403</f>
        <v>13.26</v>
      </c>
      <c r="BC469">
        <f>'1.Лок.смета.и.Акт'!J1405</f>
        <v>9.11</v>
      </c>
      <c r="BD469" t="s">
        <v>6</v>
      </c>
      <c r="BE469" t="s">
        <v>6</v>
      </c>
      <c r="BF469" t="s">
        <v>6</v>
      </c>
      <c r="BG469" t="s">
        <v>6</v>
      </c>
      <c r="BH469">
        <v>0</v>
      </c>
      <c r="BI469">
        <v>1</v>
      </c>
      <c r="BJ469" t="s">
        <v>76</v>
      </c>
      <c r="BM469">
        <v>20001</v>
      </c>
      <c r="BN469">
        <v>0</v>
      </c>
      <c r="BO469" t="s">
        <v>6</v>
      </c>
      <c r="BP469">
        <v>0</v>
      </c>
      <c r="BQ469">
        <v>22</v>
      </c>
      <c r="BR469">
        <v>0</v>
      </c>
      <c r="BS469">
        <f>'1.Лок.смета.и.Акт'!J1404</f>
        <v>33.39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6</v>
      </c>
      <c r="BZ469">
        <v>121</v>
      </c>
      <c r="CA469">
        <v>72</v>
      </c>
      <c r="CB469" t="s">
        <v>6</v>
      </c>
      <c r="CE469">
        <v>0</v>
      </c>
      <c r="CF469">
        <v>0</v>
      </c>
      <c r="CG469">
        <v>0</v>
      </c>
      <c r="CM469">
        <v>0</v>
      </c>
      <c r="CN469" t="s">
        <v>25</v>
      </c>
      <c r="CO469">
        <v>0</v>
      </c>
      <c r="CP469">
        <f t="shared" ref="CP469:CP486" si="413">(P469+Q469+S469)</f>
        <v>488.4</v>
      </c>
      <c r="CQ469">
        <f>AC469*BC469</f>
        <v>134.28139999999999</v>
      </c>
      <c r="CR469">
        <f>AD469*BB469</f>
        <v>20.553000000000001</v>
      </c>
      <c r="CS469">
        <f t="shared" ref="CS469:CS486" si="414">AE469*BS469</f>
        <v>4.3407</v>
      </c>
      <c r="CT469">
        <f t="shared" ref="CT469:CT486" si="415">AF469*BA469</f>
        <v>333.56610000000001</v>
      </c>
      <c r="CU469">
        <f t="shared" ref="CU469:CU486" si="416">AG469</f>
        <v>0</v>
      </c>
      <c r="CV469">
        <f t="shared" ref="CV469:CV486" si="417">AH469</f>
        <v>1.1130000000000002</v>
      </c>
      <c r="CW469">
        <f t="shared" ref="CW469:CW486" si="418">AI469</f>
        <v>1.0500000000000001E-2</v>
      </c>
      <c r="CX469">
        <f t="shared" ref="CX469:CX486" si="419">AJ469</f>
        <v>0</v>
      </c>
      <c r="CY469">
        <f t="shared" ref="CY469:CY486" si="420">(((S469+R469)*AT469)/100)</f>
        <v>408.87109999999996</v>
      </c>
      <c r="CZ469">
        <f t="shared" ref="CZ469:CZ486" si="421">(((S469+R469)*AU469)/100)</f>
        <v>243.29519999999997</v>
      </c>
      <c r="DB469">
        <v>25</v>
      </c>
      <c r="DC469" t="s">
        <v>6</v>
      </c>
      <c r="DD469" t="s">
        <v>6</v>
      </c>
      <c r="DE469" t="s">
        <v>26</v>
      </c>
      <c r="DF469" t="s">
        <v>26</v>
      </c>
      <c r="DG469" t="s">
        <v>26</v>
      </c>
      <c r="DH469" t="s">
        <v>6</v>
      </c>
      <c r="DI469" t="s">
        <v>26</v>
      </c>
      <c r="DJ469" t="s">
        <v>26</v>
      </c>
      <c r="DK469" t="s">
        <v>6</v>
      </c>
      <c r="DL469" t="s">
        <v>6</v>
      </c>
      <c r="DM469" t="s">
        <v>6</v>
      </c>
      <c r="DN469">
        <v>0</v>
      </c>
      <c r="DO469">
        <v>0</v>
      </c>
      <c r="DP469">
        <v>1</v>
      </c>
      <c r="DQ469">
        <v>1</v>
      </c>
      <c r="DU469">
        <v>1013</v>
      </c>
      <c r="DV469" t="s">
        <v>23</v>
      </c>
      <c r="DW469" t="str">
        <f>'1.Лок.смета.и.Акт'!D1401</f>
        <v>ШТ</v>
      </c>
      <c r="DX469">
        <v>1</v>
      </c>
      <c r="DZ469" t="s">
        <v>6</v>
      </c>
      <c r="EA469" t="s">
        <v>6</v>
      </c>
      <c r="EB469" t="s">
        <v>6</v>
      </c>
      <c r="EC469" t="s">
        <v>6</v>
      </c>
      <c r="EE469">
        <v>61529847</v>
      </c>
      <c r="EF469">
        <v>22</v>
      </c>
      <c r="EG469" t="s">
        <v>27</v>
      </c>
      <c r="EH469">
        <v>16</v>
      </c>
      <c r="EI469" t="s">
        <v>28</v>
      </c>
      <c r="EJ469">
        <v>1</v>
      </c>
      <c r="EK469">
        <v>20001</v>
      </c>
      <c r="EL469" t="s">
        <v>29</v>
      </c>
      <c r="EM469" t="s">
        <v>30</v>
      </c>
      <c r="EO469" t="s">
        <v>31</v>
      </c>
      <c r="EQ469">
        <v>0</v>
      </c>
      <c r="ER469">
        <f>ES469+ET469+EV469</f>
        <v>25.72</v>
      </c>
      <c r="ES469" s="68">
        <f>'1.Лок.смета.и.Акт'!F1405</f>
        <v>14.74</v>
      </c>
      <c r="ET469" s="68">
        <f>'1.Лок.смета.и.Акт'!F1403</f>
        <v>1.47</v>
      </c>
      <c r="EU469" s="68">
        <f>'1.Лок.смета.и.Акт'!F1404</f>
        <v>0.12</v>
      </c>
      <c r="EV469" s="68">
        <f>'1.Лок.смета.и.Акт'!F1402</f>
        <v>9.51</v>
      </c>
      <c r="EW469">
        <f>'1.Лок.смета.и.Акт'!E1408</f>
        <v>1.06</v>
      </c>
      <c r="EX469">
        <v>0.01</v>
      </c>
      <c r="EY469">
        <v>0</v>
      </c>
      <c r="FQ469">
        <v>0</v>
      </c>
      <c r="FR469">
        <f t="shared" ref="FR469:FR486" si="422">ROUND(IF(BI469=3,GM469,0),2)</f>
        <v>0</v>
      </c>
      <c r="FS469">
        <v>0</v>
      </c>
      <c r="FX469">
        <v>121</v>
      </c>
      <c r="FY469">
        <v>72</v>
      </c>
      <c r="GA469" t="s">
        <v>6</v>
      </c>
      <c r="GD469">
        <v>1</v>
      </c>
      <c r="GF469">
        <v>431353478</v>
      </c>
      <c r="GG469">
        <v>2</v>
      </c>
      <c r="GH469">
        <v>1</v>
      </c>
      <c r="GI469">
        <v>4</v>
      </c>
      <c r="GJ469">
        <v>0</v>
      </c>
      <c r="GK469">
        <v>0</v>
      </c>
      <c r="GL469">
        <f t="shared" ref="GL469:GL486" si="423">ROUND(IF(AND(BH469=3,BI469=3,FS469&lt;&gt;0),P469,0),2)</f>
        <v>0</v>
      </c>
      <c r="GM469">
        <f t="shared" ref="GM469:GM486" si="424">ROUND(O469+X469+Y469,2)+GX469</f>
        <v>1140.57</v>
      </c>
      <c r="GN469">
        <f t="shared" ref="GN469:GN486" si="425">IF(OR(BI469=0,BI469=1),GM469-GX469,0)</f>
        <v>1140.57</v>
      </c>
      <c r="GO469">
        <f t="shared" ref="GO469:GO486" si="426">IF(BI469=2,GM469-GX469,0)</f>
        <v>0</v>
      </c>
      <c r="GP469">
        <f t="shared" ref="GP469:GP486" si="427">IF(BI469=4,GM469-GX469,0)</f>
        <v>0</v>
      </c>
      <c r="GR469">
        <v>0</v>
      </c>
      <c r="GS469">
        <v>3</v>
      </c>
      <c r="GT469">
        <v>0</v>
      </c>
      <c r="GU469" t="s">
        <v>6</v>
      </c>
      <c r="GV469">
        <f t="shared" ref="GV469:GV486" si="428">ROUND((GT469),2)</f>
        <v>0</v>
      </c>
      <c r="GW469">
        <v>1</v>
      </c>
      <c r="GX469">
        <f t="shared" ref="GX469:GX486" si="429">ROUND(HC469*I469,2)</f>
        <v>0</v>
      </c>
      <c r="HA469">
        <v>0</v>
      </c>
      <c r="HB469">
        <v>0</v>
      </c>
      <c r="HC469">
        <f t="shared" ref="HC469:HC486" si="430">GV469*GW469</f>
        <v>0</v>
      </c>
      <c r="HE469" t="s">
        <v>6</v>
      </c>
      <c r="HF469" t="s">
        <v>6</v>
      </c>
      <c r="HM469" t="s">
        <v>6</v>
      </c>
      <c r="HN469" t="s">
        <v>32</v>
      </c>
      <c r="HO469" t="s">
        <v>33</v>
      </c>
      <c r="HP469" t="s">
        <v>28</v>
      </c>
      <c r="HQ469" t="s">
        <v>28</v>
      </c>
      <c r="IF469">
        <v>-1</v>
      </c>
      <c r="IK469">
        <v>0</v>
      </c>
    </row>
    <row r="470" spans="1:245" x14ac:dyDescent="0.2">
      <c r="A470">
        <v>18</v>
      </c>
      <c r="B470">
        <v>1</v>
      </c>
      <c r="C470">
        <v>535</v>
      </c>
      <c r="E470" t="s">
        <v>405</v>
      </c>
      <c r="F470" t="str">
        <f>'1.Лок.смета.и.Акт'!B1409</f>
        <v>Прайс</v>
      </c>
      <c r="G470" t="s">
        <v>406</v>
      </c>
      <c r="H470" t="s">
        <v>23</v>
      </c>
      <c r="I470" t="e">
        <f>I469*J470</f>
        <v>#REF!</v>
      </c>
      <c r="J470" s="183" t="e">
        <f>#REF!</f>
        <v>#REF!</v>
      </c>
      <c r="K470">
        <v>1</v>
      </c>
      <c r="O470" t="e">
        <f t="shared" si="398"/>
        <v>#REF!</v>
      </c>
      <c r="P470" t="e">
        <f t="shared" si="399"/>
        <v>#REF!</v>
      </c>
      <c r="Q470" t="e">
        <f t="shared" si="400"/>
        <v>#REF!</v>
      </c>
      <c r="R470" t="e">
        <f t="shared" si="401"/>
        <v>#REF!</v>
      </c>
      <c r="S470" t="e">
        <f t="shared" si="402"/>
        <v>#REF!</v>
      </c>
      <c r="T470" t="e">
        <f t="shared" si="403"/>
        <v>#REF!</v>
      </c>
      <c r="U470" t="e">
        <f t="shared" si="404"/>
        <v>#REF!</v>
      </c>
      <c r="V470" t="e">
        <f t="shared" si="405"/>
        <v>#REF!</v>
      </c>
      <c r="W470" t="e">
        <f t="shared" si="406"/>
        <v>#REF!</v>
      </c>
      <c r="X470" t="e">
        <f t="shared" si="407"/>
        <v>#REF!</v>
      </c>
      <c r="Y470" t="e">
        <f t="shared" si="408"/>
        <v>#REF!</v>
      </c>
      <c r="AA470">
        <v>74715642</v>
      </c>
      <c r="AB470">
        <f t="shared" si="409"/>
        <v>8240.5499999999993</v>
      </c>
      <c r="AC470">
        <f t="shared" si="410"/>
        <v>8240.5499999999993</v>
      </c>
      <c r="AD470">
        <f>ROUND((((ET470)-(EU470))+AE470),2)</f>
        <v>0</v>
      </c>
      <c r="AE470">
        <f>ROUND((EU470),2)</f>
        <v>0</v>
      </c>
      <c r="AF470">
        <f>ROUND((EV470),2)</f>
        <v>0</v>
      </c>
      <c r="AG470">
        <f t="shared" si="411"/>
        <v>0</v>
      </c>
      <c r="AH470">
        <f>(EW470)</f>
        <v>0</v>
      </c>
      <c r="AI470">
        <f>(EX470)</f>
        <v>0</v>
      </c>
      <c r="AJ470">
        <f t="shared" si="412"/>
        <v>0</v>
      </c>
      <c r="AK470">
        <v>8240.5499999999993</v>
      </c>
      <c r="AL470" s="68">
        <f>'1.Лок.смета.и.Акт'!F1409</f>
        <v>8240.5499999999993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1</v>
      </c>
      <c r="AW470">
        <v>1</v>
      </c>
      <c r="AZ470">
        <v>1</v>
      </c>
      <c r="BA470">
        <v>1</v>
      </c>
      <c r="BB470">
        <v>1</v>
      </c>
      <c r="BC470">
        <f>'1.Лок.смета.и.Акт'!J1409</f>
        <v>6.13</v>
      </c>
      <c r="BD470" t="s">
        <v>6</v>
      </c>
      <c r="BE470" t="s">
        <v>6</v>
      </c>
      <c r="BF470" t="s">
        <v>6</v>
      </c>
      <c r="BG470" t="s">
        <v>6</v>
      </c>
      <c r="BH470">
        <v>3</v>
      </c>
      <c r="BI470">
        <v>3</v>
      </c>
      <c r="BJ470" t="s">
        <v>78</v>
      </c>
      <c r="BM470">
        <v>600001</v>
      </c>
      <c r="BN470">
        <v>0</v>
      </c>
      <c r="BO470" t="s">
        <v>6</v>
      </c>
      <c r="BP470">
        <v>0</v>
      </c>
      <c r="BQ470">
        <v>5</v>
      </c>
      <c r="BR470">
        <v>0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6</v>
      </c>
      <c r="BZ470">
        <v>0</v>
      </c>
      <c r="CA470">
        <v>0</v>
      </c>
      <c r="CB470" t="s">
        <v>6</v>
      </c>
      <c r="CE470">
        <v>0</v>
      </c>
      <c r="CF470">
        <v>0</v>
      </c>
      <c r="CG470">
        <v>0</v>
      </c>
      <c r="CM470">
        <v>0</v>
      </c>
      <c r="CN470" t="s">
        <v>6</v>
      </c>
      <c r="CO470">
        <v>0</v>
      </c>
      <c r="CP470" t="e">
        <f t="shared" si="413"/>
        <v>#REF!</v>
      </c>
      <c r="CQ470">
        <f>AC470</f>
        <v>8240.5499999999993</v>
      </c>
      <c r="CR470">
        <f>AD470</f>
        <v>0</v>
      </c>
      <c r="CS470">
        <f t="shared" si="414"/>
        <v>0</v>
      </c>
      <c r="CT470">
        <f t="shared" si="415"/>
        <v>0</v>
      </c>
      <c r="CU470">
        <f t="shared" si="416"/>
        <v>0</v>
      </c>
      <c r="CV470">
        <f t="shared" si="417"/>
        <v>0</v>
      </c>
      <c r="CW470">
        <f t="shared" si="418"/>
        <v>0</v>
      </c>
      <c r="CX470">
        <f t="shared" si="419"/>
        <v>0</v>
      </c>
      <c r="CY470" t="e">
        <f t="shared" si="420"/>
        <v>#REF!</v>
      </c>
      <c r="CZ470" t="e">
        <f t="shared" si="421"/>
        <v>#REF!</v>
      </c>
      <c r="DC470" t="s">
        <v>6</v>
      </c>
      <c r="DD470" t="s">
        <v>6</v>
      </c>
      <c r="DE470" t="s">
        <v>6</v>
      </c>
      <c r="DF470" t="s">
        <v>6</v>
      </c>
      <c r="DG470" t="s">
        <v>6</v>
      </c>
      <c r="DH470" t="s">
        <v>6</v>
      </c>
      <c r="DI470" t="s">
        <v>6</v>
      </c>
      <c r="DJ470" t="s">
        <v>6</v>
      </c>
      <c r="DK470" t="s">
        <v>6</v>
      </c>
      <c r="DL470" t="s">
        <v>6</v>
      </c>
      <c r="DM470" t="s">
        <v>6</v>
      </c>
      <c r="DN470">
        <v>0</v>
      </c>
      <c r="DO470">
        <v>0</v>
      </c>
      <c r="DP470">
        <v>1</v>
      </c>
      <c r="DQ470">
        <v>1</v>
      </c>
      <c r="DU470">
        <v>1013</v>
      </c>
      <c r="DV470" t="s">
        <v>23</v>
      </c>
      <c r="DW470" t="str">
        <f>'1.Лок.смета.и.Акт'!D1409</f>
        <v>ШТ</v>
      </c>
      <c r="DX470">
        <v>1</v>
      </c>
      <c r="DZ470" t="s">
        <v>6</v>
      </c>
      <c r="EA470" t="s">
        <v>6</v>
      </c>
      <c r="EB470" t="s">
        <v>6</v>
      </c>
      <c r="EC470" t="s">
        <v>6</v>
      </c>
      <c r="EE470">
        <v>61530071</v>
      </c>
      <c r="EF470">
        <v>5</v>
      </c>
      <c r="EG470" t="s">
        <v>39</v>
      </c>
      <c r="EH470">
        <v>0</v>
      </c>
      <c r="EI470" t="s">
        <v>6</v>
      </c>
      <c r="EJ470">
        <v>3</v>
      </c>
      <c r="EK470">
        <v>600001</v>
      </c>
      <c r="EL470" t="s">
        <v>40</v>
      </c>
      <c r="EM470" t="s">
        <v>41</v>
      </c>
      <c r="EO470" t="s">
        <v>6</v>
      </c>
      <c r="EQ470">
        <v>0</v>
      </c>
      <c r="ER470">
        <v>8240.5499999999993</v>
      </c>
      <c r="ES470" s="68">
        <f>'1.Лок.смета.и.Акт'!F1409</f>
        <v>8240.5499999999993</v>
      </c>
      <c r="ET470">
        <v>0</v>
      </c>
      <c r="EU470">
        <v>0</v>
      </c>
      <c r="EV470">
        <v>0</v>
      </c>
      <c r="EW470">
        <v>0</v>
      </c>
      <c r="EX470">
        <v>0</v>
      </c>
      <c r="EZ470">
        <v>5</v>
      </c>
      <c r="FC470">
        <v>0</v>
      </c>
      <c r="FD470">
        <v>18</v>
      </c>
      <c r="FF470">
        <v>7898</v>
      </c>
      <c r="FQ470">
        <v>0</v>
      </c>
      <c r="FR470" t="e">
        <f t="shared" si="422"/>
        <v>#REF!</v>
      </c>
      <c r="FS470">
        <v>0</v>
      </c>
      <c r="FX470">
        <v>0</v>
      </c>
      <c r="FY470">
        <v>0</v>
      </c>
      <c r="GA470" t="s">
        <v>407</v>
      </c>
      <c r="GD470">
        <v>1</v>
      </c>
      <c r="GF470">
        <v>-810989297</v>
      </c>
      <c r="GG470">
        <v>2</v>
      </c>
      <c r="GH470">
        <v>3</v>
      </c>
      <c r="GI470">
        <v>4</v>
      </c>
      <c r="GJ470">
        <v>0</v>
      </c>
      <c r="GK470">
        <v>0</v>
      </c>
      <c r="GL470">
        <f t="shared" si="423"/>
        <v>0</v>
      </c>
      <c r="GM470" t="e">
        <f t="shared" si="424"/>
        <v>#REF!</v>
      </c>
      <c r="GN470">
        <f t="shared" si="425"/>
        <v>0</v>
      </c>
      <c r="GO470">
        <f t="shared" si="426"/>
        <v>0</v>
      </c>
      <c r="GP470">
        <f t="shared" si="427"/>
        <v>0</v>
      </c>
      <c r="GR470">
        <v>1</v>
      </c>
      <c r="GS470">
        <v>1</v>
      </c>
      <c r="GT470">
        <v>0</v>
      </c>
      <c r="GU470" t="s">
        <v>6</v>
      </c>
      <c r="GV470">
        <f t="shared" si="428"/>
        <v>0</v>
      </c>
      <c r="GW470">
        <v>1</v>
      </c>
      <c r="GX470" t="e">
        <f t="shared" si="429"/>
        <v>#REF!</v>
      </c>
      <c r="HA470">
        <v>0</v>
      </c>
      <c r="HB470">
        <v>0</v>
      </c>
      <c r="HC470">
        <f t="shared" si="430"/>
        <v>0</v>
      </c>
      <c r="HE470" t="s">
        <v>43</v>
      </c>
      <c r="HF470" t="s">
        <v>44</v>
      </c>
      <c r="HH470" t="e">
        <f>ROUND(AC470*I470,2)</f>
        <v>#REF!</v>
      </c>
      <c r="HM470" t="s">
        <v>6</v>
      </c>
      <c r="HN470" t="s">
        <v>6</v>
      </c>
      <c r="HO470" t="s">
        <v>6</v>
      </c>
      <c r="HP470" t="s">
        <v>6</v>
      </c>
      <c r="HQ470" t="s">
        <v>6</v>
      </c>
      <c r="IF470">
        <v>-1</v>
      </c>
      <c r="IK470">
        <v>0</v>
      </c>
    </row>
    <row r="471" spans="1:245" x14ac:dyDescent="0.2">
      <c r="A471">
        <v>17</v>
      </c>
      <c r="B471">
        <v>1</v>
      </c>
      <c r="C471">
        <f>ROW(SmtRes!A545)</f>
        <v>545</v>
      </c>
      <c r="D471">
        <f>ROW(EtalonRes!A578)</f>
        <v>578</v>
      </c>
      <c r="E471" t="s">
        <v>408</v>
      </c>
      <c r="F471" t="s">
        <v>409</v>
      </c>
      <c r="G471" t="s">
        <v>410</v>
      </c>
      <c r="H471" t="s">
        <v>23</v>
      </c>
      <c r="I471">
        <f>'1.Лок.смета.и.Акт'!E1414</f>
        <v>5</v>
      </c>
      <c r="J471">
        <v>0</v>
      </c>
      <c r="K471">
        <v>5</v>
      </c>
      <c r="O471">
        <f t="shared" si="398"/>
        <v>2815.24</v>
      </c>
      <c r="P471">
        <f t="shared" si="399"/>
        <v>849.05</v>
      </c>
      <c r="Q471">
        <f t="shared" si="400"/>
        <v>111.38</v>
      </c>
      <c r="R471">
        <f t="shared" si="401"/>
        <v>21.7</v>
      </c>
      <c r="S471">
        <f t="shared" si="402"/>
        <v>1854.81</v>
      </c>
      <c r="T471">
        <f t="shared" si="403"/>
        <v>0</v>
      </c>
      <c r="U471">
        <f t="shared" si="404"/>
        <v>6.1950000000000003</v>
      </c>
      <c r="V471">
        <f t="shared" si="405"/>
        <v>5.2499999999999998E-2</v>
      </c>
      <c r="W471">
        <f t="shared" si="406"/>
        <v>0</v>
      </c>
      <c r="X471">
        <f t="shared" si="407"/>
        <v>2270.58</v>
      </c>
      <c r="Y471">
        <f t="shared" si="408"/>
        <v>1351.09</v>
      </c>
      <c r="AA471">
        <v>74715642</v>
      </c>
      <c r="AB471">
        <f t="shared" si="409"/>
        <v>31.43</v>
      </c>
      <c r="AC471">
        <f t="shared" si="410"/>
        <v>18.64</v>
      </c>
      <c r="AD471">
        <f>ROUND(((((ET471*ROUND(1.05,7)))-((EU471*ROUND(1.05,7))))+AE471),2)</f>
        <v>1.68</v>
      </c>
      <c r="AE471">
        <f>ROUND(((EU471*ROUND(1.05,7))),2)</f>
        <v>0.13</v>
      </c>
      <c r="AF471">
        <f>ROUND(((EV471*ROUND(1.05,7))),2)</f>
        <v>11.11</v>
      </c>
      <c r="AG471">
        <f t="shared" si="411"/>
        <v>0</v>
      </c>
      <c r="AH471">
        <f>((EW471*ROUND(1.05,7)))</f>
        <v>1.2389999999999999</v>
      </c>
      <c r="AI471">
        <f>((EX471*ROUND(1.05,7)))</f>
        <v>1.0500000000000001E-2</v>
      </c>
      <c r="AJ471">
        <f t="shared" si="412"/>
        <v>0</v>
      </c>
      <c r="AK471">
        <f>AL471+AM471+AO471</f>
        <v>30.82</v>
      </c>
      <c r="AL471" s="68">
        <f>'1.Лок.смета.и.Акт'!F1418</f>
        <v>18.64</v>
      </c>
      <c r="AM471" s="68">
        <f>'1.Лок.смета.и.Акт'!F1416</f>
        <v>1.6</v>
      </c>
      <c r="AN471" s="68">
        <f>'1.Лок.смета.и.Акт'!F1417</f>
        <v>0.12</v>
      </c>
      <c r="AO471" s="68">
        <f>'1.Лок.смета.и.Акт'!F1415</f>
        <v>10.58</v>
      </c>
      <c r="AP471">
        <v>0</v>
      </c>
      <c r="AQ471">
        <f>'1.Лок.смета.и.Акт'!E1421</f>
        <v>1.18</v>
      </c>
      <c r="AR471">
        <v>0.01</v>
      </c>
      <c r="AS471">
        <v>0</v>
      </c>
      <c r="AT471">
        <v>121</v>
      </c>
      <c r="AU471">
        <v>72</v>
      </c>
      <c r="AV471">
        <v>1</v>
      </c>
      <c r="AW471">
        <v>1</v>
      </c>
      <c r="AZ471">
        <v>1</v>
      </c>
      <c r="BA471">
        <f>'1.Лок.смета.и.Акт'!J1415</f>
        <v>33.39</v>
      </c>
      <c r="BB471">
        <f>'1.Лок.смета.и.Акт'!J1416</f>
        <v>13.26</v>
      </c>
      <c r="BC471">
        <f>'1.Лок.смета.и.Акт'!J1418</f>
        <v>9.11</v>
      </c>
      <c r="BD471" t="s">
        <v>6</v>
      </c>
      <c r="BE471" t="s">
        <v>6</v>
      </c>
      <c r="BF471" t="s">
        <v>6</v>
      </c>
      <c r="BG471" t="s">
        <v>6</v>
      </c>
      <c r="BH471">
        <v>0</v>
      </c>
      <c r="BI471">
        <v>1</v>
      </c>
      <c r="BJ471" t="s">
        <v>411</v>
      </c>
      <c r="BM471">
        <v>20001</v>
      </c>
      <c r="BN471">
        <v>0</v>
      </c>
      <c r="BO471" t="s">
        <v>6</v>
      </c>
      <c r="BP471">
        <v>0</v>
      </c>
      <c r="BQ471">
        <v>22</v>
      </c>
      <c r="BR471">
        <v>0</v>
      </c>
      <c r="BS471">
        <f>'1.Лок.смета.и.Акт'!J1417</f>
        <v>33.39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6</v>
      </c>
      <c r="BZ471">
        <v>121</v>
      </c>
      <c r="CA471">
        <v>72</v>
      </c>
      <c r="CB471" t="s">
        <v>6</v>
      </c>
      <c r="CE471">
        <v>0</v>
      </c>
      <c r="CF471">
        <v>0</v>
      </c>
      <c r="CG471">
        <v>0</v>
      </c>
      <c r="CM471">
        <v>0</v>
      </c>
      <c r="CN471" t="s">
        <v>25</v>
      </c>
      <c r="CO471">
        <v>0</v>
      </c>
      <c r="CP471">
        <f t="shared" si="413"/>
        <v>2815.24</v>
      </c>
      <c r="CQ471">
        <f>AC471*BC471</f>
        <v>169.81039999999999</v>
      </c>
      <c r="CR471">
        <f>AD471*BB471</f>
        <v>22.276799999999998</v>
      </c>
      <c r="CS471">
        <f t="shared" si="414"/>
        <v>4.3407</v>
      </c>
      <c r="CT471">
        <f t="shared" si="415"/>
        <v>370.96289999999999</v>
      </c>
      <c r="CU471">
        <f t="shared" si="416"/>
        <v>0</v>
      </c>
      <c r="CV471">
        <f t="shared" si="417"/>
        <v>1.2389999999999999</v>
      </c>
      <c r="CW471">
        <f t="shared" si="418"/>
        <v>1.0500000000000001E-2</v>
      </c>
      <c r="CX471">
        <f t="shared" si="419"/>
        <v>0</v>
      </c>
      <c r="CY471">
        <f t="shared" si="420"/>
        <v>2270.5771</v>
      </c>
      <c r="CZ471">
        <f t="shared" si="421"/>
        <v>1351.0871999999999</v>
      </c>
      <c r="DB471">
        <v>26</v>
      </c>
      <c r="DC471" t="s">
        <v>6</v>
      </c>
      <c r="DD471" t="s">
        <v>6</v>
      </c>
      <c r="DE471" t="s">
        <v>26</v>
      </c>
      <c r="DF471" t="s">
        <v>26</v>
      </c>
      <c r="DG471" t="s">
        <v>26</v>
      </c>
      <c r="DH471" t="s">
        <v>6</v>
      </c>
      <c r="DI471" t="s">
        <v>26</v>
      </c>
      <c r="DJ471" t="s">
        <v>26</v>
      </c>
      <c r="DK471" t="s">
        <v>6</v>
      </c>
      <c r="DL471" t="s">
        <v>6</v>
      </c>
      <c r="DM471" t="s">
        <v>6</v>
      </c>
      <c r="DN471">
        <v>0</v>
      </c>
      <c r="DO471">
        <v>0</v>
      </c>
      <c r="DP471">
        <v>1</v>
      </c>
      <c r="DQ471">
        <v>1</v>
      </c>
      <c r="DU471">
        <v>1013</v>
      </c>
      <c r="DV471" t="s">
        <v>23</v>
      </c>
      <c r="DW471" t="str">
        <f>'1.Лок.смета.и.Акт'!D1414</f>
        <v>ШТ</v>
      </c>
      <c r="DX471">
        <v>1</v>
      </c>
      <c r="DZ471" t="s">
        <v>6</v>
      </c>
      <c r="EA471" t="s">
        <v>6</v>
      </c>
      <c r="EB471" t="s">
        <v>6</v>
      </c>
      <c r="EC471" t="s">
        <v>6</v>
      </c>
      <c r="EE471">
        <v>61529847</v>
      </c>
      <c r="EF471">
        <v>22</v>
      </c>
      <c r="EG471" t="s">
        <v>27</v>
      </c>
      <c r="EH471">
        <v>16</v>
      </c>
      <c r="EI471" t="s">
        <v>28</v>
      </c>
      <c r="EJ471">
        <v>1</v>
      </c>
      <c r="EK471">
        <v>20001</v>
      </c>
      <c r="EL471" t="s">
        <v>29</v>
      </c>
      <c r="EM471" t="s">
        <v>30</v>
      </c>
      <c r="EO471" t="s">
        <v>31</v>
      </c>
      <c r="EQ471">
        <v>0</v>
      </c>
      <c r="ER471">
        <f>ES471+ET471+EV471</f>
        <v>30.82</v>
      </c>
      <c r="ES471" s="68">
        <f>'1.Лок.смета.и.Акт'!F1418</f>
        <v>18.64</v>
      </c>
      <c r="ET471" s="68">
        <f>'1.Лок.смета.и.Акт'!F1416</f>
        <v>1.6</v>
      </c>
      <c r="EU471" s="68">
        <f>'1.Лок.смета.и.Акт'!F1417</f>
        <v>0.12</v>
      </c>
      <c r="EV471" s="68">
        <f>'1.Лок.смета.и.Акт'!F1415</f>
        <v>10.58</v>
      </c>
      <c r="EW471">
        <f>'1.Лок.смета.и.Акт'!E1421</f>
        <v>1.18</v>
      </c>
      <c r="EX471">
        <v>0.01</v>
      </c>
      <c r="EY471">
        <v>0</v>
      </c>
      <c r="FQ471">
        <v>0</v>
      </c>
      <c r="FR471">
        <f t="shared" si="422"/>
        <v>0</v>
      </c>
      <c r="FS471">
        <v>0</v>
      </c>
      <c r="FX471">
        <v>121</v>
      </c>
      <c r="FY471">
        <v>72</v>
      </c>
      <c r="GA471" t="s">
        <v>6</v>
      </c>
      <c r="GD471">
        <v>1</v>
      </c>
      <c r="GF471">
        <v>287610583</v>
      </c>
      <c r="GG471">
        <v>2</v>
      </c>
      <c r="GH471">
        <v>1</v>
      </c>
      <c r="GI471">
        <v>4</v>
      </c>
      <c r="GJ471">
        <v>0</v>
      </c>
      <c r="GK471">
        <v>0</v>
      </c>
      <c r="GL471">
        <f t="shared" si="423"/>
        <v>0</v>
      </c>
      <c r="GM471">
        <f t="shared" si="424"/>
        <v>6436.91</v>
      </c>
      <c r="GN471">
        <f t="shared" si="425"/>
        <v>6436.91</v>
      </c>
      <c r="GO471">
        <f t="shared" si="426"/>
        <v>0</v>
      </c>
      <c r="GP471">
        <f t="shared" si="427"/>
        <v>0</v>
      </c>
      <c r="GR471">
        <v>0</v>
      </c>
      <c r="GS471">
        <v>3</v>
      </c>
      <c r="GT471">
        <v>0</v>
      </c>
      <c r="GU471" t="s">
        <v>6</v>
      </c>
      <c r="GV471">
        <f t="shared" si="428"/>
        <v>0</v>
      </c>
      <c r="GW471">
        <v>1</v>
      </c>
      <c r="GX471">
        <f t="shared" si="429"/>
        <v>0</v>
      </c>
      <c r="HA471">
        <v>0</v>
      </c>
      <c r="HB471">
        <v>0</v>
      </c>
      <c r="HC471">
        <f t="shared" si="430"/>
        <v>0</v>
      </c>
      <c r="HE471" t="s">
        <v>6</v>
      </c>
      <c r="HF471" t="s">
        <v>6</v>
      </c>
      <c r="HM471" t="s">
        <v>6</v>
      </c>
      <c r="HN471" t="s">
        <v>32</v>
      </c>
      <c r="HO471" t="s">
        <v>33</v>
      </c>
      <c r="HP471" t="s">
        <v>28</v>
      </c>
      <c r="HQ471" t="s">
        <v>28</v>
      </c>
      <c r="IF471">
        <v>-1</v>
      </c>
      <c r="IK471">
        <v>0</v>
      </c>
    </row>
    <row r="472" spans="1:245" x14ac:dyDescent="0.2">
      <c r="A472">
        <v>18</v>
      </c>
      <c r="B472">
        <v>1</v>
      </c>
      <c r="C472">
        <v>542</v>
      </c>
      <c r="E472" t="s">
        <v>412</v>
      </c>
      <c r="F472" t="str">
        <f>'1.Лок.смета.и.Акт'!B1422</f>
        <v>Прайс</v>
      </c>
      <c r="G472" t="s">
        <v>413</v>
      </c>
      <c r="H472" t="s">
        <v>23</v>
      </c>
      <c r="I472" t="e">
        <f>I471*J472</f>
        <v>#REF!</v>
      </c>
      <c r="J472" s="183" t="e">
        <f>#REF!</f>
        <v>#REF!</v>
      </c>
      <c r="K472">
        <v>0.4</v>
      </c>
      <c r="O472" t="e">
        <f t="shared" si="398"/>
        <v>#REF!</v>
      </c>
      <c r="P472" t="e">
        <f t="shared" si="399"/>
        <v>#REF!</v>
      </c>
      <c r="Q472" t="e">
        <f t="shared" si="400"/>
        <v>#REF!</v>
      </c>
      <c r="R472" t="e">
        <f t="shared" si="401"/>
        <v>#REF!</v>
      </c>
      <c r="S472" t="e">
        <f t="shared" si="402"/>
        <v>#REF!</v>
      </c>
      <c r="T472" t="e">
        <f t="shared" si="403"/>
        <v>#REF!</v>
      </c>
      <c r="U472" t="e">
        <f t="shared" si="404"/>
        <v>#REF!</v>
      </c>
      <c r="V472" t="e">
        <f t="shared" si="405"/>
        <v>#REF!</v>
      </c>
      <c r="W472" t="e">
        <f t="shared" si="406"/>
        <v>#REF!</v>
      </c>
      <c r="X472" t="e">
        <f t="shared" si="407"/>
        <v>#REF!</v>
      </c>
      <c r="Y472" t="e">
        <f t="shared" si="408"/>
        <v>#REF!</v>
      </c>
      <c r="AA472">
        <v>74715642</v>
      </c>
      <c r="AB472">
        <f t="shared" si="409"/>
        <v>9009.52</v>
      </c>
      <c r="AC472">
        <f t="shared" si="410"/>
        <v>9009.52</v>
      </c>
      <c r="AD472">
        <f>ROUND((((ET472)-(EU472))+AE472),2)</f>
        <v>0</v>
      </c>
      <c r="AE472">
        <f t="shared" ref="AE472:AF475" si="431">ROUND((EU472),2)</f>
        <v>0</v>
      </c>
      <c r="AF472">
        <f t="shared" si="431"/>
        <v>0</v>
      </c>
      <c r="AG472">
        <f t="shared" si="411"/>
        <v>0</v>
      </c>
      <c r="AH472">
        <f t="shared" ref="AH472:AI475" si="432">(EW472)</f>
        <v>0</v>
      </c>
      <c r="AI472">
        <f t="shared" si="432"/>
        <v>0</v>
      </c>
      <c r="AJ472">
        <f t="shared" si="412"/>
        <v>0</v>
      </c>
      <c r="AK472">
        <v>9009.52</v>
      </c>
      <c r="AL472" s="68">
        <f>'1.Лок.смета.и.Акт'!F1422</f>
        <v>9009.52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1</v>
      </c>
      <c r="AW472">
        <v>1</v>
      </c>
      <c r="AZ472">
        <v>1</v>
      </c>
      <c r="BA472">
        <v>1</v>
      </c>
      <c r="BB472">
        <v>1</v>
      </c>
      <c r="BC472">
        <f>'1.Лок.смета.и.Акт'!J1422</f>
        <v>6.13</v>
      </c>
      <c r="BD472" t="s">
        <v>6</v>
      </c>
      <c r="BE472" t="s">
        <v>6</v>
      </c>
      <c r="BF472" t="s">
        <v>6</v>
      </c>
      <c r="BG472" t="s">
        <v>6</v>
      </c>
      <c r="BH472">
        <v>3</v>
      </c>
      <c r="BI472">
        <v>3</v>
      </c>
      <c r="BJ472" t="s">
        <v>78</v>
      </c>
      <c r="BM472">
        <v>600001</v>
      </c>
      <c r="BN472">
        <v>0</v>
      </c>
      <c r="BO472" t="s">
        <v>6</v>
      </c>
      <c r="BP472">
        <v>0</v>
      </c>
      <c r="BQ472">
        <v>5</v>
      </c>
      <c r="BR472">
        <v>0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6</v>
      </c>
      <c r="BZ472">
        <v>0</v>
      </c>
      <c r="CA472">
        <v>0</v>
      </c>
      <c r="CB472" t="s">
        <v>6</v>
      </c>
      <c r="CE472">
        <v>0</v>
      </c>
      <c r="CF472">
        <v>0</v>
      </c>
      <c r="CG472">
        <v>0</v>
      </c>
      <c r="CM472">
        <v>0</v>
      </c>
      <c r="CN472" t="s">
        <v>6</v>
      </c>
      <c r="CO472">
        <v>0</v>
      </c>
      <c r="CP472" t="e">
        <f t="shared" si="413"/>
        <v>#REF!</v>
      </c>
      <c r="CQ472">
        <f t="shared" ref="CQ472:CR475" si="433">AC472</f>
        <v>9009.52</v>
      </c>
      <c r="CR472">
        <f t="shared" si="433"/>
        <v>0</v>
      </c>
      <c r="CS472">
        <f t="shared" si="414"/>
        <v>0</v>
      </c>
      <c r="CT472">
        <f t="shared" si="415"/>
        <v>0</v>
      </c>
      <c r="CU472">
        <f t="shared" si="416"/>
        <v>0</v>
      </c>
      <c r="CV472">
        <f t="shared" si="417"/>
        <v>0</v>
      </c>
      <c r="CW472">
        <f t="shared" si="418"/>
        <v>0</v>
      </c>
      <c r="CX472">
        <f t="shared" si="419"/>
        <v>0</v>
      </c>
      <c r="CY472" t="e">
        <f t="shared" si="420"/>
        <v>#REF!</v>
      </c>
      <c r="CZ472" t="e">
        <f t="shared" si="421"/>
        <v>#REF!</v>
      </c>
      <c r="DC472" t="s">
        <v>6</v>
      </c>
      <c r="DD472" t="s">
        <v>6</v>
      </c>
      <c r="DE472" t="s">
        <v>6</v>
      </c>
      <c r="DF472" t="s">
        <v>6</v>
      </c>
      <c r="DG472" t="s">
        <v>6</v>
      </c>
      <c r="DH472" t="s">
        <v>6</v>
      </c>
      <c r="DI472" t="s">
        <v>6</v>
      </c>
      <c r="DJ472" t="s">
        <v>6</v>
      </c>
      <c r="DK472" t="s">
        <v>6</v>
      </c>
      <c r="DL472" t="s">
        <v>6</v>
      </c>
      <c r="DM472" t="s">
        <v>6</v>
      </c>
      <c r="DN472">
        <v>0</v>
      </c>
      <c r="DO472">
        <v>0</v>
      </c>
      <c r="DP472">
        <v>1</v>
      </c>
      <c r="DQ472">
        <v>1</v>
      </c>
      <c r="DU472">
        <v>1013</v>
      </c>
      <c r="DV472" t="s">
        <v>23</v>
      </c>
      <c r="DW472" t="str">
        <f>'1.Лок.смета.и.Акт'!D1422</f>
        <v>ШТ</v>
      </c>
      <c r="DX472">
        <v>1</v>
      </c>
      <c r="DZ472" t="s">
        <v>6</v>
      </c>
      <c r="EA472" t="s">
        <v>6</v>
      </c>
      <c r="EB472" t="s">
        <v>6</v>
      </c>
      <c r="EC472" t="s">
        <v>6</v>
      </c>
      <c r="EE472">
        <v>61530071</v>
      </c>
      <c r="EF472">
        <v>5</v>
      </c>
      <c r="EG472" t="s">
        <v>39</v>
      </c>
      <c r="EH472">
        <v>0</v>
      </c>
      <c r="EI472" t="s">
        <v>6</v>
      </c>
      <c r="EJ472">
        <v>3</v>
      </c>
      <c r="EK472">
        <v>600001</v>
      </c>
      <c r="EL472" t="s">
        <v>40</v>
      </c>
      <c r="EM472" t="s">
        <v>41</v>
      </c>
      <c r="EO472" t="s">
        <v>6</v>
      </c>
      <c r="EQ472">
        <v>0</v>
      </c>
      <c r="ER472">
        <v>9009.52</v>
      </c>
      <c r="ES472" s="68">
        <f>'1.Лок.смета.и.Акт'!F1422</f>
        <v>9009.52</v>
      </c>
      <c r="ET472">
        <v>0</v>
      </c>
      <c r="EU472">
        <v>0</v>
      </c>
      <c r="EV472">
        <v>0</v>
      </c>
      <c r="EW472">
        <v>0</v>
      </c>
      <c r="EX472">
        <v>0</v>
      </c>
      <c r="EZ472">
        <v>5</v>
      </c>
      <c r="FC472">
        <v>0</v>
      </c>
      <c r="FD472">
        <v>18</v>
      </c>
      <c r="FF472">
        <v>8635</v>
      </c>
      <c r="FQ472">
        <v>0</v>
      </c>
      <c r="FR472" t="e">
        <f t="shared" si="422"/>
        <v>#REF!</v>
      </c>
      <c r="FS472">
        <v>0</v>
      </c>
      <c r="FX472">
        <v>0</v>
      </c>
      <c r="FY472">
        <v>0</v>
      </c>
      <c r="GA472" t="s">
        <v>414</v>
      </c>
      <c r="GD472">
        <v>1</v>
      </c>
      <c r="GF472">
        <v>881398606</v>
      </c>
      <c r="GG472">
        <v>2</v>
      </c>
      <c r="GH472">
        <v>3</v>
      </c>
      <c r="GI472">
        <v>4</v>
      </c>
      <c r="GJ472">
        <v>0</v>
      </c>
      <c r="GK472">
        <v>0</v>
      </c>
      <c r="GL472">
        <f t="shared" si="423"/>
        <v>0</v>
      </c>
      <c r="GM472" t="e">
        <f t="shared" si="424"/>
        <v>#REF!</v>
      </c>
      <c r="GN472">
        <f t="shared" si="425"/>
        <v>0</v>
      </c>
      <c r="GO472">
        <f t="shared" si="426"/>
        <v>0</v>
      </c>
      <c r="GP472">
        <f t="shared" si="427"/>
        <v>0</v>
      </c>
      <c r="GR472">
        <v>1</v>
      </c>
      <c r="GS472">
        <v>1</v>
      </c>
      <c r="GT472">
        <v>0</v>
      </c>
      <c r="GU472" t="s">
        <v>6</v>
      </c>
      <c r="GV472">
        <f t="shared" si="428"/>
        <v>0</v>
      </c>
      <c r="GW472">
        <v>1</v>
      </c>
      <c r="GX472" t="e">
        <f t="shared" si="429"/>
        <v>#REF!</v>
      </c>
      <c r="HA472">
        <v>0</v>
      </c>
      <c r="HB472">
        <v>0</v>
      </c>
      <c r="HC472">
        <f t="shared" si="430"/>
        <v>0</v>
      </c>
      <c r="HE472" t="s">
        <v>43</v>
      </c>
      <c r="HF472" t="s">
        <v>44</v>
      </c>
      <c r="HH472" t="e">
        <f>ROUND(AC472*I472,2)</f>
        <v>#REF!</v>
      </c>
      <c r="HM472" t="s">
        <v>6</v>
      </c>
      <c r="HN472" t="s">
        <v>6</v>
      </c>
      <c r="HO472" t="s">
        <v>6</v>
      </c>
      <c r="HP472" t="s">
        <v>6</v>
      </c>
      <c r="HQ472" t="s">
        <v>6</v>
      </c>
      <c r="IF472">
        <v>-1</v>
      </c>
      <c r="IK472">
        <v>0</v>
      </c>
    </row>
    <row r="473" spans="1:245" x14ac:dyDescent="0.2">
      <c r="A473">
        <v>18</v>
      </c>
      <c r="B473">
        <v>1</v>
      </c>
      <c r="C473">
        <v>543</v>
      </c>
      <c r="E473" t="s">
        <v>415</v>
      </c>
      <c r="F473" t="str">
        <f>'1.Лок.смета.и.Акт'!B1424</f>
        <v>Прайс</v>
      </c>
      <c r="G473" t="s">
        <v>416</v>
      </c>
      <c r="H473" t="s">
        <v>23</v>
      </c>
      <c r="I473" t="e">
        <f>I471*J473</f>
        <v>#REF!</v>
      </c>
      <c r="J473" s="183" t="e">
        <f>#REF!</f>
        <v>#REF!</v>
      </c>
      <c r="K473">
        <v>0.2</v>
      </c>
      <c r="O473" t="e">
        <f t="shared" si="398"/>
        <v>#REF!</v>
      </c>
      <c r="P473" t="e">
        <f t="shared" si="399"/>
        <v>#REF!</v>
      </c>
      <c r="Q473" t="e">
        <f t="shared" si="400"/>
        <v>#REF!</v>
      </c>
      <c r="R473" t="e">
        <f t="shared" si="401"/>
        <v>#REF!</v>
      </c>
      <c r="S473" t="e">
        <f t="shared" si="402"/>
        <v>#REF!</v>
      </c>
      <c r="T473" t="e">
        <f t="shared" si="403"/>
        <v>#REF!</v>
      </c>
      <c r="U473" t="e">
        <f t="shared" si="404"/>
        <v>#REF!</v>
      </c>
      <c r="V473" t="e">
        <f t="shared" si="405"/>
        <v>#REF!</v>
      </c>
      <c r="W473" t="e">
        <f t="shared" si="406"/>
        <v>#REF!</v>
      </c>
      <c r="X473" t="e">
        <f t="shared" si="407"/>
        <v>#REF!</v>
      </c>
      <c r="Y473" t="e">
        <f t="shared" si="408"/>
        <v>#REF!</v>
      </c>
      <c r="AA473">
        <v>74715642</v>
      </c>
      <c r="AB473">
        <f t="shared" si="409"/>
        <v>9663.7099999999991</v>
      </c>
      <c r="AC473">
        <f t="shared" si="410"/>
        <v>9663.7099999999991</v>
      </c>
      <c r="AD473">
        <f>ROUND((((ET473)-(EU473))+AE473),2)</f>
        <v>0</v>
      </c>
      <c r="AE473">
        <f t="shared" si="431"/>
        <v>0</v>
      </c>
      <c r="AF473">
        <f t="shared" si="431"/>
        <v>0</v>
      </c>
      <c r="AG473">
        <f t="shared" si="411"/>
        <v>0</v>
      </c>
      <c r="AH473">
        <f t="shared" si="432"/>
        <v>0</v>
      </c>
      <c r="AI473">
        <f t="shared" si="432"/>
        <v>0</v>
      </c>
      <c r="AJ473">
        <f t="shared" si="412"/>
        <v>0</v>
      </c>
      <c r="AK473">
        <v>9663.7100000000009</v>
      </c>
      <c r="AL473" s="68">
        <f>'1.Лок.смета.и.Акт'!F1424</f>
        <v>9663.7100000000009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f>'1.Лок.смета.и.Акт'!J1424</f>
        <v>6.13</v>
      </c>
      <c r="BD473" t="s">
        <v>6</v>
      </c>
      <c r="BE473" t="s">
        <v>6</v>
      </c>
      <c r="BF473" t="s">
        <v>6</v>
      </c>
      <c r="BG473" t="s">
        <v>6</v>
      </c>
      <c r="BH473">
        <v>3</v>
      </c>
      <c r="BI473">
        <v>3</v>
      </c>
      <c r="BJ473" t="s">
        <v>78</v>
      </c>
      <c r="BM473">
        <v>600001</v>
      </c>
      <c r="BN473">
        <v>0</v>
      </c>
      <c r="BO473" t="s">
        <v>6</v>
      </c>
      <c r="BP473">
        <v>0</v>
      </c>
      <c r="BQ473">
        <v>5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6</v>
      </c>
      <c r="BZ473">
        <v>0</v>
      </c>
      <c r="CA473">
        <v>0</v>
      </c>
      <c r="CB473" t="s">
        <v>6</v>
      </c>
      <c r="CE473">
        <v>0</v>
      </c>
      <c r="CF473">
        <v>0</v>
      </c>
      <c r="CG473">
        <v>0</v>
      </c>
      <c r="CM473">
        <v>0</v>
      </c>
      <c r="CN473" t="s">
        <v>6</v>
      </c>
      <c r="CO473">
        <v>0</v>
      </c>
      <c r="CP473" t="e">
        <f t="shared" si="413"/>
        <v>#REF!</v>
      </c>
      <c r="CQ473">
        <f t="shared" si="433"/>
        <v>9663.7099999999991</v>
      </c>
      <c r="CR473">
        <f t="shared" si="433"/>
        <v>0</v>
      </c>
      <c r="CS473">
        <f t="shared" si="414"/>
        <v>0</v>
      </c>
      <c r="CT473">
        <f t="shared" si="415"/>
        <v>0</v>
      </c>
      <c r="CU473">
        <f t="shared" si="416"/>
        <v>0</v>
      </c>
      <c r="CV473">
        <f t="shared" si="417"/>
        <v>0</v>
      </c>
      <c r="CW473">
        <f t="shared" si="418"/>
        <v>0</v>
      </c>
      <c r="CX473">
        <f t="shared" si="419"/>
        <v>0</v>
      </c>
      <c r="CY473" t="e">
        <f t="shared" si="420"/>
        <v>#REF!</v>
      </c>
      <c r="CZ473" t="e">
        <f t="shared" si="421"/>
        <v>#REF!</v>
      </c>
      <c r="DC473" t="s">
        <v>6</v>
      </c>
      <c r="DD473" t="s">
        <v>6</v>
      </c>
      <c r="DE473" t="s">
        <v>6</v>
      </c>
      <c r="DF473" t="s">
        <v>6</v>
      </c>
      <c r="DG473" t="s">
        <v>6</v>
      </c>
      <c r="DH473" t="s">
        <v>6</v>
      </c>
      <c r="DI473" t="s">
        <v>6</v>
      </c>
      <c r="DJ473" t="s">
        <v>6</v>
      </c>
      <c r="DK473" t="s">
        <v>6</v>
      </c>
      <c r="DL473" t="s">
        <v>6</v>
      </c>
      <c r="DM473" t="s">
        <v>6</v>
      </c>
      <c r="DN473">
        <v>0</v>
      </c>
      <c r="DO473">
        <v>0</v>
      </c>
      <c r="DP473">
        <v>1</v>
      </c>
      <c r="DQ473">
        <v>1</v>
      </c>
      <c r="DU473">
        <v>1013</v>
      </c>
      <c r="DV473" t="s">
        <v>23</v>
      </c>
      <c r="DW473" t="str">
        <f>'1.Лок.смета.и.Акт'!D1424</f>
        <v>ШТ</v>
      </c>
      <c r="DX473">
        <v>1</v>
      </c>
      <c r="DZ473" t="s">
        <v>6</v>
      </c>
      <c r="EA473" t="s">
        <v>6</v>
      </c>
      <c r="EB473" t="s">
        <v>6</v>
      </c>
      <c r="EC473" t="s">
        <v>6</v>
      </c>
      <c r="EE473">
        <v>61530071</v>
      </c>
      <c r="EF473">
        <v>5</v>
      </c>
      <c r="EG473" t="s">
        <v>39</v>
      </c>
      <c r="EH473">
        <v>0</v>
      </c>
      <c r="EI473" t="s">
        <v>6</v>
      </c>
      <c r="EJ473">
        <v>3</v>
      </c>
      <c r="EK473">
        <v>600001</v>
      </c>
      <c r="EL473" t="s">
        <v>40</v>
      </c>
      <c r="EM473" t="s">
        <v>41</v>
      </c>
      <c r="EO473" t="s">
        <v>6</v>
      </c>
      <c r="EQ473">
        <v>0</v>
      </c>
      <c r="ER473">
        <v>9663.7100000000009</v>
      </c>
      <c r="ES473" s="68">
        <f>'1.Лок.смета.и.Акт'!F1424</f>
        <v>9663.7100000000009</v>
      </c>
      <c r="ET473">
        <v>0</v>
      </c>
      <c r="EU473">
        <v>0</v>
      </c>
      <c r="EV473">
        <v>0</v>
      </c>
      <c r="EW473">
        <v>0</v>
      </c>
      <c r="EX473">
        <v>0</v>
      </c>
      <c r="EZ473">
        <v>5</v>
      </c>
      <c r="FC473">
        <v>0</v>
      </c>
      <c r="FD473">
        <v>18</v>
      </c>
      <c r="FF473">
        <v>9262</v>
      </c>
      <c r="FQ473">
        <v>0</v>
      </c>
      <c r="FR473" t="e">
        <f t="shared" si="422"/>
        <v>#REF!</v>
      </c>
      <c r="FS473">
        <v>0</v>
      </c>
      <c r="FX473">
        <v>0</v>
      </c>
      <c r="FY473">
        <v>0</v>
      </c>
      <c r="GA473" t="s">
        <v>417</v>
      </c>
      <c r="GD473">
        <v>1</v>
      </c>
      <c r="GF473">
        <v>-2118420139</v>
      </c>
      <c r="GG473">
        <v>2</v>
      </c>
      <c r="GH473">
        <v>3</v>
      </c>
      <c r="GI473">
        <v>4</v>
      </c>
      <c r="GJ473">
        <v>0</v>
      </c>
      <c r="GK473">
        <v>0</v>
      </c>
      <c r="GL473">
        <f t="shared" si="423"/>
        <v>0</v>
      </c>
      <c r="GM473" t="e">
        <f t="shared" si="424"/>
        <v>#REF!</v>
      </c>
      <c r="GN473">
        <f t="shared" si="425"/>
        <v>0</v>
      </c>
      <c r="GO473">
        <f t="shared" si="426"/>
        <v>0</v>
      </c>
      <c r="GP473">
        <f t="shared" si="427"/>
        <v>0</v>
      </c>
      <c r="GR473">
        <v>1</v>
      </c>
      <c r="GS473">
        <v>1</v>
      </c>
      <c r="GT473">
        <v>0</v>
      </c>
      <c r="GU473" t="s">
        <v>6</v>
      </c>
      <c r="GV473">
        <f t="shared" si="428"/>
        <v>0</v>
      </c>
      <c r="GW473">
        <v>1</v>
      </c>
      <c r="GX473" t="e">
        <f t="shared" si="429"/>
        <v>#REF!</v>
      </c>
      <c r="HA473">
        <v>0</v>
      </c>
      <c r="HB473">
        <v>0</v>
      </c>
      <c r="HC473">
        <f t="shared" si="430"/>
        <v>0</v>
      </c>
      <c r="HE473" t="s">
        <v>43</v>
      </c>
      <c r="HF473" t="s">
        <v>44</v>
      </c>
      <c r="HH473" t="e">
        <f>ROUND(AC473*I473,2)</f>
        <v>#REF!</v>
      </c>
      <c r="HM473" t="s">
        <v>6</v>
      </c>
      <c r="HN473" t="s">
        <v>6</v>
      </c>
      <c r="HO473" t="s">
        <v>6</v>
      </c>
      <c r="HP473" t="s">
        <v>6</v>
      </c>
      <c r="HQ473" t="s">
        <v>6</v>
      </c>
      <c r="IF473">
        <v>-1</v>
      </c>
      <c r="IK473">
        <v>0</v>
      </c>
    </row>
    <row r="474" spans="1:245" x14ac:dyDescent="0.2">
      <c r="A474">
        <v>18</v>
      </c>
      <c r="B474">
        <v>1</v>
      </c>
      <c r="C474">
        <v>544</v>
      </c>
      <c r="E474" t="s">
        <v>418</v>
      </c>
      <c r="F474" t="str">
        <f>'1.Лок.смета.и.Акт'!B1426</f>
        <v>Прайс</v>
      </c>
      <c r="G474" t="s">
        <v>419</v>
      </c>
      <c r="H474" t="s">
        <v>23</v>
      </c>
      <c r="I474" t="e">
        <f>I471*J474</f>
        <v>#REF!</v>
      </c>
      <c r="J474" s="183" t="e">
        <f>#REF!</f>
        <v>#REF!</v>
      </c>
      <c r="K474">
        <v>0.2</v>
      </c>
      <c r="O474" t="e">
        <f t="shared" si="398"/>
        <v>#REF!</v>
      </c>
      <c r="P474" t="e">
        <f t="shared" si="399"/>
        <v>#REF!</v>
      </c>
      <c r="Q474" t="e">
        <f t="shared" si="400"/>
        <v>#REF!</v>
      </c>
      <c r="R474" t="e">
        <f t="shared" si="401"/>
        <v>#REF!</v>
      </c>
      <c r="S474" t="e">
        <f t="shared" si="402"/>
        <v>#REF!</v>
      </c>
      <c r="T474" t="e">
        <f t="shared" si="403"/>
        <v>#REF!</v>
      </c>
      <c r="U474" t="e">
        <f t="shared" si="404"/>
        <v>#REF!</v>
      </c>
      <c r="V474" t="e">
        <f t="shared" si="405"/>
        <v>#REF!</v>
      </c>
      <c r="W474" t="e">
        <f t="shared" si="406"/>
        <v>#REF!</v>
      </c>
      <c r="X474" t="e">
        <f t="shared" si="407"/>
        <v>#REF!</v>
      </c>
      <c r="Y474" t="e">
        <f t="shared" si="408"/>
        <v>#REF!</v>
      </c>
      <c r="AA474">
        <v>74715642</v>
      </c>
      <c r="AB474">
        <f t="shared" si="409"/>
        <v>8837.36</v>
      </c>
      <c r="AC474">
        <f t="shared" si="410"/>
        <v>8837.36</v>
      </c>
      <c r="AD474">
        <f>ROUND((((ET474)-(EU474))+AE474),2)</f>
        <v>0</v>
      </c>
      <c r="AE474">
        <f t="shared" si="431"/>
        <v>0</v>
      </c>
      <c r="AF474">
        <f t="shared" si="431"/>
        <v>0</v>
      </c>
      <c r="AG474">
        <f t="shared" si="411"/>
        <v>0</v>
      </c>
      <c r="AH474">
        <f t="shared" si="432"/>
        <v>0</v>
      </c>
      <c r="AI474">
        <f t="shared" si="432"/>
        <v>0</v>
      </c>
      <c r="AJ474">
        <f t="shared" si="412"/>
        <v>0</v>
      </c>
      <c r="AK474">
        <v>8837.36</v>
      </c>
      <c r="AL474" s="68">
        <f>'1.Лок.смета.и.Акт'!F1426</f>
        <v>8837.36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f>'1.Лок.смета.и.Акт'!J1426</f>
        <v>6.13</v>
      </c>
      <c r="BD474" t="s">
        <v>6</v>
      </c>
      <c r="BE474" t="s">
        <v>6</v>
      </c>
      <c r="BF474" t="s">
        <v>6</v>
      </c>
      <c r="BG474" t="s">
        <v>6</v>
      </c>
      <c r="BH474">
        <v>3</v>
      </c>
      <c r="BI474">
        <v>3</v>
      </c>
      <c r="BJ474" t="s">
        <v>78</v>
      </c>
      <c r="BM474">
        <v>600001</v>
      </c>
      <c r="BN474">
        <v>0</v>
      </c>
      <c r="BO474" t="s">
        <v>6</v>
      </c>
      <c r="BP474">
        <v>0</v>
      </c>
      <c r="BQ474">
        <v>5</v>
      </c>
      <c r="BR474">
        <v>0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6</v>
      </c>
      <c r="BZ474">
        <v>0</v>
      </c>
      <c r="CA474">
        <v>0</v>
      </c>
      <c r="CB474" t="s">
        <v>6</v>
      </c>
      <c r="CE474">
        <v>0</v>
      </c>
      <c r="CF474">
        <v>0</v>
      </c>
      <c r="CG474">
        <v>0</v>
      </c>
      <c r="CM474">
        <v>0</v>
      </c>
      <c r="CN474" t="s">
        <v>6</v>
      </c>
      <c r="CO474">
        <v>0</v>
      </c>
      <c r="CP474" t="e">
        <f t="shared" si="413"/>
        <v>#REF!</v>
      </c>
      <c r="CQ474">
        <f t="shared" si="433"/>
        <v>8837.36</v>
      </c>
      <c r="CR474">
        <f t="shared" si="433"/>
        <v>0</v>
      </c>
      <c r="CS474">
        <f t="shared" si="414"/>
        <v>0</v>
      </c>
      <c r="CT474">
        <f t="shared" si="415"/>
        <v>0</v>
      </c>
      <c r="CU474">
        <f t="shared" si="416"/>
        <v>0</v>
      </c>
      <c r="CV474">
        <f t="shared" si="417"/>
        <v>0</v>
      </c>
      <c r="CW474">
        <f t="shared" si="418"/>
        <v>0</v>
      </c>
      <c r="CX474">
        <f t="shared" si="419"/>
        <v>0</v>
      </c>
      <c r="CY474" t="e">
        <f t="shared" si="420"/>
        <v>#REF!</v>
      </c>
      <c r="CZ474" t="e">
        <f t="shared" si="421"/>
        <v>#REF!</v>
      </c>
      <c r="DC474" t="s">
        <v>6</v>
      </c>
      <c r="DD474" t="s">
        <v>6</v>
      </c>
      <c r="DE474" t="s">
        <v>6</v>
      </c>
      <c r="DF474" t="s">
        <v>6</v>
      </c>
      <c r="DG474" t="s">
        <v>6</v>
      </c>
      <c r="DH474" t="s">
        <v>6</v>
      </c>
      <c r="DI474" t="s">
        <v>6</v>
      </c>
      <c r="DJ474" t="s">
        <v>6</v>
      </c>
      <c r="DK474" t="s">
        <v>6</v>
      </c>
      <c r="DL474" t="s">
        <v>6</v>
      </c>
      <c r="DM474" t="s">
        <v>6</v>
      </c>
      <c r="DN474">
        <v>0</v>
      </c>
      <c r="DO474">
        <v>0</v>
      </c>
      <c r="DP474">
        <v>1</v>
      </c>
      <c r="DQ474">
        <v>1</v>
      </c>
      <c r="DU474">
        <v>1013</v>
      </c>
      <c r="DV474" t="s">
        <v>23</v>
      </c>
      <c r="DW474" t="str">
        <f>'1.Лок.смета.и.Акт'!D1426</f>
        <v>ШТ</v>
      </c>
      <c r="DX474">
        <v>1</v>
      </c>
      <c r="DZ474" t="s">
        <v>6</v>
      </c>
      <c r="EA474" t="s">
        <v>6</v>
      </c>
      <c r="EB474" t="s">
        <v>6</v>
      </c>
      <c r="EC474" t="s">
        <v>6</v>
      </c>
      <c r="EE474">
        <v>61530071</v>
      </c>
      <c r="EF474">
        <v>5</v>
      </c>
      <c r="EG474" t="s">
        <v>39</v>
      </c>
      <c r="EH474">
        <v>0</v>
      </c>
      <c r="EI474" t="s">
        <v>6</v>
      </c>
      <c r="EJ474">
        <v>3</v>
      </c>
      <c r="EK474">
        <v>600001</v>
      </c>
      <c r="EL474" t="s">
        <v>40</v>
      </c>
      <c r="EM474" t="s">
        <v>41</v>
      </c>
      <c r="EO474" t="s">
        <v>6</v>
      </c>
      <c r="EQ474">
        <v>0</v>
      </c>
      <c r="ER474">
        <v>8837.36</v>
      </c>
      <c r="ES474" s="68">
        <f>'1.Лок.смета.и.Акт'!F1426</f>
        <v>8837.36</v>
      </c>
      <c r="ET474">
        <v>0</v>
      </c>
      <c r="EU474">
        <v>0</v>
      </c>
      <c r="EV474">
        <v>0</v>
      </c>
      <c r="EW474">
        <v>0</v>
      </c>
      <c r="EX474">
        <v>0</v>
      </c>
      <c r="EZ474">
        <v>5</v>
      </c>
      <c r="FC474">
        <v>0</v>
      </c>
      <c r="FD474">
        <v>18</v>
      </c>
      <c r="FF474">
        <v>8470</v>
      </c>
      <c r="FQ474">
        <v>0</v>
      </c>
      <c r="FR474" t="e">
        <f t="shared" si="422"/>
        <v>#REF!</v>
      </c>
      <c r="FS474">
        <v>0</v>
      </c>
      <c r="FX474">
        <v>0</v>
      </c>
      <c r="FY474">
        <v>0</v>
      </c>
      <c r="GA474" t="s">
        <v>420</v>
      </c>
      <c r="GD474">
        <v>1</v>
      </c>
      <c r="GF474">
        <v>972712320</v>
      </c>
      <c r="GG474">
        <v>2</v>
      </c>
      <c r="GH474">
        <v>3</v>
      </c>
      <c r="GI474">
        <v>4</v>
      </c>
      <c r="GJ474">
        <v>0</v>
      </c>
      <c r="GK474">
        <v>0</v>
      </c>
      <c r="GL474">
        <f t="shared" si="423"/>
        <v>0</v>
      </c>
      <c r="GM474" t="e">
        <f t="shared" si="424"/>
        <v>#REF!</v>
      </c>
      <c r="GN474">
        <f t="shared" si="425"/>
        <v>0</v>
      </c>
      <c r="GO474">
        <f t="shared" si="426"/>
        <v>0</v>
      </c>
      <c r="GP474">
        <f t="shared" si="427"/>
        <v>0</v>
      </c>
      <c r="GR474">
        <v>1</v>
      </c>
      <c r="GS474">
        <v>1</v>
      </c>
      <c r="GT474">
        <v>0</v>
      </c>
      <c r="GU474" t="s">
        <v>6</v>
      </c>
      <c r="GV474">
        <f t="shared" si="428"/>
        <v>0</v>
      </c>
      <c r="GW474">
        <v>1</v>
      </c>
      <c r="GX474" t="e">
        <f t="shared" si="429"/>
        <v>#REF!</v>
      </c>
      <c r="HA474">
        <v>0</v>
      </c>
      <c r="HB474">
        <v>0</v>
      </c>
      <c r="HC474">
        <f t="shared" si="430"/>
        <v>0</v>
      </c>
      <c r="HE474" t="s">
        <v>43</v>
      </c>
      <c r="HF474" t="s">
        <v>44</v>
      </c>
      <c r="HH474" t="e">
        <f>ROUND(AC474*I474,2)</f>
        <v>#REF!</v>
      </c>
      <c r="HM474" t="s">
        <v>6</v>
      </c>
      <c r="HN474" t="s">
        <v>6</v>
      </c>
      <c r="HO474" t="s">
        <v>6</v>
      </c>
      <c r="HP474" t="s">
        <v>6</v>
      </c>
      <c r="HQ474" t="s">
        <v>6</v>
      </c>
      <c r="IF474">
        <v>-1</v>
      </c>
      <c r="IK474">
        <v>0</v>
      </c>
    </row>
    <row r="475" spans="1:245" x14ac:dyDescent="0.2">
      <c r="A475">
        <v>18</v>
      </c>
      <c r="B475">
        <v>1</v>
      </c>
      <c r="C475">
        <v>545</v>
      </c>
      <c r="E475" t="s">
        <v>421</v>
      </c>
      <c r="F475" t="str">
        <f>'1.Лок.смета.и.Акт'!B1428</f>
        <v>Прайс</v>
      </c>
      <c r="G475" t="s">
        <v>422</v>
      </c>
      <c r="H475" t="s">
        <v>23</v>
      </c>
      <c r="I475" t="e">
        <f>I471*J475</f>
        <v>#REF!</v>
      </c>
      <c r="J475" s="183" t="e">
        <f>#REF!</f>
        <v>#REF!</v>
      </c>
      <c r="K475">
        <v>0.2</v>
      </c>
      <c r="O475" t="e">
        <f t="shared" si="398"/>
        <v>#REF!</v>
      </c>
      <c r="P475" t="e">
        <f t="shared" si="399"/>
        <v>#REF!</v>
      </c>
      <c r="Q475" t="e">
        <f t="shared" si="400"/>
        <v>#REF!</v>
      </c>
      <c r="R475" t="e">
        <f t="shared" si="401"/>
        <v>#REF!</v>
      </c>
      <c r="S475" t="e">
        <f t="shared" si="402"/>
        <v>#REF!</v>
      </c>
      <c r="T475" t="e">
        <f t="shared" si="403"/>
        <v>#REF!</v>
      </c>
      <c r="U475" t="e">
        <f t="shared" si="404"/>
        <v>#REF!</v>
      </c>
      <c r="V475" t="e">
        <f t="shared" si="405"/>
        <v>#REF!</v>
      </c>
      <c r="W475" t="e">
        <f t="shared" si="406"/>
        <v>#REF!</v>
      </c>
      <c r="X475" t="e">
        <f t="shared" si="407"/>
        <v>#REF!</v>
      </c>
      <c r="Y475" t="e">
        <f t="shared" si="408"/>
        <v>#REF!</v>
      </c>
      <c r="AA475">
        <v>74715642</v>
      </c>
      <c r="AB475">
        <f t="shared" si="409"/>
        <v>9445.64</v>
      </c>
      <c r="AC475">
        <f t="shared" si="410"/>
        <v>9445.64</v>
      </c>
      <c r="AD475">
        <f>ROUND((((ET475)-(EU475))+AE475),2)</f>
        <v>0</v>
      </c>
      <c r="AE475">
        <f t="shared" si="431"/>
        <v>0</v>
      </c>
      <c r="AF475">
        <f t="shared" si="431"/>
        <v>0</v>
      </c>
      <c r="AG475">
        <f t="shared" si="411"/>
        <v>0</v>
      </c>
      <c r="AH475">
        <f t="shared" si="432"/>
        <v>0</v>
      </c>
      <c r="AI475">
        <f t="shared" si="432"/>
        <v>0</v>
      </c>
      <c r="AJ475">
        <f t="shared" si="412"/>
        <v>0</v>
      </c>
      <c r="AK475">
        <v>9445.64</v>
      </c>
      <c r="AL475" s="68">
        <f>'1.Лок.смета.и.Акт'!F1428</f>
        <v>9445.64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f>'1.Лок.смета.и.Акт'!J1428</f>
        <v>6.13</v>
      </c>
      <c r="BD475" t="s">
        <v>6</v>
      </c>
      <c r="BE475" t="s">
        <v>6</v>
      </c>
      <c r="BF475" t="s">
        <v>6</v>
      </c>
      <c r="BG475" t="s">
        <v>6</v>
      </c>
      <c r="BH475">
        <v>3</v>
      </c>
      <c r="BI475">
        <v>3</v>
      </c>
      <c r="BJ475" t="s">
        <v>78</v>
      </c>
      <c r="BM475">
        <v>600001</v>
      </c>
      <c r="BN475">
        <v>0</v>
      </c>
      <c r="BO475" t="s">
        <v>6</v>
      </c>
      <c r="BP475">
        <v>0</v>
      </c>
      <c r="BQ475">
        <v>5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6</v>
      </c>
      <c r="BZ475">
        <v>0</v>
      </c>
      <c r="CA475">
        <v>0</v>
      </c>
      <c r="CB475" t="s">
        <v>6</v>
      </c>
      <c r="CE475">
        <v>0</v>
      </c>
      <c r="CF475">
        <v>0</v>
      </c>
      <c r="CG475">
        <v>0</v>
      </c>
      <c r="CM475">
        <v>0</v>
      </c>
      <c r="CN475" t="s">
        <v>6</v>
      </c>
      <c r="CO475">
        <v>0</v>
      </c>
      <c r="CP475" t="e">
        <f t="shared" si="413"/>
        <v>#REF!</v>
      </c>
      <c r="CQ475">
        <f t="shared" si="433"/>
        <v>9445.64</v>
      </c>
      <c r="CR475">
        <f t="shared" si="433"/>
        <v>0</v>
      </c>
      <c r="CS475">
        <f t="shared" si="414"/>
        <v>0</v>
      </c>
      <c r="CT475">
        <f t="shared" si="415"/>
        <v>0</v>
      </c>
      <c r="CU475">
        <f t="shared" si="416"/>
        <v>0</v>
      </c>
      <c r="CV475">
        <f t="shared" si="417"/>
        <v>0</v>
      </c>
      <c r="CW475">
        <f t="shared" si="418"/>
        <v>0</v>
      </c>
      <c r="CX475">
        <f t="shared" si="419"/>
        <v>0</v>
      </c>
      <c r="CY475" t="e">
        <f t="shared" si="420"/>
        <v>#REF!</v>
      </c>
      <c r="CZ475" t="e">
        <f t="shared" si="421"/>
        <v>#REF!</v>
      </c>
      <c r="DC475" t="s">
        <v>6</v>
      </c>
      <c r="DD475" t="s">
        <v>6</v>
      </c>
      <c r="DE475" t="s">
        <v>6</v>
      </c>
      <c r="DF475" t="s">
        <v>6</v>
      </c>
      <c r="DG475" t="s">
        <v>6</v>
      </c>
      <c r="DH475" t="s">
        <v>6</v>
      </c>
      <c r="DI475" t="s">
        <v>6</v>
      </c>
      <c r="DJ475" t="s">
        <v>6</v>
      </c>
      <c r="DK475" t="s">
        <v>6</v>
      </c>
      <c r="DL475" t="s">
        <v>6</v>
      </c>
      <c r="DM475" t="s">
        <v>6</v>
      </c>
      <c r="DN475">
        <v>0</v>
      </c>
      <c r="DO475">
        <v>0</v>
      </c>
      <c r="DP475">
        <v>1</v>
      </c>
      <c r="DQ475">
        <v>1</v>
      </c>
      <c r="DU475">
        <v>1013</v>
      </c>
      <c r="DV475" t="s">
        <v>23</v>
      </c>
      <c r="DW475" t="str">
        <f>'1.Лок.смета.и.Акт'!D1428</f>
        <v>ШТ</v>
      </c>
      <c r="DX475">
        <v>1</v>
      </c>
      <c r="DZ475" t="s">
        <v>6</v>
      </c>
      <c r="EA475" t="s">
        <v>6</v>
      </c>
      <c r="EB475" t="s">
        <v>6</v>
      </c>
      <c r="EC475" t="s">
        <v>6</v>
      </c>
      <c r="EE475">
        <v>61530071</v>
      </c>
      <c r="EF475">
        <v>5</v>
      </c>
      <c r="EG475" t="s">
        <v>39</v>
      </c>
      <c r="EH475">
        <v>0</v>
      </c>
      <c r="EI475" t="s">
        <v>6</v>
      </c>
      <c r="EJ475">
        <v>3</v>
      </c>
      <c r="EK475">
        <v>600001</v>
      </c>
      <c r="EL475" t="s">
        <v>40</v>
      </c>
      <c r="EM475" t="s">
        <v>41</v>
      </c>
      <c r="EO475" t="s">
        <v>6</v>
      </c>
      <c r="EQ475">
        <v>0</v>
      </c>
      <c r="ER475">
        <v>9445.64</v>
      </c>
      <c r="ES475" s="68">
        <f>'1.Лок.смета.и.Акт'!F1428</f>
        <v>9445.64</v>
      </c>
      <c r="ET475">
        <v>0</v>
      </c>
      <c r="EU475">
        <v>0</v>
      </c>
      <c r="EV475">
        <v>0</v>
      </c>
      <c r="EW475">
        <v>0</v>
      </c>
      <c r="EX475">
        <v>0</v>
      </c>
      <c r="EZ475">
        <v>5</v>
      </c>
      <c r="FC475">
        <v>0</v>
      </c>
      <c r="FD475">
        <v>18</v>
      </c>
      <c r="FF475">
        <v>9053</v>
      </c>
      <c r="FQ475">
        <v>0</v>
      </c>
      <c r="FR475" t="e">
        <f t="shared" si="422"/>
        <v>#REF!</v>
      </c>
      <c r="FS475">
        <v>0</v>
      </c>
      <c r="FX475">
        <v>0</v>
      </c>
      <c r="FY475">
        <v>0</v>
      </c>
      <c r="GA475" t="s">
        <v>423</v>
      </c>
      <c r="GD475">
        <v>1</v>
      </c>
      <c r="GF475">
        <v>-948568276</v>
      </c>
      <c r="GG475">
        <v>2</v>
      </c>
      <c r="GH475">
        <v>3</v>
      </c>
      <c r="GI475">
        <v>4</v>
      </c>
      <c r="GJ475">
        <v>0</v>
      </c>
      <c r="GK475">
        <v>0</v>
      </c>
      <c r="GL475">
        <f t="shared" si="423"/>
        <v>0</v>
      </c>
      <c r="GM475" t="e">
        <f t="shared" si="424"/>
        <v>#REF!</v>
      </c>
      <c r="GN475">
        <f t="shared" si="425"/>
        <v>0</v>
      </c>
      <c r="GO475">
        <f t="shared" si="426"/>
        <v>0</v>
      </c>
      <c r="GP475">
        <f t="shared" si="427"/>
        <v>0</v>
      </c>
      <c r="GR475">
        <v>1</v>
      </c>
      <c r="GS475">
        <v>1</v>
      </c>
      <c r="GT475">
        <v>0</v>
      </c>
      <c r="GU475" t="s">
        <v>6</v>
      </c>
      <c r="GV475">
        <f t="shared" si="428"/>
        <v>0</v>
      </c>
      <c r="GW475">
        <v>1</v>
      </c>
      <c r="GX475" t="e">
        <f t="shared" si="429"/>
        <v>#REF!</v>
      </c>
      <c r="HA475">
        <v>0</v>
      </c>
      <c r="HB475">
        <v>0</v>
      </c>
      <c r="HC475">
        <f t="shared" si="430"/>
        <v>0</v>
      </c>
      <c r="HE475" t="s">
        <v>43</v>
      </c>
      <c r="HF475" t="s">
        <v>44</v>
      </c>
      <c r="HH475" t="e">
        <f>ROUND(AC475*I475,2)</f>
        <v>#REF!</v>
      </c>
      <c r="HM475" t="s">
        <v>6</v>
      </c>
      <c r="HN475" t="s">
        <v>6</v>
      </c>
      <c r="HO475" t="s">
        <v>6</v>
      </c>
      <c r="HP475" t="s">
        <v>6</v>
      </c>
      <c r="HQ475" t="s">
        <v>6</v>
      </c>
      <c r="IF475">
        <v>-1</v>
      </c>
      <c r="IK475">
        <v>0</v>
      </c>
    </row>
    <row r="476" spans="1:245" x14ac:dyDescent="0.2">
      <c r="A476">
        <v>17</v>
      </c>
      <c r="B476">
        <v>1</v>
      </c>
      <c r="C476">
        <f>ROW(SmtRes!A552)</f>
        <v>552</v>
      </c>
      <c r="D476">
        <f>ROW(EtalonRes!A585)</f>
        <v>585</v>
      </c>
      <c r="E476" t="s">
        <v>424</v>
      </c>
      <c r="F476" t="s">
        <v>425</v>
      </c>
      <c r="G476" t="s">
        <v>426</v>
      </c>
      <c r="H476" t="s">
        <v>23</v>
      </c>
      <c r="I476">
        <f>'1.Лок.смета.и.Акт'!E1433</f>
        <v>1</v>
      </c>
      <c r="J476">
        <v>0</v>
      </c>
      <c r="K476">
        <v>1</v>
      </c>
      <c r="O476">
        <f t="shared" si="398"/>
        <v>745.45</v>
      </c>
      <c r="P476">
        <f t="shared" si="399"/>
        <v>257.81</v>
      </c>
      <c r="Q476">
        <f t="shared" si="400"/>
        <v>25.19</v>
      </c>
      <c r="R476">
        <f t="shared" si="401"/>
        <v>4.34</v>
      </c>
      <c r="S476">
        <f t="shared" si="402"/>
        <v>462.45</v>
      </c>
      <c r="T476">
        <f t="shared" si="403"/>
        <v>0</v>
      </c>
      <c r="U476">
        <f t="shared" si="404"/>
        <v>1.5435000000000001</v>
      </c>
      <c r="V476">
        <f t="shared" si="405"/>
        <v>1.0500000000000001E-2</v>
      </c>
      <c r="W476">
        <f t="shared" si="406"/>
        <v>0</v>
      </c>
      <c r="X476">
        <f t="shared" si="407"/>
        <v>564.82000000000005</v>
      </c>
      <c r="Y476">
        <f t="shared" si="408"/>
        <v>336.09</v>
      </c>
      <c r="AA476">
        <v>74715642</v>
      </c>
      <c r="AB476">
        <f t="shared" si="409"/>
        <v>44.05</v>
      </c>
      <c r="AC476">
        <f t="shared" si="410"/>
        <v>28.3</v>
      </c>
      <c r="AD476">
        <f>ROUND(((((ET476*ROUND(1.05,7)))-((EU476*ROUND(1.05,7))))+AE476),2)</f>
        <v>1.9</v>
      </c>
      <c r="AE476">
        <f>ROUND(((EU476*ROUND(1.05,7))),2)</f>
        <v>0.13</v>
      </c>
      <c r="AF476">
        <f>ROUND(((EV476*ROUND(1.05,7))),2)</f>
        <v>13.85</v>
      </c>
      <c r="AG476">
        <f t="shared" si="411"/>
        <v>0</v>
      </c>
      <c r="AH476">
        <f>((EW476*ROUND(1.05,7)))</f>
        <v>1.5435000000000001</v>
      </c>
      <c r="AI476">
        <f>((EX476*ROUND(1.05,7)))</f>
        <v>1.0500000000000001E-2</v>
      </c>
      <c r="AJ476">
        <f t="shared" si="412"/>
        <v>0</v>
      </c>
      <c r="AK476">
        <f>AL476+AM476+AO476</f>
        <v>43.3</v>
      </c>
      <c r="AL476" s="68">
        <f>'1.Лок.смета.и.Акт'!F1437</f>
        <v>28.3</v>
      </c>
      <c r="AM476" s="68">
        <f>'1.Лок.смета.и.Акт'!F1435</f>
        <v>1.81</v>
      </c>
      <c r="AN476" s="68">
        <f>'1.Лок.смета.и.Акт'!F1436</f>
        <v>0.12</v>
      </c>
      <c r="AO476" s="68">
        <f>'1.Лок.смета.и.Акт'!F1434</f>
        <v>13.19</v>
      </c>
      <c r="AP476">
        <v>0</v>
      </c>
      <c r="AQ476">
        <f>'1.Лок.смета.и.Акт'!E1440</f>
        <v>1.47</v>
      </c>
      <c r="AR476">
        <v>0.01</v>
      </c>
      <c r="AS476">
        <v>0</v>
      </c>
      <c r="AT476">
        <v>121</v>
      </c>
      <c r="AU476">
        <v>72</v>
      </c>
      <c r="AV476">
        <v>1</v>
      </c>
      <c r="AW476">
        <v>1</v>
      </c>
      <c r="AZ476">
        <v>1</v>
      </c>
      <c r="BA476">
        <f>'1.Лок.смета.и.Акт'!J1434</f>
        <v>33.39</v>
      </c>
      <c r="BB476">
        <f>'1.Лок.смета.и.Акт'!J1435</f>
        <v>13.26</v>
      </c>
      <c r="BC476">
        <f>'1.Лок.смета.и.Акт'!J1437</f>
        <v>9.11</v>
      </c>
      <c r="BD476" t="s">
        <v>6</v>
      </c>
      <c r="BE476" t="s">
        <v>6</v>
      </c>
      <c r="BF476" t="s">
        <v>6</v>
      </c>
      <c r="BG476" t="s">
        <v>6</v>
      </c>
      <c r="BH476">
        <v>0</v>
      </c>
      <c r="BI476">
        <v>1</v>
      </c>
      <c r="BJ476" t="s">
        <v>427</v>
      </c>
      <c r="BM476">
        <v>20001</v>
      </c>
      <c r="BN476">
        <v>0</v>
      </c>
      <c r="BO476" t="s">
        <v>6</v>
      </c>
      <c r="BP476">
        <v>0</v>
      </c>
      <c r="BQ476">
        <v>22</v>
      </c>
      <c r="BR476">
        <v>0</v>
      </c>
      <c r="BS476">
        <f>'1.Лок.смета.и.Акт'!J1436</f>
        <v>33.39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6</v>
      </c>
      <c r="BZ476">
        <v>121</v>
      </c>
      <c r="CA476">
        <v>72</v>
      </c>
      <c r="CB476" t="s">
        <v>6</v>
      </c>
      <c r="CE476">
        <v>0</v>
      </c>
      <c r="CF476">
        <v>0</v>
      </c>
      <c r="CG476">
        <v>0</v>
      </c>
      <c r="CM476">
        <v>0</v>
      </c>
      <c r="CN476" t="s">
        <v>25</v>
      </c>
      <c r="CO476">
        <v>0</v>
      </c>
      <c r="CP476">
        <f t="shared" si="413"/>
        <v>745.45</v>
      </c>
      <c r="CQ476">
        <f>AC476*BC476</f>
        <v>257.81299999999999</v>
      </c>
      <c r="CR476">
        <f>AD476*BB476</f>
        <v>25.193999999999999</v>
      </c>
      <c r="CS476">
        <f t="shared" si="414"/>
        <v>4.3407</v>
      </c>
      <c r="CT476">
        <f t="shared" si="415"/>
        <v>462.45150000000001</v>
      </c>
      <c r="CU476">
        <f t="shared" si="416"/>
        <v>0</v>
      </c>
      <c r="CV476">
        <f t="shared" si="417"/>
        <v>1.5435000000000001</v>
      </c>
      <c r="CW476">
        <f t="shared" si="418"/>
        <v>1.0500000000000001E-2</v>
      </c>
      <c r="CX476">
        <f t="shared" si="419"/>
        <v>0</v>
      </c>
      <c r="CY476">
        <f t="shared" si="420"/>
        <v>564.81589999999994</v>
      </c>
      <c r="CZ476">
        <f t="shared" si="421"/>
        <v>336.08879999999999</v>
      </c>
      <c r="DB476">
        <v>27</v>
      </c>
      <c r="DC476" t="s">
        <v>6</v>
      </c>
      <c r="DD476" t="s">
        <v>6</v>
      </c>
      <c r="DE476" t="s">
        <v>26</v>
      </c>
      <c r="DF476" t="s">
        <v>26</v>
      </c>
      <c r="DG476" t="s">
        <v>26</v>
      </c>
      <c r="DH476" t="s">
        <v>6</v>
      </c>
      <c r="DI476" t="s">
        <v>26</v>
      </c>
      <c r="DJ476" t="s">
        <v>26</v>
      </c>
      <c r="DK476" t="s">
        <v>6</v>
      </c>
      <c r="DL476" t="s">
        <v>6</v>
      </c>
      <c r="DM476" t="s">
        <v>6</v>
      </c>
      <c r="DN476">
        <v>0</v>
      </c>
      <c r="DO476">
        <v>0</v>
      </c>
      <c r="DP476">
        <v>1</v>
      </c>
      <c r="DQ476">
        <v>1</v>
      </c>
      <c r="DU476">
        <v>1013</v>
      </c>
      <c r="DV476" t="s">
        <v>23</v>
      </c>
      <c r="DW476" t="str">
        <f>'1.Лок.смета.и.Акт'!D1433</f>
        <v>ШТ</v>
      </c>
      <c r="DX476">
        <v>1</v>
      </c>
      <c r="DZ476" t="s">
        <v>6</v>
      </c>
      <c r="EA476" t="s">
        <v>6</v>
      </c>
      <c r="EB476" t="s">
        <v>6</v>
      </c>
      <c r="EC476" t="s">
        <v>6</v>
      </c>
      <c r="EE476">
        <v>61529847</v>
      </c>
      <c r="EF476">
        <v>22</v>
      </c>
      <c r="EG476" t="s">
        <v>27</v>
      </c>
      <c r="EH476">
        <v>16</v>
      </c>
      <c r="EI476" t="s">
        <v>28</v>
      </c>
      <c r="EJ476">
        <v>1</v>
      </c>
      <c r="EK476">
        <v>20001</v>
      </c>
      <c r="EL476" t="s">
        <v>29</v>
      </c>
      <c r="EM476" t="s">
        <v>30</v>
      </c>
      <c r="EO476" t="s">
        <v>31</v>
      </c>
      <c r="EQ476">
        <v>0</v>
      </c>
      <c r="ER476">
        <f>ES476+ET476+EV476</f>
        <v>43.3</v>
      </c>
      <c r="ES476" s="68">
        <f>'1.Лок.смета.и.Акт'!F1437</f>
        <v>28.3</v>
      </c>
      <c r="ET476" s="68">
        <f>'1.Лок.смета.и.Акт'!F1435</f>
        <v>1.81</v>
      </c>
      <c r="EU476" s="68">
        <f>'1.Лок.смета.и.Акт'!F1436</f>
        <v>0.12</v>
      </c>
      <c r="EV476" s="68">
        <f>'1.Лок.смета.и.Акт'!F1434</f>
        <v>13.19</v>
      </c>
      <c r="EW476">
        <f>'1.Лок.смета.и.Акт'!E1440</f>
        <v>1.47</v>
      </c>
      <c r="EX476">
        <v>0.01</v>
      </c>
      <c r="EY476">
        <v>0</v>
      </c>
      <c r="FQ476">
        <v>0</v>
      </c>
      <c r="FR476">
        <f t="shared" si="422"/>
        <v>0</v>
      </c>
      <c r="FS476">
        <v>0</v>
      </c>
      <c r="FX476">
        <v>121</v>
      </c>
      <c r="FY476">
        <v>72</v>
      </c>
      <c r="GA476" t="s">
        <v>6</v>
      </c>
      <c r="GD476">
        <v>1</v>
      </c>
      <c r="GF476">
        <v>-1459495718</v>
      </c>
      <c r="GG476">
        <v>2</v>
      </c>
      <c r="GH476">
        <v>1</v>
      </c>
      <c r="GI476">
        <v>4</v>
      </c>
      <c r="GJ476">
        <v>0</v>
      </c>
      <c r="GK476">
        <v>0</v>
      </c>
      <c r="GL476">
        <f t="shared" si="423"/>
        <v>0</v>
      </c>
      <c r="GM476">
        <f t="shared" si="424"/>
        <v>1646.36</v>
      </c>
      <c r="GN476">
        <f t="shared" si="425"/>
        <v>1646.36</v>
      </c>
      <c r="GO476">
        <f t="shared" si="426"/>
        <v>0</v>
      </c>
      <c r="GP476">
        <f t="shared" si="427"/>
        <v>0</v>
      </c>
      <c r="GR476">
        <v>0</v>
      </c>
      <c r="GS476">
        <v>3</v>
      </c>
      <c r="GT476">
        <v>0</v>
      </c>
      <c r="GU476" t="s">
        <v>6</v>
      </c>
      <c r="GV476">
        <f t="shared" si="428"/>
        <v>0</v>
      </c>
      <c r="GW476">
        <v>1</v>
      </c>
      <c r="GX476">
        <f t="shared" si="429"/>
        <v>0</v>
      </c>
      <c r="HA476">
        <v>0</v>
      </c>
      <c r="HB476">
        <v>0</v>
      </c>
      <c r="HC476">
        <f t="shared" si="430"/>
        <v>0</v>
      </c>
      <c r="HE476" t="s">
        <v>6</v>
      </c>
      <c r="HF476" t="s">
        <v>6</v>
      </c>
      <c r="HM476" t="s">
        <v>6</v>
      </c>
      <c r="HN476" t="s">
        <v>32</v>
      </c>
      <c r="HO476" t="s">
        <v>33</v>
      </c>
      <c r="HP476" t="s">
        <v>28</v>
      </c>
      <c r="HQ476" t="s">
        <v>28</v>
      </c>
      <c r="IF476">
        <v>-1</v>
      </c>
      <c r="IK476">
        <v>0</v>
      </c>
    </row>
    <row r="477" spans="1:245" x14ac:dyDescent="0.2">
      <c r="A477">
        <v>18</v>
      </c>
      <c r="B477">
        <v>1</v>
      </c>
      <c r="C477">
        <v>552</v>
      </c>
      <c r="E477" t="s">
        <v>428</v>
      </c>
      <c r="F477" t="str">
        <f>'1.Лок.смета.и.Акт'!B1441</f>
        <v>Прайс</v>
      </c>
      <c r="G477" t="s">
        <v>429</v>
      </c>
      <c r="H477" t="s">
        <v>23</v>
      </c>
      <c r="I477" t="e">
        <f>I476*J477</f>
        <v>#REF!</v>
      </c>
      <c r="J477" s="183" t="e">
        <f>#REF!</f>
        <v>#REF!</v>
      </c>
      <c r="K477">
        <v>1</v>
      </c>
      <c r="O477" t="e">
        <f t="shared" si="398"/>
        <v>#REF!</v>
      </c>
      <c r="P477" t="e">
        <f t="shared" si="399"/>
        <v>#REF!</v>
      </c>
      <c r="Q477" t="e">
        <f t="shared" si="400"/>
        <v>#REF!</v>
      </c>
      <c r="R477" t="e">
        <f t="shared" si="401"/>
        <v>#REF!</v>
      </c>
      <c r="S477" t="e">
        <f t="shared" si="402"/>
        <v>#REF!</v>
      </c>
      <c r="T477" t="e">
        <f t="shared" si="403"/>
        <v>#REF!</v>
      </c>
      <c r="U477" t="e">
        <f t="shared" si="404"/>
        <v>#REF!</v>
      </c>
      <c r="V477" t="e">
        <f t="shared" si="405"/>
        <v>#REF!</v>
      </c>
      <c r="W477" t="e">
        <f t="shared" si="406"/>
        <v>#REF!</v>
      </c>
      <c r="X477" t="e">
        <f t="shared" si="407"/>
        <v>#REF!</v>
      </c>
      <c r="Y477" t="e">
        <f t="shared" si="408"/>
        <v>#REF!</v>
      </c>
      <c r="AA477">
        <v>74715642</v>
      </c>
      <c r="AB477">
        <f t="shared" si="409"/>
        <v>10363.81</v>
      </c>
      <c r="AC477">
        <f t="shared" si="410"/>
        <v>10363.81</v>
      </c>
      <c r="AD477">
        <f>ROUND((((ET477)-(EU477))+AE477),2)</f>
        <v>0</v>
      </c>
      <c r="AE477">
        <f>ROUND((EU477),2)</f>
        <v>0</v>
      </c>
      <c r="AF477">
        <f>ROUND((EV477),2)</f>
        <v>0</v>
      </c>
      <c r="AG477">
        <f t="shared" si="411"/>
        <v>0</v>
      </c>
      <c r="AH477">
        <f>(EW477)</f>
        <v>0</v>
      </c>
      <c r="AI477">
        <f>(EX477)</f>
        <v>0</v>
      </c>
      <c r="AJ477">
        <f t="shared" si="412"/>
        <v>0</v>
      </c>
      <c r="AK477">
        <v>10363.81</v>
      </c>
      <c r="AL477" s="68">
        <f>'1.Лок.смета.и.Акт'!F1441</f>
        <v>10363.81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f>'1.Лок.смета.и.Акт'!J1441</f>
        <v>6.13</v>
      </c>
      <c r="BD477" t="s">
        <v>6</v>
      </c>
      <c r="BE477" t="s">
        <v>6</v>
      </c>
      <c r="BF477" t="s">
        <v>6</v>
      </c>
      <c r="BG477" t="s">
        <v>6</v>
      </c>
      <c r="BH477">
        <v>3</v>
      </c>
      <c r="BI477">
        <v>3</v>
      </c>
      <c r="BJ477" t="s">
        <v>78</v>
      </c>
      <c r="BM477">
        <v>600001</v>
      </c>
      <c r="BN477">
        <v>0</v>
      </c>
      <c r="BO477" t="s">
        <v>6</v>
      </c>
      <c r="BP477">
        <v>0</v>
      </c>
      <c r="BQ477">
        <v>5</v>
      </c>
      <c r="BR477">
        <v>0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6</v>
      </c>
      <c r="BZ477">
        <v>0</v>
      </c>
      <c r="CA477">
        <v>0</v>
      </c>
      <c r="CB477" t="s">
        <v>6</v>
      </c>
      <c r="CE477">
        <v>0</v>
      </c>
      <c r="CF477">
        <v>0</v>
      </c>
      <c r="CG477">
        <v>0</v>
      </c>
      <c r="CM477">
        <v>0</v>
      </c>
      <c r="CN477" t="s">
        <v>6</v>
      </c>
      <c r="CO477">
        <v>0</v>
      </c>
      <c r="CP477" t="e">
        <f t="shared" si="413"/>
        <v>#REF!</v>
      </c>
      <c r="CQ477">
        <f>AC477</f>
        <v>10363.81</v>
      </c>
      <c r="CR477">
        <f>AD477</f>
        <v>0</v>
      </c>
      <c r="CS477">
        <f t="shared" si="414"/>
        <v>0</v>
      </c>
      <c r="CT477">
        <f t="shared" si="415"/>
        <v>0</v>
      </c>
      <c r="CU477">
        <f t="shared" si="416"/>
        <v>0</v>
      </c>
      <c r="CV477">
        <f t="shared" si="417"/>
        <v>0</v>
      </c>
      <c r="CW477">
        <f t="shared" si="418"/>
        <v>0</v>
      </c>
      <c r="CX477">
        <f t="shared" si="419"/>
        <v>0</v>
      </c>
      <c r="CY477" t="e">
        <f t="shared" si="420"/>
        <v>#REF!</v>
      </c>
      <c r="CZ477" t="e">
        <f t="shared" si="421"/>
        <v>#REF!</v>
      </c>
      <c r="DC477" t="s">
        <v>6</v>
      </c>
      <c r="DD477" t="s">
        <v>6</v>
      </c>
      <c r="DE477" t="s">
        <v>6</v>
      </c>
      <c r="DF477" t="s">
        <v>6</v>
      </c>
      <c r="DG477" t="s">
        <v>6</v>
      </c>
      <c r="DH477" t="s">
        <v>6</v>
      </c>
      <c r="DI477" t="s">
        <v>6</v>
      </c>
      <c r="DJ477" t="s">
        <v>6</v>
      </c>
      <c r="DK477" t="s">
        <v>6</v>
      </c>
      <c r="DL477" t="s">
        <v>6</v>
      </c>
      <c r="DM477" t="s">
        <v>6</v>
      </c>
      <c r="DN477">
        <v>0</v>
      </c>
      <c r="DO477">
        <v>0</v>
      </c>
      <c r="DP477">
        <v>1</v>
      </c>
      <c r="DQ477">
        <v>1</v>
      </c>
      <c r="DU477">
        <v>1013</v>
      </c>
      <c r="DV477" t="s">
        <v>23</v>
      </c>
      <c r="DW477" t="str">
        <f>'1.Лок.смета.и.Акт'!D1441</f>
        <v>ШТ</v>
      </c>
      <c r="DX477">
        <v>1</v>
      </c>
      <c r="DZ477" t="s">
        <v>6</v>
      </c>
      <c r="EA477" t="s">
        <v>6</v>
      </c>
      <c r="EB477" t="s">
        <v>6</v>
      </c>
      <c r="EC477" t="s">
        <v>6</v>
      </c>
      <c r="EE477">
        <v>61530071</v>
      </c>
      <c r="EF477">
        <v>5</v>
      </c>
      <c r="EG477" t="s">
        <v>39</v>
      </c>
      <c r="EH477">
        <v>0</v>
      </c>
      <c r="EI477" t="s">
        <v>6</v>
      </c>
      <c r="EJ477">
        <v>3</v>
      </c>
      <c r="EK477">
        <v>600001</v>
      </c>
      <c r="EL477" t="s">
        <v>40</v>
      </c>
      <c r="EM477" t="s">
        <v>41</v>
      </c>
      <c r="EO477" t="s">
        <v>6</v>
      </c>
      <c r="EQ477">
        <v>0</v>
      </c>
      <c r="ER477">
        <v>10363.81</v>
      </c>
      <c r="ES477" s="68">
        <f>'1.Лок.смета.и.Акт'!F1441</f>
        <v>10363.81</v>
      </c>
      <c r="ET477">
        <v>0</v>
      </c>
      <c r="EU477">
        <v>0</v>
      </c>
      <c r="EV477">
        <v>0</v>
      </c>
      <c r="EW477">
        <v>0</v>
      </c>
      <c r="EX477">
        <v>0</v>
      </c>
      <c r="EZ477">
        <v>5</v>
      </c>
      <c r="FC477">
        <v>0</v>
      </c>
      <c r="FD477">
        <v>18</v>
      </c>
      <c r="FF477">
        <v>9933</v>
      </c>
      <c r="FQ477">
        <v>0</v>
      </c>
      <c r="FR477" t="e">
        <f t="shared" si="422"/>
        <v>#REF!</v>
      </c>
      <c r="FS477">
        <v>0</v>
      </c>
      <c r="FX477">
        <v>0</v>
      </c>
      <c r="FY477">
        <v>0</v>
      </c>
      <c r="GA477" t="s">
        <v>430</v>
      </c>
      <c r="GD477">
        <v>1</v>
      </c>
      <c r="GF477">
        <v>-1020816168</v>
      </c>
      <c r="GG477">
        <v>2</v>
      </c>
      <c r="GH477">
        <v>3</v>
      </c>
      <c r="GI477">
        <v>4</v>
      </c>
      <c r="GJ477">
        <v>0</v>
      </c>
      <c r="GK477">
        <v>0</v>
      </c>
      <c r="GL477">
        <f t="shared" si="423"/>
        <v>0</v>
      </c>
      <c r="GM477" t="e">
        <f t="shared" si="424"/>
        <v>#REF!</v>
      </c>
      <c r="GN477">
        <f t="shared" si="425"/>
        <v>0</v>
      </c>
      <c r="GO477">
        <f t="shared" si="426"/>
        <v>0</v>
      </c>
      <c r="GP477">
        <f t="shared" si="427"/>
        <v>0</v>
      </c>
      <c r="GR477">
        <v>1</v>
      </c>
      <c r="GS477">
        <v>1</v>
      </c>
      <c r="GT477">
        <v>0</v>
      </c>
      <c r="GU477" t="s">
        <v>6</v>
      </c>
      <c r="GV477">
        <f t="shared" si="428"/>
        <v>0</v>
      </c>
      <c r="GW477">
        <v>1</v>
      </c>
      <c r="GX477" t="e">
        <f t="shared" si="429"/>
        <v>#REF!</v>
      </c>
      <c r="HA477">
        <v>0</v>
      </c>
      <c r="HB477">
        <v>0</v>
      </c>
      <c r="HC477">
        <f t="shared" si="430"/>
        <v>0</v>
      </c>
      <c r="HE477" t="s">
        <v>43</v>
      </c>
      <c r="HF477" t="s">
        <v>44</v>
      </c>
      <c r="HH477" t="e">
        <f>ROUND(AC477*I477,2)</f>
        <v>#REF!</v>
      </c>
      <c r="HM477" t="s">
        <v>6</v>
      </c>
      <c r="HN477" t="s">
        <v>6</v>
      </c>
      <c r="HO477" t="s">
        <v>6</v>
      </c>
      <c r="HP477" t="s">
        <v>6</v>
      </c>
      <c r="HQ477" t="s">
        <v>6</v>
      </c>
      <c r="IF477">
        <v>-1</v>
      </c>
      <c r="IK477">
        <v>0</v>
      </c>
    </row>
    <row r="478" spans="1:245" x14ac:dyDescent="0.2">
      <c r="A478">
        <v>17</v>
      </c>
      <c r="B478">
        <v>1</v>
      </c>
      <c r="C478">
        <f>ROW(SmtRes!A564)</f>
        <v>564</v>
      </c>
      <c r="D478">
        <f>ROW(EtalonRes!A601)</f>
        <v>601</v>
      </c>
      <c r="E478" t="s">
        <v>431</v>
      </c>
      <c r="F478" t="s">
        <v>137</v>
      </c>
      <c r="G478" t="s">
        <v>138</v>
      </c>
      <c r="H478" t="s">
        <v>101</v>
      </c>
      <c r="I478">
        <f>'1.Лок.смета.и.Акт'!E1446</f>
        <v>0.7</v>
      </c>
      <c r="J478">
        <v>0</v>
      </c>
      <c r="K478">
        <v>0.7</v>
      </c>
      <c r="O478">
        <f t="shared" si="398"/>
        <v>33931.43</v>
      </c>
      <c r="P478">
        <f t="shared" si="399"/>
        <v>2769.15</v>
      </c>
      <c r="Q478">
        <f t="shared" si="400"/>
        <v>918.55</v>
      </c>
      <c r="R478">
        <f t="shared" si="401"/>
        <v>285.38</v>
      </c>
      <c r="S478">
        <f t="shared" si="402"/>
        <v>30243.73</v>
      </c>
      <c r="T478">
        <f t="shared" si="403"/>
        <v>0</v>
      </c>
      <c r="U478">
        <f t="shared" si="404"/>
        <v>103.63500000000001</v>
      </c>
      <c r="V478">
        <f t="shared" si="405"/>
        <v>0.69089999999999996</v>
      </c>
      <c r="W478">
        <f t="shared" si="406"/>
        <v>0</v>
      </c>
      <c r="X478">
        <f t="shared" si="407"/>
        <v>36940.22</v>
      </c>
      <c r="Y478">
        <f t="shared" si="408"/>
        <v>21980.959999999999</v>
      </c>
      <c r="AA478">
        <v>74715642</v>
      </c>
      <c r="AB478">
        <f t="shared" si="409"/>
        <v>1827.16</v>
      </c>
      <c r="AC478">
        <f t="shared" si="410"/>
        <v>434.24</v>
      </c>
      <c r="AD478">
        <f>ROUND(((((ET478*ROUND(1.05,7)))-((EU478*ROUND(1.05,7))))+AE478),2)</f>
        <v>98.96</v>
      </c>
      <c r="AE478">
        <f>ROUND(((EU478*ROUND(1.05,7))),2)</f>
        <v>12.21</v>
      </c>
      <c r="AF478">
        <f>ROUND(((EV478*ROUND(1.05,7))),2)</f>
        <v>1293.96</v>
      </c>
      <c r="AG478">
        <f t="shared" si="411"/>
        <v>0</v>
      </c>
      <c r="AH478">
        <f>((EW478*ROUND(1.05,7)))</f>
        <v>148.05000000000001</v>
      </c>
      <c r="AI478">
        <f>((EX478*ROUND(1.05,7)))</f>
        <v>0.98699999999999999</v>
      </c>
      <c r="AJ478">
        <f t="shared" si="412"/>
        <v>0</v>
      </c>
      <c r="AK478">
        <f>AL478+AM478+AO478</f>
        <v>1760.83</v>
      </c>
      <c r="AL478" s="68">
        <f>'1.Лок.смета.и.Акт'!F1450</f>
        <v>434.24</v>
      </c>
      <c r="AM478" s="68">
        <f>'1.Лок.смета.и.Акт'!F1448</f>
        <v>94.25</v>
      </c>
      <c r="AN478" s="68">
        <f>'1.Лок.смета.и.Акт'!F1449</f>
        <v>11.63</v>
      </c>
      <c r="AO478" s="68">
        <f>'1.Лок.смета.и.Акт'!F1447</f>
        <v>1232.3399999999999</v>
      </c>
      <c r="AP478">
        <v>0</v>
      </c>
      <c r="AQ478">
        <f>'1.Лок.смета.и.Акт'!E1453</f>
        <v>141</v>
      </c>
      <c r="AR478">
        <v>0.94</v>
      </c>
      <c r="AS478">
        <v>0</v>
      </c>
      <c r="AT478">
        <v>121</v>
      </c>
      <c r="AU478">
        <v>72</v>
      </c>
      <c r="AV478">
        <v>1</v>
      </c>
      <c r="AW478">
        <v>1</v>
      </c>
      <c r="AZ478">
        <v>1</v>
      </c>
      <c r="BA478">
        <f>'1.Лок.смета.и.Акт'!J1447</f>
        <v>33.39</v>
      </c>
      <c r="BB478">
        <f>'1.Лок.смета.и.Акт'!J1448</f>
        <v>13.26</v>
      </c>
      <c r="BC478">
        <f>'1.Лок.смета.и.Акт'!J1450</f>
        <v>9.11</v>
      </c>
      <c r="BD478" t="s">
        <v>6</v>
      </c>
      <c r="BE478" t="s">
        <v>6</v>
      </c>
      <c r="BF478" t="s">
        <v>6</v>
      </c>
      <c r="BG478" t="s">
        <v>6</v>
      </c>
      <c r="BH478">
        <v>0</v>
      </c>
      <c r="BI478">
        <v>1</v>
      </c>
      <c r="BJ478" t="s">
        <v>139</v>
      </c>
      <c r="BM478">
        <v>20001</v>
      </c>
      <c r="BN478">
        <v>0</v>
      </c>
      <c r="BO478" t="s">
        <v>6</v>
      </c>
      <c r="BP478">
        <v>0</v>
      </c>
      <c r="BQ478">
        <v>22</v>
      </c>
      <c r="BR478">
        <v>0</v>
      </c>
      <c r="BS478">
        <f>'1.Лок.смета.и.Акт'!J1449</f>
        <v>33.39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6</v>
      </c>
      <c r="BZ478">
        <v>121</v>
      </c>
      <c r="CA478">
        <v>72</v>
      </c>
      <c r="CB478" t="s">
        <v>6</v>
      </c>
      <c r="CE478">
        <v>0</v>
      </c>
      <c r="CF478">
        <v>0</v>
      </c>
      <c r="CG478">
        <v>0</v>
      </c>
      <c r="CM478">
        <v>0</v>
      </c>
      <c r="CN478" t="s">
        <v>63</v>
      </c>
      <c r="CO478">
        <v>0</v>
      </c>
      <c r="CP478">
        <f t="shared" si="413"/>
        <v>33931.43</v>
      </c>
      <c r="CQ478">
        <f>AC478*BC478</f>
        <v>3955.9263999999998</v>
      </c>
      <c r="CR478">
        <f>AD478*BB478</f>
        <v>1312.2095999999999</v>
      </c>
      <c r="CS478">
        <f t="shared" si="414"/>
        <v>407.69190000000003</v>
      </c>
      <c r="CT478">
        <f t="shared" si="415"/>
        <v>43205.324400000005</v>
      </c>
      <c r="CU478">
        <f t="shared" si="416"/>
        <v>0</v>
      </c>
      <c r="CV478">
        <f t="shared" si="417"/>
        <v>148.05000000000001</v>
      </c>
      <c r="CW478">
        <f t="shared" si="418"/>
        <v>0.98699999999999999</v>
      </c>
      <c r="CX478">
        <f t="shared" si="419"/>
        <v>0</v>
      </c>
      <c r="CY478">
        <f t="shared" si="420"/>
        <v>36940.223100000003</v>
      </c>
      <c r="CZ478">
        <f t="shared" si="421"/>
        <v>21980.959199999998</v>
      </c>
      <c r="DC478" t="s">
        <v>6</v>
      </c>
      <c r="DD478" t="s">
        <v>6</v>
      </c>
      <c r="DE478" t="s">
        <v>64</v>
      </c>
      <c r="DF478" t="s">
        <v>64</v>
      </c>
      <c r="DG478" t="s">
        <v>64</v>
      </c>
      <c r="DH478" t="s">
        <v>6</v>
      </c>
      <c r="DI478" t="s">
        <v>64</v>
      </c>
      <c r="DJ478" t="s">
        <v>64</v>
      </c>
      <c r="DK478" t="s">
        <v>6</v>
      </c>
      <c r="DL478" t="s">
        <v>6</v>
      </c>
      <c r="DM478" t="s">
        <v>6</v>
      </c>
      <c r="DN478">
        <v>0</v>
      </c>
      <c r="DO478">
        <v>0</v>
      </c>
      <c r="DP478">
        <v>1</v>
      </c>
      <c r="DQ478">
        <v>1</v>
      </c>
      <c r="DU478">
        <v>1005</v>
      </c>
      <c r="DV478" t="s">
        <v>101</v>
      </c>
      <c r="DW478" t="str">
        <f>'1.Лок.смета.и.Акт'!D1446</f>
        <v>100 м2</v>
      </c>
      <c r="DX478">
        <v>100</v>
      </c>
      <c r="DZ478" t="s">
        <v>6</v>
      </c>
      <c r="EA478" t="s">
        <v>6</v>
      </c>
      <c r="EB478" t="s">
        <v>6</v>
      </c>
      <c r="EC478" t="s">
        <v>6</v>
      </c>
      <c r="EE478">
        <v>61529847</v>
      </c>
      <c r="EF478">
        <v>22</v>
      </c>
      <c r="EG478" t="s">
        <v>27</v>
      </c>
      <c r="EH478">
        <v>16</v>
      </c>
      <c r="EI478" t="s">
        <v>28</v>
      </c>
      <c r="EJ478">
        <v>1</v>
      </c>
      <c r="EK478">
        <v>20001</v>
      </c>
      <c r="EL478" t="s">
        <v>29</v>
      </c>
      <c r="EM478" t="s">
        <v>30</v>
      </c>
      <c r="EO478" t="s">
        <v>31</v>
      </c>
      <c r="EQ478">
        <v>0</v>
      </c>
      <c r="ER478">
        <f>ES478+ET478+EV478</f>
        <v>1760.83</v>
      </c>
      <c r="ES478" s="68">
        <f>'1.Лок.смета.и.Акт'!F1450</f>
        <v>434.24</v>
      </c>
      <c r="ET478" s="68">
        <f>'1.Лок.смета.и.Акт'!F1448</f>
        <v>94.25</v>
      </c>
      <c r="EU478" s="68">
        <f>'1.Лок.смета.и.Акт'!F1449</f>
        <v>11.63</v>
      </c>
      <c r="EV478" s="68">
        <f>'1.Лок.смета.и.Акт'!F1447</f>
        <v>1232.3399999999999</v>
      </c>
      <c r="EW478">
        <f>'1.Лок.смета.и.Акт'!E1453</f>
        <v>141</v>
      </c>
      <c r="EX478">
        <v>0.94</v>
      </c>
      <c r="EY478">
        <v>0</v>
      </c>
      <c r="FQ478">
        <v>0</v>
      </c>
      <c r="FR478">
        <f t="shared" si="422"/>
        <v>0</v>
      </c>
      <c r="FS478">
        <v>0</v>
      </c>
      <c r="FX478">
        <v>121</v>
      </c>
      <c r="FY478">
        <v>72</v>
      </c>
      <c r="GA478" t="s">
        <v>6</v>
      </c>
      <c r="GD478">
        <v>1</v>
      </c>
      <c r="GF478">
        <v>2063072167</v>
      </c>
      <c r="GG478">
        <v>2</v>
      </c>
      <c r="GH478">
        <v>1</v>
      </c>
      <c r="GI478">
        <v>4</v>
      </c>
      <c r="GJ478">
        <v>0</v>
      </c>
      <c r="GK478">
        <v>0</v>
      </c>
      <c r="GL478">
        <f t="shared" si="423"/>
        <v>0</v>
      </c>
      <c r="GM478">
        <f t="shared" si="424"/>
        <v>92852.61</v>
      </c>
      <c r="GN478">
        <f t="shared" si="425"/>
        <v>92852.61</v>
      </c>
      <c r="GO478">
        <f t="shared" si="426"/>
        <v>0</v>
      </c>
      <c r="GP478">
        <f t="shared" si="427"/>
        <v>0</v>
      </c>
      <c r="GR478">
        <v>0</v>
      </c>
      <c r="GS478">
        <v>3</v>
      </c>
      <c r="GT478">
        <v>0</v>
      </c>
      <c r="GU478" t="s">
        <v>6</v>
      </c>
      <c r="GV478">
        <f t="shared" si="428"/>
        <v>0</v>
      </c>
      <c r="GW478">
        <v>1</v>
      </c>
      <c r="GX478">
        <f t="shared" si="429"/>
        <v>0</v>
      </c>
      <c r="HA478">
        <v>0</v>
      </c>
      <c r="HB478">
        <v>0</v>
      </c>
      <c r="HC478">
        <f t="shared" si="430"/>
        <v>0</v>
      </c>
      <c r="HE478" t="s">
        <v>6</v>
      </c>
      <c r="HF478" t="s">
        <v>6</v>
      </c>
      <c r="HM478" t="s">
        <v>6</v>
      </c>
      <c r="HN478" t="s">
        <v>32</v>
      </c>
      <c r="HO478" t="s">
        <v>33</v>
      </c>
      <c r="HP478" t="s">
        <v>28</v>
      </c>
      <c r="HQ478" t="s">
        <v>28</v>
      </c>
      <c r="IF478">
        <v>-1</v>
      </c>
      <c r="IK478">
        <v>0</v>
      </c>
    </row>
    <row r="479" spans="1:245" x14ac:dyDescent="0.2">
      <c r="A479">
        <v>18</v>
      </c>
      <c r="B479">
        <v>1</v>
      </c>
      <c r="C479">
        <v>564</v>
      </c>
      <c r="E479" t="s">
        <v>432</v>
      </c>
      <c r="F479" t="str">
        <f>'1.Лок.смета.и.Акт'!B1454</f>
        <v>Прайс</v>
      </c>
      <c r="G479" t="s">
        <v>151</v>
      </c>
      <c r="H479" t="s">
        <v>105</v>
      </c>
      <c r="I479" t="e">
        <f>I478*J479</f>
        <v>#REF!</v>
      </c>
      <c r="J479" s="183" t="e">
        <f>#REF!</f>
        <v>#REF!</v>
      </c>
      <c r="K479">
        <v>100</v>
      </c>
      <c r="O479" t="e">
        <f t="shared" si="398"/>
        <v>#REF!</v>
      </c>
      <c r="P479" t="e">
        <f t="shared" si="399"/>
        <v>#REF!</v>
      </c>
      <c r="Q479" t="e">
        <f t="shared" si="400"/>
        <v>#REF!</v>
      </c>
      <c r="R479" t="e">
        <f t="shared" si="401"/>
        <v>#REF!</v>
      </c>
      <c r="S479" t="e">
        <f t="shared" si="402"/>
        <v>#REF!</v>
      </c>
      <c r="T479" t="e">
        <f t="shared" si="403"/>
        <v>#REF!</v>
      </c>
      <c r="U479" t="e">
        <f t="shared" si="404"/>
        <v>#REF!</v>
      </c>
      <c r="V479" t="e">
        <f t="shared" si="405"/>
        <v>#REF!</v>
      </c>
      <c r="W479" t="e">
        <f t="shared" si="406"/>
        <v>#REF!</v>
      </c>
      <c r="X479" t="e">
        <f t="shared" si="407"/>
        <v>#REF!</v>
      </c>
      <c r="Y479" t="e">
        <f t="shared" si="408"/>
        <v>#REF!</v>
      </c>
      <c r="AA479">
        <v>74715642</v>
      </c>
      <c r="AB479">
        <f t="shared" si="409"/>
        <v>1225.7</v>
      </c>
      <c r="AC479">
        <f t="shared" si="410"/>
        <v>1225.7</v>
      </c>
      <c r="AD479">
        <f>ROUND((((ET479)-(EU479))+AE479),2)</f>
        <v>0</v>
      </c>
      <c r="AE479">
        <f>ROUND((EU479),2)</f>
        <v>0</v>
      </c>
      <c r="AF479">
        <f>ROUND((EV479),2)</f>
        <v>0</v>
      </c>
      <c r="AG479">
        <f t="shared" si="411"/>
        <v>0</v>
      </c>
      <c r="AH479">
        <f>(EW479)</f>
        <v>0</v>
      </c>
      <c r="AI479">
        <f>(EX479)</f>
        <v>0</v>
      </c>
      <c r="AJ479">
        <f t="shared" si="412"/>
        <v>0</v>
      </c>
      <c r="AK479">
        <v>1225.7</v>
      </c>
      <c r="AL479" s="68">
        <f>'1.Лок.смета.и.Акт'!F1454</f>
        <v>1225.7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f>'1.Лок.смета.и.Акт'!J1454</f>
        <v>9.11</v>
      </c>
      <c r="BD479" t="s">
        <v>6</v>
      </c>
      <c r="BE479" t="s">
        <v>6</v>
      </c>
      <c r="BF479" t="s">
        <v>6</v>
      </c>
      <c r="BG479" t="s">
        <v>6</v>
      </c>
      <c r="BH479">
        <v>3</v>
      </c>
      <c r="BI479">
        <v>1</v>
      </c>
      <c r="BJ479" t="s">
        <v>142</v>
      </c>
      <c r="BM479">
        <v>500001</v>
      </c>
      <c r="BN479">
        <v>0</v>
      </c>
      <c r="BO479" t="s">
        <v>6</v>
      </c>
      <c r="BP479">
        <v>0</v>
      </c>
      <c r="BQ479">
        <v>8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6</v>
      </c>
      <c r="BZ479">
        <v>0</v>
      </c>
      <c r="CA479">
        <v>0</v>
      </c>
      <c r="CB479" t="s">
        <v>6</v>
      </c>
      <c r="CE479">
        <v>0</v>
      </c>
      <c r="CF479">
        <v>0</v>
      </c>
      <c r="CG479">
        <v>0</v>
      </c>
      <c r="CM479">
        <v>0</v>
      </c>
      <c r="CN479" t="s">
        <v>6</v>
      </c>
      <c r="CO479">
        <v>0</v>
      </c>
      <c r="CP479" t="e">
        <f t="shared" si="413"/>
        <v>#REF!</v>
      </c>
      <c r="CQ479">
        <f>AC479</f>
        <v>1225.7</v>
      </c>
      <c r="CR479">
        <f>AD479</f>
        <v>0</v>
      </c>
      <c r="CS479">
        <f t="shared" si="414"/>
        <v>0</v>
      </c>
      <c r="CT479">
        <f t="shared" si="415"/>
        <v>0</v>
      </c>
      <c r="CU479">
        <f t="shared" si="416"/>
        <v>0</v>
      </c>
      <c r="CV479">
        <f t="shared" si="417"/>
        <v>0</v>
      </c>
      <c r="CW479">
        <f t="shared" si="418"/>
        <v>0</v>
      </c>
      <c r="CX479">
        <f t="shared" si="419"/>
        <v>0</v>
      </c>
      <c r="CY479" t="e">
        <f t="shared" si="420"/>
        <v>#REF!</v>
      </c>
      <c r="CZ479" t="e">
        <f t="shared" si="421"/>
        <v>#REF!</v>
      </c>
      <c r="DC479" t="s">
        <v>6</v>
      </c>
      <c r="DD479" t="s">
        <v>6</v>
      </c>
      <c r="DE479" t="s">
        <v>6</v>
      </c>
      <c r="DF479" t="s">
        <v>6</v>
      </c>
      <c r="DG479" t="s">
        <v>6</v>
      </c>
      <c r="DH479" t="s">
        <v>6</v>
      </c>
      <c r="DI479" t="s">
        <v>6</v>
      </c>
      <c r="DJ479" t="s">
        <v>6</v>
      </c>
      <c r="DK479" t="s">
        <v>6</v>
      </c>
      <c r="DL479" t="s">
        <v>6</v>
      </c>
      <c r="DM479" t="s">
        <v>6</v>
      </c>
      <c r="DN479">
        <v>0</v>
      </c>
      <c r="DO479">
        <v>0</v>
      </c>
      <c r="DP479">
        <v>1</v>
      </c>
      <c r="DQ479">
        <v>1</v>
      </c>
      <c r="DU479">
        <v>1005</v>
      </c>
      <c r="DV479" t="s">
        <v>105</v>
      </c>
      <c r="DW479" t="str">
        <f>'1.Лок.смета.и.Акт'!D1454</f>
        <v>м2</v>
      </c>
      <c r="DX479">
        <v>1</v>
      </c>
      <c r="DZ479" t="s">
        <v>6</v>
      </c>
      <c r="EA479" t="s">
        <v>6</v>
      </c>
      <c r="EB479" t="s">
        <v>6</v>
      </c>
      <c r="EC479" t="s">
        <v>6</v>
      </c>
      <c r="EE479">
        <v>61530067</v>
      </c>
      <c r="EF479">
        <v>8</v>
      </c>
      <c r="EG479" t="s">
        <v>51</v>
      </c>
      <c r="EH479">
        <v>0</v>
      </c>
      <c r="EI479" t="s">
        <v>6</v>
      </c>
      <c r="EJ479">
        <v>1</v>
      </c>
      <c r="EK479">
        <v>500001</v>
      </c>
      <c r="EL479" t="s">
        <v>52</v>
      </c>
      <c r="EM479" t="s">
        <v>53</v>
      </c>
      <c r="EO479" t="s">
        <v>6</v>
      </c>
      <c r="EQ479">
        <v>0</v>
      </c>
      <c r="ER479">
        <v>1225.7</v>
      </c>
      <c r="ES479" s="68">
        <f>'1.Лок.смета.и.Акт'!F1454</f>
        <v>1225.7</v>
      </c>
      <c r="ET479">
        <v>0</v>
      </c>
      <c r="EU479">
        <v>0</v>
      </c>
      <c r="EV479">
        <v>0</v>
      </c>
      <c r="EW479">
        <v>0</v>
      </c>
      <c r="EX479">
        <v>0</v>
      </c>
      <c r="EZ479">
        <v>5</v>
      </c>
      <c r="FC479">
        <v>0</v>
      </c>
      <c r="FD479">
        <v>18</v>
      </c>
      <c r="FF479">
        <v>1165.54</v>
      </c>
      <c r="FQ479">
        <v>0</v>
      </c>
      <c r="FR479">
        <f t="shared" si="422"/>
        <v>0</v>
      </c>
      <c r="FS479">
        <v>0</v>
      </c>
      <c r="FX479">
        <v>0</v>
      </c>
      <c r="FY479">
        <v>0</v>
      </c>
      <c r="GA479" t="s">
        <v>149</v>
      </c>
      <c r="GD479">
        <v>1</v>
      </c>
      <c r="GF479">
        <v>228625625</v>
      </c>
      <c r="GG479">
        <v>2</v>
      </c>
      <c r="GH479">
        <v>3</v>
      </c>
      <c r="GI479">
        <v>4</v>
      </c>
      <c r="GJ479">
        <v>0</v>
      </c>
      <c r="GK479">
        <v>0</v>
      </c>
      <c r="GL479">
        <f t="shared" si="423"/>
        <v>0</v>
      </c>
      <c r="GM479" t="e">
        <f t="shared" si="424"/>
        <v>#REF!</v>
      </c>
      <c r="GN479" t="e">
        <f t="shared" si="425"/>
        <v>#REF!</v>
      </c>
      <c r="GO479">
        <f t="shared" si="426"/>
        <v>0</v>
      </c>
      <c r="GP479">
        <f t="shared" si="427"/>
        <v>0</v>
      </c>
      <c r="GR479">
        <v>1</v>
      </c>
      <c r="GS479">
        <v>1</v>
      </c>
      <c r="GT479">
        <v>0</v>
      </c>
      <c r="GU479" t="s">
        <v>6</v>
      </c>
      <c r="GV479">
        <f t="shared" si="428"/>
        <v>0</v>
      </c>
      <c r="GW479">
        <v>1</v>
      </c>
      <c r="GX479" t="e">
        <f t="shared" si="429"/>
        <v>#REF!</v>
      </c>
      <c r="HA479">
        <v>0</v>
      </c>
      <c r="HB479">
        <v>0</v>
      </c>
      <c r="HC479">
        <f t="shared" si="430"/>
        <v>0</v>
      </c>
      <c r="HE479" t="s">
        <v>43</v>
      </c>
      <c r="HF479" t="s">
        <v>55</v>
      </c>
      <c r="HG479" t="e">
        <f>ROUND(AC479*I479,2)</f>
        <v>#REF!</v>
      </c>
      <c r="HM479" t="s">
        <v>6</v>
      </c>
      <c r="HN479" t="s">
        <v>6</v>
      </c>
      <c r="HO479" t="s">
        <v>6</v>
      </c>
      <c r="HP479" t="s">
        <v>6</v>
      </c>
      <c r="HQ479" t="s">
        <v>6</v>
      </c>
      <c r="IF479">
        <v>-1</v>
      </c>
      <c r="IK479">
        <v>0</v>
      </c>
    </row>
    <row r="480" spans="1:245" x14ac:dyDescent="0.2">
      <c r="A480">
        <v>17</v>
      </c>
      <c r="B480">
        <v>1</v>
      </c>
      <c r="C480">
        <f>ROW(SmtRes!A579)</f>
        <v>579</v>
      </c>
      <c r="D480">
        <f>ROW(EtalonRes!A617)</f>
        <v>617</v>
      </c>
      <c r="E480" t="s">
        <v>433</v>
      </c>
      <c r="F480" t="s">
        <v>434</v>
      </c>
      <c r="G480" t="s">
        <v>435</v>
      </c>
      <c r="H480" t="s">
        <v>101</v>
      </c>
      <c r="I480">
        <f>'1.Лок.смета.и.Акт'!E1459</f>
        <v>4.8259999999999996</v>
      </c>
      <c r="J480">
        <v>0</v>
      </c>
      <c r="K480">
        <v>4.8259999999999996</v>
      </c>
      <c r="O480">
        <f t="shared" si="398"/>
        <v>203394.67</v>
      </c>
      <c r="P480">
        <f t="shared" si="399"/>
        <v>17098.37</v>
      </c>
      <c r="Q480">
        <f t="shared" si="400"/>
        <v>5885.41</v>
      </c>
      <c r="R480">
        <f t="shared" si="401"/>
        <v>1820.88</v>
      </c>
      <c r="S480">
        <f t="shared" si="402"/>
        <v>180410.89</v>
      </c>
      <c r="T480">
        <f t="shared" si="403"/>
        <v>0</v>
      </c>
      <c r="U480">
        <f t="shared" si="404"/>
        <v>618.2106</v>
      </c>
      <c r="V480">
        <f t="shared" si="405"/>
        <v>4.4085510000000001</v>
      </c>
      <c r="W480">
        <f t="shared" si="406"/>
        <v>0</v>
      </c>
      <c r="X480">
        <f t="shared" si="407"/>
        <v>220500.44</v>
      </c>
      <c r="Y480">
        <f t="shared" si="408"/>
        <v>131206.87</v>
      </c>
      <c r="AA480">
        <v>74715642</v>
      </c>
      <c r="AB480">
        <f t="shared" si="409"/>
        <v>1600.47</v>
      </c>
      <c r="AC480">
        <f t="shared" si="410"/>
        <v>388.91</v>
      </c>
      <c r="AD480">
        <f>ROUND(((((ET480*ROUND(1.05,7)))-((EU480*ROUND(1.05,7))))+AE480),2)</f>
        <v>91.97</v>
      </c>
      <c r="AE480">
        <f>ROUND(((EU480*ROUND(1.05,7))),2)</f>
        <v>11.3</v>
      </c>
      <c r="AF480">
        <f>ROUND(((EV480*ROUND(1.05,7))),2)</f>
        <v>1119.5899999999999</v>
      </c>
      <c r="AG480">
        <f t="shared" si="411"/>
        <v>0</v>
      </c>
      <c r="AH480">
        <f>((EW480*ROUND(1.05,7)))</f>
        <v>128.1</v>
      </c>
      <c r="AI480">
        <f>((EX480*ROUND(1.05,7)))</f>
        <v>0.91349999999999998</v>
      </c>
      <c r="AJ480">
        <f t="shared" si="412"/>
        <v>0</v>
      </c>
      <c r="AK480">
        <f>AL480+AM480+AO480</f>
        <v>1542.78</v>
      </c>
      <c r="AL480" s="68">
        <f>'1.Лок.смета.и.Акт'!F1463</f>
        <v>388.91</v>
      </c>
      <c r="AM480" s="68">
        <f>'1.Лок.смета.и.Акт'!F1461</f>
        <v>87.59</v>
      </c>
      <c r="AN480" s="68">
        <f>'1.Лок.смета.и.Акт'!F1462</f>
        <v>10.76</v>
      </c>
      <c r="AO480" s="68">
        <f>'1.Лок.смета.и.Акт'!F1460</f>
        <v>1066.28</v>
      </c>
      <c r="AP480">
        <v>0</v>
      </c>
      <c r="AQ480">
        <f>'1.Лок.смета.и.Акт'!E1466</f>
        <v>122</v>
      </c>
      <c r="AR480">
        <v>0.87</v>
      </c>
      <c r="AS480">
        <v>0</v>
      </c>
      <c r="AT480">
        <v>121</v>
      </c>
      <c r="AU480">
        <v>72</v>
      </c>
      <c r="AV480">
        <v>1</v>
      </c>
      <c r="AW480">
        <v>1</v>
      </c>
      <c r="AZ480">
        <v>1</v>
      </c>
      <c r="BA480">
        <f>'1.Лок.смета.и.Акт'!J1460</f>
        <v>33.39</v>
      </c>
      <c r="BB480">
        <f>'1.Лок.смета.и.Акт'!J1461</f>
        <v>13.26</v>
      </c>
      <c r="BC480">
        <f>'1.Лок.смета.и.Акт'!J1463</f>
        <v>9.11</v>
      </c>
      <c r="BD480" t="s">
        <v>6</v>
      </c>
      <c r="BE480" t="s">
        <v>6</v>
      </c>
      <c r="BF480" t="s">
        <v>6</v>
      </c>
      <c r="BG480" t="s">
        <v>6</v>
      </c>
      <c r="BH480">
        <v>0</v>
      </c>
      <c r="BI480">
        <v>1</v>
      </c>
      <c r="BJ480" t="s">
        <v>436</v>
      </c>
      <c r="BM480">
        <v>20001</v>
      </c>
      <c r="BN480">
        <v>0</v>
      </c>
      <c r="BO480" t="s">
        <v>6</v>
      </c>
      <c r="BP480">
        <v>0</v>
      </c>
      <c r="BQ480">
        <v>22</v>
      </c>
      <c r="BR480">
        <v>0</v>
      </c>
      <c r="BS480">
        <f>'1.Лок.смета.и.Акт'!J1462</f>
        <v>33.39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6</v>
      </c>
      <c r="BZ480">
        <v>121</v>
      </c>
      <c r="CA480">
        <v>72</v>
      </c>
      <c r="CB480" t="s">
        <v>6</v>
      </c>
      <c r="CE480">
        <v>0</v>
      </c>
      <c r="CF480">
        <v>0</v>
      </c>
      <c r="CG480">
        <v>0</v>
      </c>
      <c r="CM480">
        <v>0</v>
      </c>
      <c r="CN480" t="s">
        <v>25</v>
      </c>
      <c r="CO480">
        <v>0</v>
      </c>
      <c r="CP480">
        <f t="shared" si="413"/>
        <v>203394.67</v>
      </c>
      <c r="CQ480">
        <f>AC480*BC480</f>
        <v>3542.9701</v>
      </c>
      <c r="CR480">
        <f>AD480*BB480</f>
        <v>1219.5221999999999</v>
      </c>
      <c r="CS480">
        <f t="shared" si="414"/>
        <v>377.30700000000002</v>
      </c>
      <c r="CT480">
        <f t="shared" si="415"/>
        <v>37383.110099999998</v>
      </c>
      <c r="CU480">
        <f t="shared" si="416"/>
        <v>0</v>
      </c>
      <c r="CV480">
        <f t="shared" si="417"/>
        <v>128.1</v>
      </c>
      <c r="CW480">
        <f t="shared" si="418"/>
        <v>0.91349999999999998</v>
      </c>
      <c r="CX480">
        <f t="shared" si="419"/>
        <v>0</v>
      </c>
      <c r="CY480">
        <f t="shared" si="420"/>
        <v>220500.44170000002</v>
      </c>
      <c r="CZ480">
        <f t="shared" si="421"/>
        <v>131206.8744</v>
      </c>
      <c r="DB480">
        <v>28</v>
      </c>
      <c r="DC480" t="s">
        <v>6</v>
      </c>
      <c r="DD480" t="s">
        <v>6</v>
      </c>
      <c r="DE480" t="s">
        <v>26</v>
      </c>
      <c r="DF480" t="s">
        <v>26</v>
      </c>
      <c r="DG480" t="s">
        <v>26</v>
      </c>
      <c r="DH480" t="s">
        <v>6</v>
      </c>
      <c r="DI480" t="s">
        <v>26</v>
      </c>
      <c r="DJ480" t="s">
        <v>26</v>
      </c>
      <c r="DK480" t="s">
        <v>6</v>
      </c>
      <c r="DL480" t="s">
        <v>6</v>
      </c>
      <c r="DM480" t="s">
        <v>6</v>
      </c>
      <c r="DN480">
        <v>0</v>
      </c>
      <c r="DO480">
        <v>0</v>
      </c>
      <c r="DP480">
        <v>1</v>
      </c>
      <c r="DQ480">
        <v>1</v>
      </c>
      <c r="DU480">
        <v>1005</v>
      </c>
      <c r="DV480" t="s">
        <v>101</v>
      </c>
      <c r="DW480" t="str">
        <f>'1.Лок.смета.и.Акт'!D1459</f>
        <v>100 м2</v>
      </c>
      <c r="DX480">
        <v>100</v>
      </c>
      <c r="DZ480" t="s">
        <v>6</v>
      </c>
      <c r="EA480" t="s">
        <v>6</v>
      </c>
      <c r="EB480" t="s">
        <v>6</v>
      </c>
      <c r="EC480" t="s">
        <v>6</v>
      </c>
      <c r="EE480">
        <v>61529847</v>
      </c>
      <c r="EF480">
        <v>22</v>
      </c>
      <c r="EG480" t="s">
        <v>27</v>
      </c>
      <c r="EH480">
        <v>16</v>
      </c>
      <c r="EI480" t="s">
        <v>28</v>
      </c>
      <c r="EJ480">
        <v>1</v>
      </c>
      <c r="EK480">
        <v>20001</v>
      </c>
      <c r="EL480" t="s">
        <v>29</v>
      </c>
      <c r="EM480" t="s">
        <v>30</v>
      </c>
      <c r="EO480" t="s">
        <v>31</v>
      </c>
      <c r="EQ480">
        <v>0</v>
      </c>
      <c r="ER480">
        <f>ES480+ET480+EV480</f>
        <v>1542.78</v>
      </c>
      <c r="ES480" s="68">
        <f>'1.Лок.смета.и.Акт'!F1463</f>
        <v>388.91</v>
      </c>
      <c r="ET480" s="68">
        <f>'1.Лок.смета.и.Акт'!F1461</f>
        <v>87.59</v>
      </c>
      <c r="EU480" s="68">
        <f>'1.Лок.смета.и.Акт'!F1462</f>
        <v>10.76</v>
      </c>
      <c r="EV480" s="68">
        <f>'1.Лок.смета.и.Акт'!F1460</f>
        <v>1066.28</v>
      </c>
      <c r="EW480">
        <f>'1.Лок.смета.и.Акт'!E1466</f>
        <v>122</v>
      </c>
      <c r="EX480">
        <v>0.87</v>
      </c>
      <c r="EY480">
        <v>0</v>
      </c>
      <c r="FQ480">
        <v>0</v>
      </c>
      <c r="FR480">
        <f t="shared" si="422"/>
        <v>0</v>
      </c>
      <c r="FS480">
        <v>0</v>
      </c>
      <c r="FX480">
        <v>121</v>
      </c>
      <c r="FY480">
        <v>72</v>
      </c>
      <c r="GA480" t="s">
        <v>6</v>
      </c>
      <c r="GD480">
        <v>1</v>
      </c>
      <c r="GF480">
        <v>-1021307807</v>
      </c>
      <c r="GG480">
        <v>2</v>
      </c>
      <c r="GH480">
        <v>1</v>
      </c>
      <c r="GI480">
        <v>4</v>
      </c>
      <c r="GJ480">
        <v>0</v>
      </c>
      <c r="GK480">
        <v>0</v>
      </c>
      <c r="GL480">
        <f t="shared" si="423"/>
        <v>0</v>
      </c>
      <c r="GM480">
        <f t="shared" si="424"/>
        <v>555101.98</v>
      </c>
      <c r="GN480">
        <f t="shared" si="425"/>
        <v>555101.98</v>
      </c>
      <c r="GO480">
        <f t="shared" si="426"/>
        <v>0</v>
      </c>
      <c r="GP480">
        <f t="shared" si="427"/>
        <v>0</v>
      </c>
      <c r="GR480">
        <v>0</v>
      </c>
      <c r="GS480">
        <v>3</v>
      </c>
      <c r="GT480">
        <v>0</v>
      </c>
      <c r="GU480" t="s">
        <v>6</v>
      </c>
      <c r="GV480">
        <f t="shared" si="428"/>
        <v>0</v>
      </c>
      <c r="GW480">
        <v>1</v>
      </c>
      <c r="GX480">
        <f t="shared" si="429"/>
        <v>0</v>
      </c>
      <c r="HA480">
        <v>0</v>
      </c>
      <c r="HB480">
        <v>0</v>
      </c>
      <c r="HC480">
        <f t="shared" si="430"/>
        <v>0</v>
      </c>
      <c r="HE480" t="s">
        <v>6</v>
      </c>
      <c r="HF480" t="s">
        <v>6</v>
      </c>
      <c r="HM480" t="s">
        <v>6</v>
      </c>
      <c r="HN480" t="s">
        <v>32</v>
      </c>
      <c r="HO480" t="s">
        <v>33</v>
      </c>
      <c r="HP480" t="s">
        <v>28</v>
      </c>
      <c r="HQ480" t="s">
        <v>28</v>
      </c>
      <c r="IF480">
        <v>-1</v>
      </c>
      <c r="IK480">
        <v>0</v>
      </c>
    </row>
    <row r="481" spans="1:245" x14ac:dyDescent="0.2">
      <c r="A481">
        <v>18</v>
      </c>
      <c r="B481">
        <v>1</v>
      </c>
      <c r="C481">
        <v>576</v>
      </c>
      <c r="E481" t="s">
        <v>437</v>
      </c>
      <c r="F481" t="str">
        <f>'1.Лок.смета.и.Акт'!B1467</f>
        <v>Прайс</v>
      </c>
      <c r="G481" t="s">
        <v>438</v>
      </c>
      <c r="H481" t="s">
        <v>105</v>
      </c>
      <c r="I481" t="e">
        <f>I480*J481</f>
        <v>#REF!</v>
      </c>
      <c r="J481" s="183" t="e">
        <f>#REF!</f>
        <v>#REF!</v>
      </c>
      <c r="K481">
        <v>16.411106499999999</v>
      </c>
      <c r="O481" t="e">
        <f t="shared" si="398"/>
        <v>#REF!</v>
      </c>
      <c r="P481" t="e">
        <f t="shared" si="399"/>
        <v>#REF!</v>
      </c>
      <c r="Q481" t="e">
        <f t="shared" si="400"/>
        <v>#REF!</v>
      </c>
      <c r="R481" t="e">
        <f t="shared" si="401"/>
        <v>#REF!</v>
      </c>
      <c r="S481" t="e">
        <f t="shared" si="402"/>
        <v>#REF!</v>
      </c>
      <c r="T481" t="e">
        <f t="shared" si="403"/>
        <v>#REF!</v>
      </c>
      <c r="U481" t="e">
        <f t="shared" si="404"/>
        <v>#REF!</v>
      </c>
      <c r="V481" t="e">
        <f t="shared" si="405"/>
        <v>#REF!</v>
      </c>
      <c r="W481" t="e">
        <f t="shared" si="406"/>
        <v>#REF!</v>
      </c>
      <c r="X481" t="e">
        <f t="shared" si="407"/>
        <v>#REF!</v>
      </c>
      <c r="Y481" t="e">
        <f t="shared" si="408"/>
        <v>#REF!</v>
      </c>
      <c r="AA481">
        <v>74715642</v>
      </c>
      <c r="AB481">
        <f t="shared" si="409"/>
        <v>1234.81</v>
      </c>
      <c r="AC481">
        <f t="shared" si="410"/>
        <v>1234.81</v>
      </c>
      <c r="AD481">
        <f>ROUND((((ET481)-(EU481))+AE481),2)</f>
        <v>0</v>
      </c>
      <c r="AE481">
        <f t="shared" ref="AE481:AF484" si="434">ROUND((EU481),2)</f>
        <v>0</v>
      </c>
      <c r="AF481">
        <f t="shared" si="434"/>
        <v>0</v>
      </c>
      <c r="AG481">
        <f t="shared" si="411"/>
        <v>0</v>
      </c>
      <c r="AH481">
        <f t="shared" ref="AH481:AI484" si="435">(EW481)</f>
        <v>0</v>
      </c>
      <c r="AI481">
        <f t="shared" si="435"/>
        <v>0</v>
      </c>
      <c r="AJ481">
        <f t="shared" si="412"/>
        <v>0</v>
      </c>
      <c r="AK481">
        <v>1234.8100000000002</v>
      </c>
      <c r="AL481" s="68">
        <f>'1.Лок.смета.и.Акт'!F1467</f>
        <v>1234.8100000000002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f>'1.Лок.смета.и.Акт'!J1467</f>
        <v>9.11</v>
      </c>
      <c r="BD481" t="s">
        <v>6</v>
      </c>
      <c r="BE481" t="s">
        <v>6</v>
      </c>
      <c r="BF481" t="s">
        <v>6</v>
      </c>
      <c r="BG481" t="s">
        <v>6</v>
      </c>
      <c r="BH481">
        <v>3</v>
      </c>
      <c r="BI481">
        <v>1</v>
      </c>
      <c r="BJ481" t="s">
        <v>439</v>
      </c>
      <c r="BM481">
        <v>500001</v>
      </c>
      <c r="BN481">
        <v>0</v>
      </c>
      <c r="BO481" t="s">
        <v>6</v>
      </c>
      <c r="BP481">
        <v>0</v>
      </c>
      <c r="BQ481">
        <v>8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6</v>
      </c>
      <c r="BZ481">
        <v>0</v>
      </c>
      <c r="CA481">
        <v>0</v>
      </c>
      <c r="CB481" t="s">
        <v>6</v>
      </c>
      <c r="CE481">
        <v>0</v>
      </c>
      <c r="CF481">
        <v>0</v>
      </c>
      <c r="CG481">
        <v>0</v>
      </c>
      <c r="CM481">
        <v>0</v>
      </c>
      <c r="CN481" t="s">
        <v>6</v>
      </c>
      <c r="CO481">
        <v>0</v>
      </c>
      <c r="CP481" t="e">
        <f t="shared" si="413"/>
        <v>#REF!</v>
      </c>
      <c r="CQ481">
        <f t="shared" ref="CQ481:CR484" si="436">AC481</f>
        <v>1234.81</v>
      </c>
      <c r="CR481">
        <f t="shared" si="436"/>
        <v>0</v>
      </c>
      <c r="CS481">
        <f t="shared" si="414"/>
        <v>0</v>
      </c>
      <c r="CT481">
        <f t="shared" si="415"/>
        <v>0</v>
      </c>
      <c r="CU481">
        <f t="shared" si="416"/>
        <v>0</v>
      </c>
      <c r="CV481">
        <f t="shared" si="417"/>
        <v>0</v>
      </c>
      <c r="CW481">
        <f t="shared" si="418"/>
        <v>0</v>
      </c>
      <c r="CX481">
        <f t="shared" si="419"/>
        <v>0</v>
      </c>
      <c r="CY481" t="e">
        <f t="shared" si="420"/>
        <v>#REF!</v>
      </c>
      <c r="CZ481" t="e">
        <f t="shared" si="421"/>
        <v>#REF!</v>
      </c>
      <c r="DC481" t="s">
        <v>6</v>
      </c>
      <c r="DD481" t="s">
        <v>6</v>
      </c>
      <c r="DE481" t="s">
        <v>6</v>
      </c>
      <c r="DF481" t="s">
        <v>6</v>
      </c>
      <c r="DG481" t="s">
        <v>6</v>
      </c>
      <c r="DH481" t="s">
        <v>6</v>
      </c>
      <c r="DI481" t="s">
        <v>6</v>
      </c>
      <c r="DJ481" t="s">
        <v>6</v>
      </c>
      <c r="DK481" t="s">
        <v>6</v>
      </c>
      <c r="DL481" t="s">
        <v>6</v>
      </c>
      <c r="DM481" t="s">
        <v>6</v>
      </c>
      <c r="DN481">
        <v>0</v>
      </c>
      <c r="DO481">
        <v>0</v>
      </c>
      <c r="DP481">
        <v>1</v>
      </c>
      <c r="DQ481">
        <v>1</v>
      </c>
      <c r="DU481">
        <v>1005</v>
      </c>
      <c r="DV481" t="s">
        <v>105</v>
      </c>
      <c r="DW481" t="str">
        <f>'1.Лок.смета.и.Акт'!D1467</f>
        <v>м2</v>
      </c>
      <c r="DX481">
        <v>1</v>
      </c>
      <c r="DZ481" t="s">
        <v>6</v>
      </c>
      <c r="EA481" t="s">
        <v>6</v>
      </c>
      <c r="EB481" t="s">
        <v>6</v>
      </c>
      <c r="EC481" t="s">
        <v>6</v>
      </c>
      <c r="EE481">
        <v>61530067</v>
      </c>
      <c r="EF481">
        <v>8</v>
      </c>
      <c r="EG481" t="s">
        <v>51</v>
      </c>
      <c r="EH481">
        <v>0</v>
      </c>
      <c r="EI481" t="s">
        <v>6</v>
      </c>
      <c r="EJ481">
        <v>1</v>
      </c>
      <c r="EK481">
        <v>500001</v>
      </c>
      <c r="EL481" t="s">
        <v>52</v>
      </c>
      <c r="EM481" t="s">
        <v>53</v>
      </c>
      <c r="EO481" t="s">
        <v>6</v>
      </c>
      <c r="EQ481">
        <v>0</v>
      </c>
      <c r="ER481">
        <v>1234.8100000000002</v>
      </c>
      <c r="ES481" s="68">
        <f>'1.Лок.смета.и.Акт'!F1467</f>
        <v>1234.8100000000002</v>
      </c>
      <c r="ET481">
        <v>0</v>
      </c>
      <c r="EU481">
        <v>0</v>
      </c>
      <c r="EV481">
        <v>0</v>
      </c>
      <c r="EW481">
        <v>0</v>
      </c>
      <c r="EX481">
        <v>0</v>
      </c>
      <c r="EZ481">
        <v>5</v>
      </c>
      <c r="FC481">
        <v>0</v>
      </c>
      <c r="FD481">
        <v>18</v>
      </c>
      <c r="FF481">
        <v>1174.2</v>
      </c>
      <c r="FQ481">
        <v>0</v>
      </c>
      <c r="FR481">
        <f t="shared" si="422"/>
        <v>0</v>
      </c>
      <c r="FS481">
        <v>0</v>
      </c>
      <c r="FX481">
        <v>0</v>
      </c>
      <c r="FY481">
        <v>0</v>
      </c>
      <c r="GA481" t="s">
        <v>440</v>
      </c>
      <c r="GD481">
        <v>1</v>
      </c>
      <c r="GF481">
        <v>1279793879</v>
      </c>
      <c r="GG481">
        <v>2</v>
      </c>
      <c r="GH481">
        <v>3</v>
      </c>
      <c r="GI481">
        <v>4</v>
      </c>
      <c r="GJ481">
        <v>0</v>
      </c>
      <c r="GK481">
        <v>0</v>
      </c>
      <c r="GL481">
        <f t="shared" si="423"/>
        <v>0</v>
      </c>
      <c r="GM481" t="e">
        <f t="shared" si="424"/>
        <v>#REF!</v>
      </c>
      <c r="GN481" t="e">
        <f t="shared" si="425"/>
        <v>#REF!</v>
      </c>
      <c r="GO481">
        <f t="shared" si="426"/>
        <v>0</v>
      </c>
      <c r="GP481">
        <f t="shared" si="427"/>
        <v>0</v>
      </c>
      <c r="GR481">
        <v>1</v>
      </c>
      <c r="GS481">
        <v>1</v>
      </c>
      <c r="GT481">
        <v>0</v>
      </c>
      <c r="GU481" t="s">
        <v>6</v>
      </c>
      <c r="GV481">
        <f t="shared" si="428"/>
        <v>0</v>
      </c>
      <c r="GW481">
        <v>1</v>
      </c>
      <c r="GX481" t="e">
        <f t="shared" si="429"/>
        <v>#REF!</v>
      </c>
      <c r="HA481">
        <v>0</v>
      </c>
      <c r="HB481">
        <v>0</v>
      </c>
      <c r="HC481">
        <f t="shared" si="430"/>
        <v>0</v>
      </c>
      <c r="HE481" t="s">
        <v>43</v>
      </c>
      <c r="HF481" t="s">
        <v>55</v>
      </c>
      <c r="HG481" t="e">
        <f>ROUND(AC481*I481,2)</f>
        <v>#REF!</v>
      </c>
      <c r="HM481" t="s">
        <v>6</v>
      </c>
      <c r="HN481" t="s">
        <v>6</v>
      </c>
      <c r="HO481" t="s">
        <v>6</v>
      </c>
      <c r="HP481" t="s">
        <v>6</v>
      </c>
      <c r="HQ481" t="s">
        <v>6</v>
      </c>
      <c r="IF481">
        <v>-1</v>
      </c>
      <c r="IK481">
        <v>0</v>
      </c>
    </row>
    <row r="482" spans="1:245" x14ac:dyDescent="0.2">
      <c r="A482">
        <v>18</v>
      </c>
      <c r="B482">
        <v>1</v>
      </c>
      <c r="C482">
        <v>577</v>
      </c>
      <c r="E482" t="s">
        <v>441</v>
      </c>
      <c r="F482" t="str">
        <f>'1.Лок.смета.и.Акт'!B1469</f>
        <v>Прайс</v>
      </c>
      <c r="G482" t="s">
        <v>442</v>
      </c>
      <c r="H482" t="s">
        <v>105</v>
      </c>
      <c r="I482" t="e">
        <f>I480*J482</f>
        <v>#REF!</v>
      </c>
      <c r="J482" s="183" t="e">
        <f>#REF!</f>
        <v>#REF!</v>
      </c>
      <c r="K482">
        <v>37.173642770000001</v>
      </c>
      <c r="O482" t="e">
        <f t="shared" si="398"/>
        <v>#REF!</v>
      </c>
      <c r="P482" t="e">
        <f t="shared" si="399"/>
        <v>#REF!</v>
      </c>
      <c r="Q482" t="e">
        <f t="shared" si="400"/>
        <v>#REF!</v>
      </c>
      <c r="R482" t="e">
        <f t="shared" si="401"/>
        <v>#REF!</v>
      </c>
      <c r="S482" t="e">
        <f t="shared" si="402"/>
        <v>#REF!</v>
      </c>
      <c r="T482" t="e">
        <f t="shared" si="403"/>
        <v>#REF!</v>
      </c>
      <c r="U482" t="e">
        <f t="shared" si="404"/>
        <v>#REF!</v>
      </c>
      <c r="V482" t="e">
        <f t="shared" si="405"/>
        <v>#REF!</v>
      </c>
      <c r="W482" t="e">
        <f t="shared" si="406"/>
        <v>#REF!</v>
      </c>
      <c r="X482" t="e">
        <f t="shared" si="407"/>
        <v>#REF!</v>
      </c>
      <c r="Y482" t="e">
        <f t="shared" si="408"/>
        <v>#REF!</v>
      </c>
      <c r="AA482">
        <v>74715642</v>
      </c>
      <c r="AB482">
        <f t="shared" si="409"/>
        <v>1201.52</v>
      </c>
      <c r="AC482">
        <f t="shared" si="410"/>
        <v>1201.52</v>
      </c>
      <c r="AD482">
        <f>ROUND((((ET482)-(EU482))+AE482),2)</f>
        <v>0</v>
      </c>
      <c r="AE482">
        <f t="shared" si="434"/>
        <v>0</v>
      </c>
      <c r="AF482">
        <f t="shared" si="434"/>
        <v>0</v>
      </c>
      <c r="AG482">
        <f t="shared" si="411"/>
        <v>0</v>
      </c>
      <c r="AH482">
        <f t="shared" si="435"/>
        <v>0</v>
      </c>
      <c r="AI482">
        <f t="shared" si="435"/>
        <v>0</v>
      </c>
      <c r="AJ482">
        <f t="shared" si="412"/>
        <v>0</v>
      </c>
      <c r="AK482">
        <v>1201.52</v>
      </c>
      <c r="AL482" s="68">
        <f>'1.Лок.смета.и.Акт'!F1469</f>
        <v>1201.52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1</v>
      </c>
      <c r="AW482">
        <v>1</v>
      </c>
      <c r="AZ482">
        <v>1</v>
      </c>
      <c r="BA482">
        <v>1</v>
      </c>
      <c r="BB482">
        <v>1</v>
      </c>
      <c r="BC482">
        <f>'1.Лок.смета.и.Акт'!J1469</f>
        <v>9.11</v>
      </c>
      <c r="BD482" t="s">
        <v>6</v>
      </c>
      <c r="BE482" t="s">
        <v>6</v>
      </c>
      <c r="BF482" t="s">
        <v>6</v>
      </c>
      <c r="BG482" t="s">
        <v>6</v>
      </c>
      <c r="BH482">
        <v>3</v>
      </c>
      <c r="BI482">
        <v>1</v>
      </c>
      <c r="BJ482" t="s">
        <v>443</v>
      </c>
      <c r="BM482">
        <v>500001</v>
      </c>
      <c r="BN482">
        <v>0</v>
      </c>
      <c r="BO482" t="s">
        <v>6</v>
      </c>
      <c r="BP482">
        <v>0</v>
      </c>
      <c r="BQ482">
        <v>8</v>
      </c>
      <c r="BR482">
        <v>0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6</v>
      </c>
      <c r="BZ482">
        <v>0</v>
      </c>
      <c r="CA482">
        <v>0</v>
      </c>
      <c r="CB482" t="s">
        <v>6</v>
      </c>
      <c r="CE482">
        <v>0</v>
      </c>
      <c r="CF482">
        <v>0</v>
      </c>
      <c r="CG482">
        <v>0</v>
      </c>
      <c r="CM482">
        <v>0</v>
      </c>
      <c r="CN482" t="s">
        <v>6</v>
      </c>
      <c r="CO482">
        <v>0</v>
      </c>
      <c r="CP482" t="e">
        <f t="shared" si="413"/>
        <v>#REF!</v>
      </c>
      <c r="CQ482">
        <f t="shared" si="436"/>
        <v>1201.52</v>
      </c>
      <c r="CR482">
        <f t="shared" si="436"/>
        <v>0</v>
      </c>
      <c r="CS482">
        <f t="shared" si="414"/>
        <v>0</v>
      </c>
      <c r="CT482">
        <f t="shared" si="415"/>
        <v>0</v>
      </c>
      <c r="CU482">
        <f t="shared" si="416"/>
        <v>0</v>
      </c>
      <c r="CV482">
        <f t="shared" si="417"/>
        <v>0</v>
      </c>
      <c r="CW482">
        <f t="shared" si="418"/>
        <v>0</v>
      </c>
      <c r="CX482">
        <f t="shared" si="419"/>
        <v>0</v>
      </c>
      <c r="CY482" t="e">
        <f t="shared" si="420"/>
        <v>#REF!</v>
      </c>
      <c r="CZ482" t="e">
        <f t="shared" si="421"/>
        <v>#REF!</v>
      </c>
      <c r="DC482" t="s">
        <v>6</v>
      </c>
      <c r="DD482" t="s">
        <v>6</v>
      </c>
      <c r="DE482" t="s">
        <v>6</v>
      </c>
      <c r="DF482" t="s">
        <v>6</v>
      </c>
      <c r="DG482" t="s">
        <v>6</v>
      </c>
      <c r="DH482" t="s">
        <v>6</v>
      </c>
      <c r="DI482" t="s">
        <v>6</v>
      </c>
      <c r="DJ482" t="s">
        <v>6</v>
      </c>
      <c r="DK482" t="s">
        <v>6</v>
      </c>
      <c r="DL482" t="s">
        <v>6</v>
      </c>
      <c r="DM482" t="s">
        <v>6</v>
      </c>
      <c r="DN482">
        <v>0</v>
      </c>
      <c r="DO482">
        <v>0</v>
      </c>
      <c r="DP482">
        <v>1</v>
      </c>
      <c r="DQ482">
        <v>1</v>
      </c>
      <c r="DU482">
        <v>1005</v>
      </c>
      <c r="DV482" t="s">
        <v>105</v>
      </c>
      <c r="DW482" t="str">
        <f>'1.Лок.смета.и.Акт'!D1469</f>
        <v>м2</v>
      </c>
      <c r="DX482">
        <v>1</v>
      </c>
      <c r="DZ482" t="s">
        <v>6</v>
      </c>
      <c r="EA482" t="s">
        <v>6</v>
      </c>
      <c r="EB482" t="s">
        <v>6</v>
      </c>
      <c r="EC482" t="s">
        <v>6</v>
      </c>
      <c r="EE482">
        <v>61530067</v>
      </c>
      <c r="EF482">
        <v>8</v>
      </c>
      <c r="EG482" t="s">
        <v>51</v>
      </c>
      <c r="EH482">
        <v>0</v>
      </c>
      <c r="EI482" t="s">
        <v>6</v>
      </c>
      <c r="EJ482">
        <v>1</v>
      </c>
      <c r="EK482">
        <v>500001</v>
      </c>
      <c r="EL482" t="s">
        <v>52</v>
      </c>
      <c r="EM482" t="s">
        <v>53</v>
      </c>
      <c r="EO482" t="s">
        <v>6</v>
      </c>
      <c r="EQ482">
        <v>0</v>
      </c>
      <c r="ER482">
        <v>1201.52</v>
      </c>
      <c r="ES482" s="68">
        <f>'1.Лок.смета.и.Акт'!F1469</f>
        <v>1201.52</v>
      </c>
      <c r="ET482">
        <v>0</v>
      </c>
      <c r="EU482">
        <v>0</v>
      </c>
      <c r="EV482">
        <v>0</v>
      </c>
      <c r="EW482">
        <v>0</v>
      </c>
      <c r="EX482">
        <v>0</v>
      </c>
      <c r="EZ482">
        <v>5</v>
      </c>
      <c r="FC482">
        <v>0</v>
      </c>
      <c r="FD482">
        <v>18</v>
      </c>
      <c r="FF482">
        <v>1142.54</v>
      </c>
      <c r="FQ482">
        <v>0</v>
      </c>
      <c r="FR482">
        <f t="shared" si="422"/>
        <v>0</v>
      </c>
      <c r="FS482">
        <v>0</v>
      </c>
      <c r="FX482">
        <v>0</v>
      </c>
      <c r="FY482">
        <v>0</v>
      </c>
      <c r="GA482" t="s">
        <v>444</v>
      </c>
      <c r="GD482">
        <v>1</v>
      </c>
      <c r="GF482">
        <v>1574662502</v>
      </c>
      <c r="GG482">
        <v>2</v>
      </c>
      <c r="GH482">
        <v>3</v>
      </c>
      <c r="GI482">
        <v>4</v>
      </c>
      <c r="GJ482">
        <v>0</v>
      </c>
      <c r="GK482">
        <v>0</v>
      </c>
      <c r="GL482">
        <f t="shared" si="423"/>
        <v>0</v>
      </c>
      <c r="GM482" t="e">
        <f t="shared" si="424"/>
        <v>#REF!</v>
      </c>
      <c r="GN482" t="e">
        <f t="shared" si="425"/>
        <v>#REF!</v>
      </c>
      <c r="GO482">
        <f t="shared" si="426"/>
        <v>0</v>
      </c>
      <c r="GP482">
        <f t="shared" si="427"/>
        <v>0</v>
      </c>
      <c r="GR482">
        <v>1</v>
      </c>
      <c r="GS482">
        <v>1</v>
      </c>
      <c r="GT482">
        <v>0</v>
      </c>
      <c r="GU482" t="s">
        <v>6</v>
      </c>
      <c r="GV482">
        <f t="shared" si="428"/>
        <v>0</v>
      </c>
      <c r="GW482">
        <v>1</v>
      </c>
      <c r="GX482" t="e">
        <f t="shared" si="429"/>
        <v>#REF!</v>
      </c>
      <c r="HA482">
        <v>0</v>
      </c>
      <c r="HB482">
        <v>0</v>
      </c>
      <c r="HC482">
        <f t="shared" si="430"/>
        <v>0</v>
      </c>
      <c r="HE482" t="s">
        <v>43</v>
      </c>
      <c r="HF482" t="s">
        <v>55</v>
      </c>
      <c r="HG482" t="e">
        <f>ROUND(AC482*I482,2)</f>
        <v>#REF!</v>
      </c>
      <c r="HM482" t="s">
        <v>6</v>
      </c>
      <c r="HN482" t="s">
        <v>6</v>
      </c>
      <c r="HO482" t="s">
        <v>6</v>
      </c>
      <c r="HP482" t="s">
        <v>6</v>
      </c>
      <c r="HQ482" t="s">
        <v>6</v>
      </c>
      <c r="IF482">
        <v>-1</v>
      </c>
      <c r="IK482">
        <v>0</v>
      </c>
    </row>
    <row r="483" spans="1:245" x14ac:dyDescent="0.2">
      <c r="A483">
        <v>18</v>
      </c>
      <c r="B483">
        <v>1</v>
      </c>
      <c r="C483">
        <v>578</v>
      </c>
      <c r="E483" t="s">
        <v>445</v>
      </c>
      <c r="F483" t="str">
        <f>'1.Лок.смета.и.Акт'!B1471</f>
        <v>Прайс</v>
      </c>
      <c r="G483" t="s">
        <v>446</v>
      </c>
      <c r="H483" t="s">
        <v>105</v>
      </c>
      <c r="I483" t="e">
        <f>I480*J483</f>
        <v>#REF!</v>
      </c>
      <c r="J483" s="183" t="e">
        <f>#REF!</f>
        <v>#REF!</v>
      </c>
      <c r="K483">
        <v>20.306672200000001</v>
      </c>
      <c r="O483" t="e">
        <f t="shared" si="398"/>
        <v>#REF!</v>
      </c>
      <c r="P483" t="e">
        <f t="shared" si="399"/>
        <v>#REF!</v>
      </c>
      <c r="Q483" t="e">
        <f t="shared" si="400"/>
        <v>#REF!</v>
      </c>
      <c r="R483" t="e">
        <f t="shared" si="401"/>
        <v>#REF!</v>
      </c>
      <c r="S483" t="e">
        <f t="shared" si="402"/>
        <v>#REF!</v>
      </c>
      <c r="T483" t="e">
        <f t="shared" si="403"/>
        <v>#REF!</v>
      </c>
      <c r="U483" t="e">
        <f t="shared" si="404"/>
        <v>#REF!</v>
      </c>
      <c r="V483" t="e">
        <f t="shared" si="405"/>
        <v>#REF!</v>
      </c>
      <c r="W483" t="e">
        <f t="shared" si="406"/>
        <v>#REF!</v>
      </c>
      <c r="X483" t="e">
        <f t="shared" si="407"/>
        <v>#REF!</v>
      </c>
      <c r="Y483" t="e">
        <f t="shared" si="408"/>
        <v>#REF!</v>
      </c>
      <c r="AA483">
        <v>74715642</v>
      </c>
      <c r="AB483">
        <f t="shared" si="409"/>
        <v>1221.05</v>
      </c>
      <c r="AC483">
        <f t="shared" si="410"/>
        <v>1221.05</v>
      </c>
      <c r="AD483">
        <f>ROUND((((ET483)-(EU483))+AE483),2)</f>
        <v>0</v>
      </c>
      <c r="AE483">
        <f t="shared" si="434"/>
        <v>0</v>
      </c>
      <c r="AF483">
        <f t="shared" si="434"/>
        <v>0</v>
      </c>
      <c r="AG483">
        <f t="shared" si="411"/>
        <v>0</v>
      </c>
      <c r="AH483">
        <f t="shared" si="435"/>
        <v>0</v>
      </c>
      <c r="AI483">
        <f t="shared" si="435"/>
        <v>0</v>
      </c>
      <c r="AJ483">
        <f t="shared" si="412"/>
        <v>0</v>
      </c>
      <c r="AK483">
        <v>1221.05</v>
      </c>
      <c r="AL483" s="68">
        <f>'1.Лок.смета.и.Акт'!F1471</f>
        <v>1221.05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f>'1.Лок.смета.и.Акт'!J1471</f>
        <v>9.11</v>
      </c>
      <c r="BD483" t="s">
        <v>6</v>
      </c>
      <c r="BE483" t="s">
        <v>6</v>
      </c>
      <c r="BF483" t="s">
        <v>6</v>
      </c>
      <c r="BG483" t="s">
        <v>6</v>
      </c>
      <c r="BH483">
        <v>3</v>
      </c>
      <c r="BI483">
        <v>1</v>
      </c>
      <c r="BJ483" t="s">
        <v>447</v>
      </c>
      <c r="BM483">
        <v>500001</v>
      </c>
      <c r="BN483">
        <v>0</v>
      </c>
      <c r="BO483" t="s">
        <v>6</v>
      </c>
      <c r="BP483">
        <v>0</v>
      </c>
      <c r="BQ483">
        <v>8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6</v>
      </c>
      <c r="BZ483">
        <v>0</v>
      </c>
      <c r="CA483">
        <v>0</v>
      </c>
      <c r="CB483" t="s">
        <v>6</v>
      </c>
      <c r="CE483">
        <v>0</v>
      </c>
      <c r="CF483">
        <v>0</v>
      </c>
      <c r="CG483">
        <v>0</v>
      </c>
      <c r="CM483">
        <v>0</v>
      </c>
      <c r="CN483" t="s">
        <v>6</v>
      </c>
      <c r="CO483">
        <v>0</v>
      </c>
      <c r="CP483" t="e">
        <f t="shared" si="413"/>
        <v>#REF!</v>
      </c>
      <c r="CQ483">
        <f t="shared" si="436"/>
        <v>1221.05</v>
      </c>
      <c r="CR483">
        <f t="shared" si="436"/>
        <v>0</v>
      </c>
      <c r="CS483">
        <f t="shared" si="414"/>
        <v>0</v>
      </c>
      <c r="CT483">
        <f t="shared" si="415"/>
        <v>0</v>
      </c>
      <c r="CU483">
        <f t="shared" si="416"/>
        <v>0</v>
      </c>
      <c r="CV483">
        <f t="shared" si="417"/>
        <v>0</v>
      </c>
      <c r="CW483">
        <f t="shared" si="418"/>
        <v>0</v>
      </c>
      <c r="CX483">
        <f t="shared" si="419"/>
        <v>0</v>
      </c>
      <c r="CY483" t="e">
        <f t="shared" si="420"/>
        <v>#REF!</v>
      </c>
      <c r="CZ483" t="e">
        <f t="shared" si="421"/>
        <v>#REF!</v>
      </c>
      <c r="DC483" t="s">
        <v>6</v>
      </c>
      <c r="DD483" t="s">
        <v>6</v>
      </c>
      <c r="DE483" t="s">
        <v>6</v>
      </c>
      <c r="DF483" t="s">
        <v>6</v>
      </c>
      <c r="DG483" t="s">
        <v>6</v>
      </c>
      <c r="DH483" t="s">
        <v>6</v>
      </c>
      <c r="DI483" t="s">
        <v>6</v>
      </c>
      <c r="DJ483" t="s">
        <v>6</v>
      </c>
      <c r="DK483" t="s">
        <v>6</v>
      </c>
      <c r="DL483" t="s">
        <v>6</v>
      </c>
      <c r="DM483" t="s">
        <v>6</v>
      </c>
      <c r="DN483">
        <v>0</v>
      </c>
      <c r="DO483">
        <v>0</v>
      </c>
      <c r="DP483">
        <v>1</v>
      </c>
      <c r="DQ483">
        <v>1</v>
      </c>
      <c r="DU483">
        <v>1005</v>
      </c>
      <c r="DV483" t="s">
        <v>105</v>
      </c>
      <c r="DW483" t="str">
        <f>'1.Лок.смета.и.Акт'!D1471</f>
        <v>м2</v>
      </c>
      <c r="DX483">
        <v>1</v>
      </c>
      <c r="DZ483" t="s">
        <v>6</v>
      </c>
      <c r="EA483" t="s">
        <v>6</v>
      </c>
      <c r="EB483" t="s">
        <v>6</v>
      </c>
      <c r="EC483" t="s">
        <v>6</v>
      </c>
      <c r="EE483">
        <v>61530067</v>
      </c>
      <c r="EF483">
        <v>8</v>
      </c>
      <c r="EG483" t="s">
        <v>51</v>
      </c>
      <c r="EH483">
        <v>0</v>
      </c>
      <c r="EI483" t="s">
        <v>6</v>
      </c>
      <c r="EJ483">
        <v>1</v>
      </c>
      <c r="EK483">
        <v>500001</v>
      </c>
      <c r="EL483" t="s">
        <v>52</v>
      </c>
      <c r="EM483" t="s">
        <v>53</v>
      </c>
      <c r="EO483" t="s">
        <v>6</v>
      </c>
      <c r="EQ483">
        <v>0</v>
      </c>
      <c r="ER483">
        <v>1221.05</v>
      </c>
      <c r="ES483" s="68">
        <f>'1.Лок.смета.и.Акт'!F1471</f>
        <v>1221.05</v>
      </c>
      <c r="ET483">
        <v>0</v>
      </c>
      <c r="EU483">
        <v>0</v>
      </c>
      <c r="EV483">
        <v>0</v>
      </c>
      <c r="EW483">
        <v>0</v>
      </c>
      <c r="EX483">
        <v>0</v>
      </c>
      <c r="EZ483">
        <v>5</v>
      </c>
      <c r="FC483">
        <v>0</v>
      </c>
      <c r="FD483">
        <v>18</v>
      </c>
      <c r="FF483">
        <v>1161.1199999999999</v>
      </c>
      <c r="FQ483">
        <v>0</v>
      </c>
      <c r="FR483">
        <f t="shared" si="422"/>
        <v>0</v>
      </c>
      <c r="FS483">
        <v>0</v>
      </c>
      <c r="FX483">
        <v>0</v>
      </c>
      <c r="FY483">
        <v>0</v>
      </c>
      <c r="GA483" t="s">
        <v>448</v>
      </c>
      <c r="GD483">
        <v>1</v>
      </c>
      <c r="GF483">
        <v>-746173752</v>
      </c>
      <c r="GG483">
        <v>2</v>
      </c>
      <c r="GH483">
        <v>3</v>
      </c>
      <c r="GI483">
        <v>4</v>
      </c>
      <c r="GJ483">
        <v>0</v>
      </c>
      <c r="GK483">
        <v>0</v>
      </c>
      <c r="GL483">
        <f t="shared" si="423"/>
        <v>0</v>
      </c>
      <c r="GM483" t="e">
        <f t="shared" si="424"/>
        <v>#REF!</v>
      </c>
      <c r="GN483" t="e">
        <f t="shared" si="425"/>
        <v>#REF!</v>
      </c>
      <c r="GO483">
        <f t="shared" si="426"/>
        <v>0</v>
      </c>
      <c r="GP483">
        <f t="shared" si="427"/>
        <v>0</v>
      </c>
      <c r="GR483">
        <v>1</v>
      </c>
      <c r="GS483">
        <v>1</v>
      </c>
      <c r="GT483">
        <v>0</v>
      </c>
      <c r="GU483" t="s">
        <v>6</v>
      </c>
      <c r="GV483">
        <f t="shared" si="428"/>
        <v>0</v>
      </c>
      <c r="GW483">
        <v>1</v>
      </c>
      <c r="GX483" t="e">
        <f t="shared" si="429"/>
        <v>#REF!</v>
      </c>
      <c r="HA483">
        <v>0</v>
      </c>
      <c r="HB483">
        <v>0</v>
      </c>
      <c r="HC483">
        <f t="shared" si="430"/>
        <v>0</v>
      </c>
      <c r="HE483" t="s">
        <v>43</v>
      </c>
      <c r="HF483" t="s">
        <v>55</v>
      </c>
      <c r="HG483" t="e">
        <f>ROUND(AC483*I483,2)</f>
        <v>#REF!</v>
      </c>
      <c r="HM483" t="s">
        <v>6</v>
      </c>
      <c r="HN483" t="s">
        <v>6</v>
      </c>
      <c r="HO483" t="s">
        <v>6</v>
      </c>
      <c r="HP483" t="s">
        <v>6</v>
      </c>
      <c r="HQ483" t="s">
        <v>6</v>
      </c>
      <c r="IF483">
        <v>-1</v>
      </c>
      <c r="IK483">
        <v>0</v>
      </c>
    </row>
    <row r="484" spans="1:245" x14ac:dyDescent="0.2">
      <c r="A484">
        <v>18</v>
      </c>
      <c r="B484">
        <v>1</v>
      </c>
      <c r="C484">
        <v>579</v>
      </c>
      <c r="E484" t="s">
        <v>449</v>
      </c>
      <c r="F484" t="str">
        <f>'1.Лок.смета.и.Акт'!B1473</f>
        <v>Прайс</v>
      </c>
      <c r="G484" t="s">
        <v>450</v>
      </c>
      <c r="H484" t="s">
        <v>105</v>
      </c>
      <c r="I484" t="e">
        <f>I480*J484</f>
        <v>#REF!</v>
      </c>
      <c r="J484" s="183" t="e">
        <f>#REF!</f>
        <v>#REF!</v>
      </c>
      <c r="K484">
        <v>26.108578529999999</v>
      </c>
      <c r="O484" t="e">
        <f t="shared" si="398"/>
        <v>#REF!</v>
      </c>
      <c r="P484" t="e">
        <f t="shared" si="399"/>
        <v>#REF!</v>
      </c>
      <c r="Q484" t="e">
        <f t="shared" si="400"/>
        <v>#REF!</v>
      </c>
      <c r="R484" t="e">
        <f t="shared" si="401"/>
        <v>#REF!</v>
      </c>
      <c r="S484" t="e">
        <f t="shared" si="402"/>
        <v>#REF!</v>
      </c>
      <c r="T484" t="e">
        <f t="shared" si="403"/>
        <v>#REF!</v>
      </c>
      <c r="U484" t="e">
        <f t="shared" si="404"/>
        <v>#REF!</v>
      </c>
      <c r="V484" t="e">
        <f t="shared" si="405"/>
        <v>#REF!</v>
      </c>
      <c r="W484" t="e">
        <f t="shared" si="406"/>
        <v>#REF!</v>
      </c>
      <c r="X484" t="e">
        <f t="shared" si="407"/>
        <v>#REF!</v>
      </c>
      <c r="Y484" t="e">
        <f t="shared" si="408"/>
        <v>#REF!</v>
      </c>
      <c r="AA484">
        <v>74715642</v>
      </c>
      <c r="AB484">
        <f t="shared" si="409"/>
        <v>1193.07</v>
      </c>
      <c r="AC484">
        <f t="shared" si="410"/>
        <v>1193.07</v>
      </c>
      <c r="AD484">
        <f>ROUND((((ET484)-(EU484))+AE484),2)</f>
        <v>0</v>
      </c>
      <c r="AE484">
        <f t="shared" si="434"/>
        <v>0</v>
      </c>
      <c r="AF484">
        <f t="shared" si="434"/>
        <v>0</v>
      </c>
      <c r="AG484">
        <f t="shared" si="411"/>
        <v>0</v>
      </c>
      <c r="AH484">
        <f t="shared" si="435"/>
        <v>0</v>
      </c>
      <c r="AI484">
        <f t="shared" si="435"/>
        <v>0</v>
      </c>
      <c r="AJ484">
        <f t="shared" si="412"/>
        <v>0</v>
      </c>
      <c r="AK484">
        <v>1193.0700000000002</v>
      </c>
      <c r="AL484" s="68">
        <f>'1.Лок.смета.и.Акт'!F1473</f>
        <v>1193.0700000000002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1</v>
      </c>
      <c r="AW484">
        <v>1</v>
      </c>
      <c r="AZ484">
        <v>1</v>
      </c>
      <c r="BA484">
        <v>1</v>
      </c>
      <c r="BB484">
        <v>1</v>
      </c>
      <c r="BC484">
        <f>'1.Лок.смета.и.Акт'!J1473</f>
        <v>9.11</v>
      </c>
      <c r="BD484" t="s">
        <v>6</v>
      </c>
      <c r="BE484" t="s">
        <v>6</v>
      </c>
      <c r="BF484" t="s">
        <v>6</v>
      </c>
      <c r="BG484" t="s">
        <v>6</v>
      </c>
      <c r="BH484">
        <v>3</v>
      </c>
      <c r="BI484">
        <v>1</v>
      </c>
      <c r="BJ484" t="s">
        <v>451</v>
      </c>
      <c r="BM484">
        <v>500001</v>
      </c>
      <c r="BN484">
        <v>0</v>
      </c>
      <c r="BO484" t="s">
        <v>6</v>
      </c>
      <c r="BP484">
        <v>0</v>
      </c>
      <c r="BQ484">
        <v>8</v>
      </c>
      <c r="BR484">
        <v>0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6</v>
      </c>
      <c r="BZ484">
        <v>0</v>
      </c>
      <c r="CA484">
        <v>0</v>
      </c>
      <c r="CB484" t="s">
        <v>6</v>
      </c>
      <c r="CE484">
        <v>0</v>
      </c>
      <c r="CF484">
        <v>0</v>
      </c>
      <c r="CG484">
        <v>0</v>
      </c>
      <c r="CM484">
        <v>0</v>
      </c>
      <c r="CN484" t="s">
        <v>6</v>
      </c>
      <c r="CO484">
        <v>0</v>
      </c>
      <c r="CP484" t="e">
        <f t="shared" si="413"/>
        <v>#REF!</v>
      </c>
      <c r="CQ484">
        <f t="shared" si="436"/>
        <v>1193.07</v>
      </c>
      <c r="CR484">
        <f t="shared" si="436"/>
        <v>0</v>
      </c>
      <c r="CS484">
        <f t="shared" si="414"/>
        <v>0</v>
      </c>
      <c r="CT484">
        <f t="shared" si="415"/>
        <v>0</v>
      </c>
      <c r="CU484">
        <f t="shared" si="416"/>
        <v>0</v>
      </c>
      <c r="CV484">
        <f t="shared" si="417"/>
        <v>0</v>
      </c>
      <c r="CW484">
        <f t="shared" si="418"/>
        <v>0</v>
      </c>
      <c r="CX484">
        <f t="shared" si="419"/>
        <v>0</v>
      </c>
      <c r="CY484" t="e">
        <f t="shared" si="420"/>
        <v>#REF!</v>
      </c>
      <c r="CZ484" t="e">
        <f t="shared" si="421"/>
        <v>#REF!</v>
      </c>
      <c r="DC484" t="s">
        <v>6</v>
      </c>
      <c r="DD484" t="s">
        <v>6</v>
      </c>
      <c r="DE484" t="s">
        <v>6</v>
      </c>
      <c r="DF484" t="s">
        <v>6</v>
      </c>
      <c r="DG484" t="s">
        <v>6</v>
      </c>
      <c r="DH484" t="s">
        <v>6</v>
      </c>
      <c r="DI484" t="s">
        <v>6</v>
      </c>
      <c r="DJ484" t="s">
        <v>6</v>
      </c>
      <c r="DK484" t="s">
        <v>6</v>
      </c>
      <c r="DL484" t="s">
        <v>6</v>
      </c>
      <c r="DM484" t="s">
        <v>6</v>
      </c>
      <c r="DN484">
        <v>0</v>
      </c>
      <c r="DO484">
        <v>0</v>
      </c>
      <c r="DP484">
        <v>1</v>
      </c>
      <c r="DQ484">
        <v>1</v>
      </c>
      <c r="DU484">
        <v>1005</v>
      </c>
      <c r="DV484" t="s">
        <v>105</v>
      </c>
      <c r="DW484" t="str">
        <f>'1.Лок.смета.и.Акт'!D1473</f>
        <v>м2</v>
      </c>
      <c r="DX484">
        <v>1</v>
      </c>
      <c r="DZ484" t="s">
        <v>6</v>
      </c>
      <c r="EA484" t="s">
        <v>6</v>
      </c>
      <c r="EB484" t="s">
        <v>6</v>
      </c>
      <c r="EC484" t="s">
        <v>6</v>
      </c>
      <c r="EE484">
        <v>61530067</v>
      </c>
      <c r="EF484">
        <v>8</v>
      </c>
      <c r="EG484" t="s">
        <v>51</v>
      </c>
      <c r="EH484">
        <v>0</v>
      </c>
      <c r="EI484" t="s">
        <v>6</v>
      </c>
      <c r="EJ484">
        <v>1</v>
      </c>
      <c r="EK484">
        <v>500001</v>
      </c>
      <c r="EL484" t="s">
        <v>52</v>
      </c>
      <c r="EM484" t="s">
        <v>53</v>
      </c>
      <c r="EO484" t="s">
        <v>6</v>
      </c>
      <c r="EQ484">
        <v>0</v>
      </c>
      <c r="ER484">
        <v>1193.0700000000002</v>
      </c>
      <c r="ES484" s="68">
        <f>'1.Лок.смета.и.Акт'!F1473</f>
        <v>1193.0700000000002</v>
      </c>
      <c r="ET484">
        <v>0</v>
      </c>
      <c r="EU484">
        <v>0</v>
      </c>
      <c r="EV484">
        <v>0</v>
      </c>
      <c r="EW484">
        <v>0</v>
      </c>
      <c r="EX484">
        <v>0</v>
      </c>
      <c r="EZ484">
        <v>5</v>
      </c>
      <c r="FC484">
        <v>0</v>
      </c>
      <c r="FD484">
        <v>18</v>
      </c>
      <c r="FF484">
        <v>1134.51</v>
      </c>
      <c r="FQ484">
        <v>0</v>
      </c>
      <c r="FR484">
        <f t="shared" si="422"/>
        <v>0</v>
      </c>
      <c r="FS484">
        <v>0</v>
      </c>
      <c r="FX484">
        <v>0</v>
      </c>
      <c r="FY484">
        <v>0</v>
      </c>
      <c r="GA484" t="s">
        <v>452</v>
      </c>
      <c r="GD484">
        <v>1</v>
      </c>
      <c r="GF484">
        <v>2112722999</v>
      </c>
      <c r="GG484">
        <v>2</v>
      </c>
      <c r="GH484">
        <v>3</v>
      </c>
      <c r="GI484">
        <v>4</v>
      </c>
      <c r="GJ484">
        <v>0</v>
      </c>
      <c r="GK484">
        <v>0</v>
      </c>
      <c r="GL484">
        <f t="shared" si="423"/>
        <v>0</v>
      </c>
      <c r="GM484" t="e">
        <f t="shared" si="424"/>
        <v>#REF!</v>
      </c>
      <c r="GN484" t="e">
        <f t="shared" si="425"/>
        <v>#REF!</v>
      </c>
      <c r="GO484">
        <f t="shared" si="426"/>
        <v>0</v>
      </c>
      <c r="GP484">
        <f t="shared" si="427"/>
        <v>0</v>
      </c>
      <c r="GR484">
        <v>1</v>
      </c>
      <c r="GS484">
        <v>1</v>
      </c>
      <c r="GT484">
        <v>0</v>
      </c>
      <c r="GU484" t="s">
        <v>6</v>
      </c>
      <c r="GV484">
        <f t="shared" si="428"/>
        <v>0</v>
      </c>
      <c r="GW484">
        <v>1</v>
      </c>
      <c r="GX484" t="e">
        <f t="shared" si="429"/>
        <v>#REF!</v>
      </c>
      <c r="HA484">
        <v>0</v>
      </c>
      <c r="HB484">
        <v>0</v>
      </c>
      <c r="HC484">
        <f t="shared" si="430"/>
        <v>0</v>
      </c>
      <c r="HE484" t="s">
        <v>43</v>
      </c>
      <c r="HF484" t="s">
        <v>55</v>
      </c>
      <c r="HG484" t="e">
        <f>ROUND(AC484*I484,2)</f>
        <v>#REF!</v>
      </c>
      <c r="HM484" t="s">
        <v>6</v>
      </c>
      <c r="HN484" t="s">
        <v>6</v>
      </c>
      <c r="HO484" t="s">
        <v>6</v>
      </c>
      <c r="HP484" t="s">
        <v>6</v>
      </c>
      <c r="HQ484" t="s">
        <v>6</v>
      </c>
      <c r="IF484">
        <v>-1</v>
      </c>
      <c r="IK484">
        <v>0</v>
      </c>
    </row>
    <row r="485" spans="1:245" x14ac:dyDescent="0.2">
      <c r="A485">
        <v>17</v>
      </c>
      <c r="B485">
        <v>1</v>
      </c>
      <c r="C485">
        <f>ROW(SmtRes!A592)</f>
        <v>592</v>
      </c>
      <c r="D485">
        <f>ROW(EtalonRes!A634)</f>
        <v>634</v>
      </c>
      <c r="E485" t="s">
        <v>453</v>
      </c>
      <c r="F485" t="s">
        <v>454</v>
      </c>
      <c r="G485" t="s">
        <v>455</v>
      </c>
      <c r="H485" t="s">
        <v>101</v>
      </c>
      <c r="I485">
        <f>'1.Лок.смета.и.Акт'!E1478</f>
        <v>1.1559999999999999</v>
      </c>
      <c r="J485">
        <v>0</v>
      </c>
      <c r="K485">
        <v>1.1559999999999999</v>
      </c>
      <c r="O485">
        <f t="shared" si="398"/>
        <v>38084.199999999997</v>
      </c>
      <c r="P485">
        <f t="shared" si="399"/>
        <v>4001.1</v>
      </c>
      <c r="Q485">
        <f t="shared" si="400"/>
        <v>1565.51</v>
      </c>
      <c r="R485">
        <f t="shared" si="401"/>
        <v>325.39</v>
      </c>
      <c r="S485">
        <f t="shared" si="402"/>
        <v>32517.59</v>
      </c>
      <c r="T485">
        <f t="shared" si="403"/>
        <v>0</v>
      </c>
      <c r="U485">
        <f t="shared" si="404"/>
        <v>111.42684</v>
      </c>
      <c r="V485">
        <f t="shared" si="405"/>
        <v>0.78896999999999995</v>
      </c>
      <c r="W485">
        <f t="shared" si="406"/>
        <v>0</v>
      </c>
      <c r="X485">
        <f t="shared" si="407"/>
        <v>39740.01</v>
      </c>
      <c r="Y485">
        <f t="shared" si="408"/>
        <v>23646.95</v>
      </c>
      <c r="AA485">
        <v>74715642</v>
      </c>
      <c r="AB485">
        <f t="shared" si="409"/>
        <v>1324.51</v>
      </c>
      <c r="AC485">
        <f t="shared" si="410"/>
        <v>379.93</v>
      </c>
      <c r="AD485">
        <f>ROUND(((((ET485*ROUND(1.05,7)))-((EU485*ROUND(1.05,7))))+AE485),2)</f>
        <v>102.13</v>
      </c>
      <c r="AE485">
        <f>ROUND(((EU485*ROUND(1.05,7))),2)</f>
        <v>8.43</v>
      </c>
      <c r="AF485">
        <f>ROUND(((EV485*ROUND(1.05,7))),2)</f>
        <v>842.45</v>
      </c>
      <c r="AG485">
        <f t="shared" si="411"/>
        <v>0</v>
      </c>
      <c r="AH485">
        <f>((EW485*ROUND(1.05,7)))</f>
        <v>96.39</v>
      </c>
      <c r="AI485">
        <f>((EX485*ROUND(1.05,7)))</f>
        <v>0.68250000000000011</v>
      </c>
      <c r="AJ485">
        <f t="shared" si="412"/>
        <v>0</v>
      </c>
      <c r="AK485">
        <f>AL485+AM485+AO485</f>
        <v>1279.53</v>
      </c>
      <c r="AL485" s="68">
        <f>'1.Лок.смета.и.Акт'!F1482</f>
        <v>379.93</v>
      </c>
      <c r="AM485" s="68">
        <f>'1.Лок.смета.и.Акт'!F1480</f>
        <v>97.27</v>
      </c>
      <c r="AN485" s="68">
        <f>'1.Лок.смета.и.Акт'!F1481</f>
        <v>8.0299999999999994</v>
      </c>
      <c r="AO485" s="68">
        <f>'1.Лок.смета.и.Акт'!F1479</f>
        <v>802.33</v>
      </c>
      <c r="AP485">
        <v>0</v>
      </c>
      <c r="AQ485">
        <f>'1.Лок.смета.и.Акт'!E1485</f>
        <v>91.8</v>
      </c>
      <c r="AR485">
        <v>0.65</v>
      </c>
      <c r="AS485">
        <v>0</v>
      </c>
      <c r="AT485">
        <v>121</v>
      </c>
      <c r="AU485">
        <v>72</v>
      </c>
      <c r="AV485">
        <v>1</v>
      </c>
      <c r="AW485">
        <v>1</v>
      </c>
      <c r="AZ485">
        <v>1</v>
      </c>
      <c r="BA485">
        <f>'1.Лок.смета.и.Акт'!J1479</f>
        <v>33.39</v>
      </c>
      <c r="BB485">
        <f>'1.Лок.смета.и.Акт'!J1480</f>
        <v>13.26</v>
      </c>
      <c r="BC485">
        <f>'1.Лок.смета.и.Акт'!J1482</f>
        <v>9.11</v>
      </c>
      <c r="BD485" t="s">
        <v>6</v>
      </c>
      <c r="BE485" t="s">
        <v>6</v>
      </c>
      <c r="BF485" t="s">
        <v>6</v>
      </c>
      <c r="BG485" t="s">
        <v>6</v>
      </c>
      <c r="BH485">
        <v>0</v>
      </c>
      <c r="BI485">
        <v>1</v>
      </c>
      <c r="BJ485" t="s">
        <v>456</v>
      </c>
      <c r="BM485">
        <v>20001</v>
      </c>
      <c r="BN485">
        <v>0</v>
      </c>
      <c r="BO485" t="s">
        <v>6</v>
      </c>
      <c r="BP485">
        <v>0</v>
      </c>
      <c r="BQ485">
        <v>22</v>
      </c>
      <c r="BR485">
        <v>0</v>
      </c>
      <c r="BS485">
        <f>'1.Лок.смета.и.Акт'!J1481</f>
        <v>33.39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6</v>
      </c>
      <c r="BZ485">
        <v>121</v>
      </c>
      <c r="CA485">
        <v>72</v>
      </c>
      <c r="CB485" t="s">
        <v>6</v>
      </c>
      <c r="CE485">
        <v>0</v>
      </c>
      <c r="CF485">
        <v>0</v>
      </c>
      <c r="CG485">
        <v>0</v>
      </c>
      <c r="CM485">
        <v>0</v>
      </c>
      <c r="CN485" t="s">
        <v>25</v>
      </c>
      <c r="CO485">
        <v>0</v>
      </c>
      <c r="CP485">
        <f t="shared" si="413"/>
        <v>38084.199999999997</v>
      </c>
      <c r="CQ485">
        <f>AC485*BC485</f>
        <v>3461.1623</v>
      </c>
      <c r="CR485">
        <f>AD485*BB485</f>
        <v>1354.2438</v>
      </c>
      <c r="CS485">
        <f t="shared" si="414"/>
        <v>281.47769999999997</v>
      </c>
      <c r="CT485">
        <f t="shared" si="415"/>
        <v>28129.405500000001</v>
      </c>
      <c r="CU485">
        <f t="shared" si="416"/>
        <v>0</v>
      </c>
      <c r="CV485">
        <f t="shared" si="417"/>
        <v>96.39</v>
      </c>
      <c r="CW485">
        <f t="shared" si="418"/>
        <v>0.68250000000000011</v>
      </c>
      <c r="CX485">
        <f t="shared" si="419"/>
        <v>0</v>
      </c>
      <c r="CY485">
        <f t="shared" si="420"/>
        <v>39740.005800000006</v>
      </c>
      <c r="CZ485">
        <f t="shared" si="421"/>
        <v>23646.945599999999</v>
      </c>
      <c r="DB485">
        <v>29</v>
      </c>
      <c r="DC485" t="s">
        <v>6</v>
      </c>
      <c r="DD485" t="s">
        <v>6</v>
      </c>
      <c r="DE485" t="s">
        <v>26</v>
      </c>
      <c r="DF485" t="s">
        <v>26</v>
      </c>
      <c r="DG485" t="s">
        <v>26</v>
      </c>
      <c r="DH485" t="s">
        <v>6</v>
      </c>
      <c r="DI485" t="s">
        <v>26</v>
      </c>
      <c r="DJ485" t="s">
        <v>26</v>
      </c>
      <c r="DK485" t="s">
        <v>6</v>
      </c>
      <c r="DL485" t="s">
        <v>6</v>
      </c>
      <c r="DM485" t="s">
        <v>6</v>
      </c>
      <c r="DN485">
        <v>0</v>
      </c>
      <c r="DO485">
        <v>0</v>
      </c>
      <c r="DP485">
        <v>1</v>
      </c>
      <c r="DQ485">
        <v>1</v>
      </c>
      <c r="DU485">
        <v>1005</v>
      </c>
      <c r="DV485" t="s">
        <v>101</v>
      </c>
      <c r="DW485" t="str">
        <f>'1.Лок.смета.и.Акт'!D1478</f>
        <v>100 м2</v>
      </c>
      <c r="DX485">
        <v>100</v>
      </c>
      <c r="DZ485" t="s">
        <v>6</v>
      </c>
      <c r="EA485" t="s">
        <v>6</v>
      </c>
      <c r="EB485" t="s">
        <v>6</v>
      </c>
      <c r="EC485" t="s">
        <v>6</v>
      </c>
      <c r="EE485">
        <v>61529847</v>
      </c>
      <c r="EF485">
        <v>22</v>
      </c>
      <c r="EG485" t="s">
        <v>27</v>
      </c>
      <c r="EH485">
        <v>16</v>
      </c>
      <c r="EI485" t="s">
        <v>28</v>
      </c>
      <c r="EJ485">
        <v>1</v>
      </c>
      <c r="EK485">
        <v>20001</v>
      </c>
      <c r="EL485" t="s">
        <v>29</v>
      </c>
      <c r="EM485" t="s">
        <v>30</v>
      </c>
      <c r="EO485" t="s">
        <v>31</v>
      </c>
      <c r="EQ485">
        <v>0</v>
      </c>
      <c r="ER485">
        <f>ES485+ET485+EV485</f>
        <v>1279.53</v>
      </c>
      <c r="ES485" s="68">
        <f>'1.Лок.смета.и.Акт'!F1482</f>
        <v>379.93</v>
      </c>
      <c r="ET485" s="68">
        <f>'1.Лок.смета.и.Акт'!F1480</f>
        <v>97.27</v>
      </c>
      <c r="EU485" s="68">
        <f>'1.Лок.смета.и.Акт'!F1481</f>
        <v>8.0299999999999994</v>
      </c>
      <c r="EV485" s="68">
        <f>'1.Лок.смета.и.Акт'!F1479</f>
        <v>802.33</v>
      </c>
      <c r="EW485">
        <f>'1.Лок.смета.и.Акт'!E1485</f>
        <v>91.8</v>
      </c>
      <c r="EX485">
        <v>0.65</v>
      </c>
      <c r="EY485">
        <v>0</v>
      </c>
      <c r="FQ485">
        <v>0</v>
      </c>
      <c r="FR485">
        <f t="shared" si="422"/>
        <v>0</v>
      </c>
      <c r="FS485">
        <v>0</v>
      </c>
      <c r="FX485">
        <v>121</v>
      </c>
      <c r="FY485">
        <v>72</v>
      </c>
      <c r="GA485" t="s">
        <v>6</v>
      </c>
      <c r="GD485">
        <v>1</v>
      </c>
      <c r="GF485">
        <v>-800239338</v>
      </c>
      <c r="GG485">
        <v>2</v>
      </c>
      <c r="GH485">
        <v>1</v>
      </c>
      <c r="GI485">
        <v>4</v>
      </c>
      <c r="GJ485">
        <v>0</v>
      </c>
      <c r="GK485">
        <v>0</v>
      </c>
      <c r="GL485">
        <f t="shared" si="423"/>
        <v>0</v>
      </c>
      <c r="GM485">
        <f t="shared" si="424"/>
        <v>101471.16</v>
      </c>
      <c r="GN485">
        <f t="shared" si="425"/>
        <v>101471.16</v>
      </c>
      <c r="GO485">
        <f t="shared" si="426"/>
        <v>0</v>
      </c>
      <c r="GP485">
        <f t="shared" si="427"/>
        <v>0</v>
      </c>
      <c r="GR485">
        <v>0</v>
      </c>
      <c r="GS485">
        <v>3</v>
      </c>
      <c r="GT485">
        <v>0</v>
      </c>
      <c r="GU485" t="s">
        <v>6</v>
      </c>
      <c r="GV485">
        <f t="shared" si="428"/>
        <v>0</v>
      </c>
      <c r="GW485">
        <v>1</v>
      </c>
      <c r="GX485">
        <f t="shared" si="429"/>
        <v>0</v>
      </c>
      <c r="HA485">
        <v>0</v>
      </c>
      <c r="HB485">
        <v>0</v>
      </c>
      <c r="HC485">
        <f t="shared" si="430"/>
        <v>0</v>
      </c>
      <c r="HE485" t="s">
        <v>6</v>
      </c>
      <c r="HF485" t="s">
        <v>6</v>
      </c>
      <c r="HM485" t="s">
        <v>6</v>
      </c>
      <c r="HN485" t="s">
        <v>32</v>
      </c>
      <c r="HO485" t="s">
        <v>33</v>
      </c>
      <c r="HP485" t="s">
        <v>28</v>
      </c>
      <c r="HQ485" t="s">
        <v>28</v>
      </c>
      <c r="IF485">
        <v>-1</v>
      </c>
      <c r="IK485">
        <v>0</v>
      </c>
    </row>
    <row r="486" spans="1:245" x14ac:dyDescent="0.2">
      <c r="A486">
        <v>18</v>
      </c>
      <c r="B486">
        <v>1</v>
      </c>
      <c r="C486">
        <v>592</v>
      </c>
      <c r="E486" t="s">
        <v>457</v>
      </c>
      <c r="F486" t="str">
        <f>'1.Лок.смета.и.Акт'!B1486</f>
        <v>Прайс</v>
      </c>
      <c r="G486" t="s">
        <v>458</v>
      </c>
      <c r="H486" t="s">
        <v>105</v>
      </c>
      <c r="I486" t="e">
        <f>I485*J486</f>
        <v>#REF!</v>
      </c>
      <c r="J486" s="183" t="e">
        <f>#REF!</f>
        <v>#REF!</v>
      </c>
      <c r="K486">
        <v>100</v>
      </c>
      <c r="O486" t="e">
        <f t="shared" si="398"/>
        <v>#REF!</v>
      </c>
      <c r="P486" t="e">
        <f t="shared" si="399"/>
        <v>#REF!</v>
      </c>
      <c r="Q486" t="e">
        <f t="shared" si="400"/>
        <v>#REF!</v>
      </c>
      <c r="R486" t="e">
        <f t="shared" si="401"/>
        <v>#REF!</v>
      </c>
      <c r="S486" t="e">
        <f t="shared" si="402"/>
        <v>#REF!</v>
      </c>
      <c r="T486" t="e">
        <f t="shared" si="403"/>
        <v>#REF!</v>
      </c>
      <c r="U486" t="e">
        <f t="shared" si="404"/>
        <v>#REF!</v>
      </c>
      <c r="V486" t="e">
        <f t="shared" si="405"/>
        <v>#REF!</v>
      </c>
      <c r="W486" t="e">
        <f t="shared" si="406"/>
        <v>#REF!</v>
      </c>
      <c r="X486" t="e">
        <f t="shared" si="407"/>
        <v>#REF!</v>
      </c>
      <c r="Y486" t="e">
        <f t="shared" si="408"/>
        <v>#REF!</v>
      </c>
      <c r="AA486">
        <v>74715642</v>
      </c>
      <c r="AB486">
        <f t="shared" si="409"/>
        <v>1203.3800000000001</v>
      </c>
      <c r="AC486">
        <f t="shared" si="410"/>
        <v>1203.3800000000001</v>
      </c>
      <c r="AD486">
        <f>ROUND((((ET486)-(EU486))+AE486),2)</f>
        <v>0</v>
      </c>
      <c r="AE486">
        <f>ROUND((EU486),2)</f>
        <v>0</v>
      </c>
      <c r="AF486">
        <f>ROUND((EV486),2)</f>
        <v>0</v>
      </c>
      <c r="AG486">
        <f t="shared" si="411"/>
        <v>0</v>
      </c>
      <c r="AH486">
        <f>(EW486)</f>
        <v>0</v>
      </c>
      <c r="AI486">
        <f>(EX486)</f>
        <v>0</v>
      </c>
      <c r="AJ486">
        <f t="shared" si="412"/>
        <v>0</v>
      </c>
      <c r="AK486">
        <v>1203.3799999999999</v>
      </c>
      <c r="AL486" s="68">
        <f>'1.Лок.смета.и.Акт'!F1486</f>
        <v>1203.3799999999999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1</v>
      </c>
      <c r="AW486">
        <v>1</v>
      </c>
      <c r="AZ486">
        <v>1</v>
      </c>
      <c r="BA486">
        <v>1</v>
      </c>
      <c r="BB486">
        <v>1</v>
      </c>
      <c r="BC486">
        <f>'1.Лок.смета.и.Акт'!J1486</f>
        <v>9.11</v>
      </c>
      <c r="BD486" t="s">
        <v>6</v>
      </c>
      <c r="BE486" t="s">
        <v>6</v>
      </c>
      <c r="BF486" t="s">
        <v>6</v>
      </c>
      <c r="BG486" t="s">
        <v>6</v>
      </c>
      <c r="BH486">
        <v>3</v>
      </c>
      <c r="BI486">
        <v>1</v>
      </c>
      <c r="BJ486" t="s">
        <v>459</v>
      </c>
      <c r="BM486">
        <v>500001</v>
      </c>
      <c r="BN486">
        <v>0</v>
      </c>
      <c r="BO486" t="s">
        <v>6</v>
      </c>
      <c r="BP486">
        <v>0</v>
      </c>
      <c r="BQ486">
        <v>8</v>
      </c>
      <c r="BR486">
        <v>0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6</v>
      </c>
      <c r="BZ486">
        <v>0</v>
      </c>
      <c r="CA486">
        <v>0</v>
      </c>
      <c r="CB486" t="s">
        <v>6</v>
      </c>
      <c r="CE486">
        <v>0</v>
      </c>
      <c r="CF486">
        <v>0</v>
      </c>
      <c r="CG486">
        <v>0</v>
      </c>
      <c r="CM486">
        <v>0</v>
      </c>
      <c r="CN486" t="s">
        <v>6</v>
      </c>
      <c r="CO486">
        <v>0</v>
      </c>
      <c r="CP486" t="e">
        <f t="shared" si="413"/>
        <v>#REF!</v>
      </c>
      <c r="CQ486">
        <f>AC486</f>
        <v>1203.3800000000001</v>
      </c>
      <c r="CR486">
        <f>AD486</f>
        <v>0</v>
      </c>
      <c r="CS486">
        <f t="shared" si="414"/>
        <v>0</v>
      </c>
      <c r="CT486">
        <f t="shared" si="415"/>
        <v>0</v>
      </c>
      <c r="CU486">
        <f t="shared" si="416"/>
        <v>0</v>
      </c>
      <c r="CV486">
        <f t="shared" si="417"/>
        <v>0</v>
      </c>
      <c r="CW486">
        <f t="shared" si="418"/>
        <v>0</v>
      </c>
      <c r="CX486">
        <f t="shared" si="419"/>
        <v>0</v>
      </c>
      <c r="CY486" t="e">
        <f t="shared" si="420"/>
        <v>#REF!</v>
      </c>
      <c r="CZ486" t="e">
        <f t="shared" si="421"/>
        <v>#REF!</v>
      </c>
      <c r="DC486" t="s">
        <v>6</v>
      </c>
      <c r="DD486" t="s">
        <v>6</v>
      </c>
      <c r="DE486" t="s">
        <v>6</v>
      </c>
      <c r="DF486" t="s">
        <v>6</v>
      </c>
      <c r="DG486" t="s">
        <v>6</v>
      </c>
      <c r="DH486" t="s">
        <v>6</v>
      </c>
      <c r="DI486" t="s">
        <v>6</v>
      </c>
      <c r="DJ486" t="s">
        <v>6</v>
      </c>
      <c r="DK486" t="s">
        <v>6</v>
      </c>
      <c r="DL486" t="s">
        <v>6</v>
      </c>
      <c r="DM486" t="s">
        <v>6</v>
      </c>
      <c r="DN486">
        <v>0</v>
      </c>
      <c r="DO486">
        <v>0</v>
      </c>
      <c r="DP486">
        <v>1</v>
      </c>
      <c r="DQ486">
        <v>1</v>
      </c>
      <c r="DU486">
        <v>1005</v>
      </c>
      <c r="DV486" t="s">
        <v>105</v>
      </c>
      <c r="DW486" t="str">
        <f>'1.Лок.смета.и.Акт'!D1486</f>
        <v>м2</v>
      </c>
      <c r="DX486">
        <v>1</v>
      </c>
      <c r="DZ486" t="s">
        <v>6</v>
      </c>
      <c r="EA486" t="s">
        <v>6</v>
      </c>
      <c r="EB486" t="s">
        <v>6</v>
      </c>
      <c r="EC486" t="s">
        <v>6</v>
      </c>
      <c r="EE486">
        <v>61530067</v>
      </c>
      <c r="EF486">
        <v>8</v>
      </c>
      <c r="EG486" t="s">
        <v>51</v>
      </c>
      <c r="EH486">
        <v>0</v>
      </c>
      <c r="EI486" t="s">
        <v>6</v>
      </c>
      <c r="EJ486">
        <v>1</v>
      </c>
      <c r="EK486">
        <v>500001</v>
      </c>
      <c r="EL486" t="s">
        <v>52</v>
      </c>
      <c r="EM486" t="s">
        <v>53</v>
      </c>
      <c r="EO486" t="s">
        <v>6</v>
      </c>
      <c r="EQ486">
        <v>0</v>
      </c>
      <c r="ER486">
        <v>1203.3799999999999</v>
      </c>
      <c r="ES486" s="68">
        <f>'1.Лок.смета.и.Акт'!F1486</f>
        <v>1203.3799999999999</v>
      </c>
      <c r="ET486">
        <v>0</v>
      </c>
      <c r="EU486">
        <v>0</v>
      </c>
      <c r="EV486">
        <v>0</v>
      </c>
      <c r="EW486">
        <v>0</v>
      </c>
      <c r="EX486">
        <v>0</v>
      </c>
      <c r="EZ486">
        <v>5</v>
      </c>
      <c r="FC486">
        <v>0</v>
      </c>
      <c r="FD486">
        <v>18</v>
      </c>
      <c r="FF486">
        <v>1144.31</v>
      </c>
      <c r="FQ486">
        <v>0</v>
      </c>
      <c r="FR486">
        <f t="shared" si="422"/>
        <v>0</v>
      </c>
      <c r="FS486">
        <v>0</v>
      </c>
      <c r="FX486">
        <v>0</v>
      </c>
      <c r="FY486">
        <v>0</v>
      </c>
      <c r="GA486" t="s">
        <v>460</v>
      </c>
      <c r="GD486">
        <v>1</v>
      </c>
      <c r="GF486">
        <v>-1267039707</v>
      </c>
      <c r="GG486">
        <v>2</v>
      </c>
      <c r="GH486">
        <v>3</v>
      </c>
      <c r="GI486">
        <v>4</v>
      </c>
      <c r="GJ486">
        <v>0</v>
      </c>
      <c r="GK486">
        <v>0</v>
      </c>
      <c r="GL486">
        <f t="shared" si="423"/>
        <v>0</v>
      </c>
      <c r="GM486" t="e">
        <f t="shared" si="424"/>
        <v>#REF!</v>
      </c>
      <c r="GN486" t="e">
        <f t="shared" si="425"/>
        <v>#REF!</v>
      </c>
      <c r="GO486">
        <f t="shared" si="426"/>
        <v>0</v>
      </c>
      <c r="GP486">
        <f t="shared" si="427"/>
        <v>0</v>
      </c>
      <c r="GR486">
        <v>1</v>
      </c>
      <c r="GS486">
        <v>1</v>
      </c>
      <c r="GT486">
        <v>0</v>
      </c>
      <c r="GU486" t="s">
        <v>6</v>
      </c>
      <c r="GV486">
        <f t="shared" si="428"/>
        <v>0</v>
      </c>
      <c r="GW486">
        <v>1</v>
      </c>
      <c r="GX486" t="e">
        <f t="shared" si="429"/>
        <v>#REF!</v>
      </c>
      <c r="HA486">
        <v>0</v>
      </c>
      <c r="HB486">
        <v>0</v>
      </c>
      <c r="HC486">
        <f t="shared" si="430"/>
        <v>0</v>
      </c>
      <c r="HE486" t="s">
        <v>43</v>
      </c>
      <c r="HF486" t="s">
        <v>55</v>
      </c>
      <c r="HG486" t="e">
        <f>ROUND(AC486*I486,2)</f>
        <v>#REF!</v>
      </c>
      <c r="HM486" t="s">
        <v>6</v>
      </c>
      <c r="HN486" t="s">
        <v>6</v>
      </c>
      <c r="HO486" t="s">
        <v>6</v>
      </c>
      <c r="HP486" t="s">
        <v>6</v>
      </c>
      <c r="HQ486" t="s">
        <v>6</v>
      </c>
      <c r="IF486">
        <v>-1</v>
      </c>
      <c r="IK486">
        <v>0</v>
      </c>
    </row>
    <row r="487" spans="1:245" x14ac:dyDescent="0.2">
      <c r="IF487">
        <v>-1</v>
      </c>
    </row>
    <row r="488" spans="1:245" x14ac:dyDescent="0.2">
      <c r="A488" s="2">
        <v>51</v>
      </c>
      <c r="B488" s="2">
        <f>B465</f>
        <v>1</v>
      </c>
      <c r="C488" s="2">
        <f>A465</f>
        <v>4</v>
      </c>
      <c r="D488" s="2">
        <f>ROW(A465)</f>
        <v>465</v>
      </c>
      <c r="E488" s="2"/>
      <c r="F488" s="2" t="str">
        <f>IF(F465&lt;&gt;"",F465,"")</f>
        <v/>
      </c>
      <c r="G488" s="2" t="str">
        <f>IF(G465&lt;&gt;"",G465,"")</f>
        <v>Коммерческие помещения</v>
      </c>
      <c r="H488" s="2">
        <v>0</v>
      </c>
      <c r="I488" s="2"/>
      <c r="J488" s="2"/>
      <c r="K488" s="2"/>
      <c r="L488" s="2"/>
      <c r="M488" s="2"/>
      <c r="N488" s="2"/>
      <c r="O488" s="2" t="e">
        <f t="shared" ref="O488:T488" si="437">ROUND(AB488,2)</f>
        <v>#REF!</v>
      </c>
      <c r="P488" s="2" t="e">
        <f t="shared" si="437"/>
        <v>#REF!</v>
      </c>
      <c r="Q488" s="2" t="e">
        <f t="shared" si="437"/>
        <v>#REF!</v>
      </c>
      <c r="R488" s="2" t="e">
        <f t="shared" si="437"/>
        <v>#REF!</v>
      </c>
      <c r="S488" s="2" t="e">
        <f t="shared" si="437"/>
        <v>#REF!</v>
      </c>
      <c r="T488" s="2" t="e">
        <f t="shared" si="437"/>
        <v>#REF!</v>
      </c>
      <c r="U488" s="2" t="e">
        <f>AH488</f>
        <v>#REF!</v>
      </c>
      <c r="V488" s="2" t="e">
        <f>AI488</f>
        <v>#REF!</v>
      </c>
      <c r="W488" s="2" t="e">
        <f>ROUND(AJ488,2)</f>
        <v>#REF!</v>
      </c>
      <c r="X488" s="2" t="e">
        <f>ROUND(AK488,2)</f>
        <v>#REF!</v>
      </c>
      <c r="Y488" s="2" t="e">
        <f>ROUND(AL488,2)</f>
        <v>#REF!</v>
      </c>
      <c r="Z488" s="2"/>
      <c r="AA488" s="2"/>
      <c r="AB488" s="2" t="e">
        <f>ROUND(SUMIF(AA469:AA486,"=74715642",O469:O486),2)</f>
        <v>#REF!</v>
      </c>
      <c r="AC488" s="2" t="e">
        <f>ROUND(SUMIF(AA469:AA486,"=74715642",P469:P486),2)</f>
        <v>#REF!</v>
      </c>
      <c r="AD488" s="2" t="e">
        <f>ROUND(SUMIF(AA469:AA486,"=74715642",Q469:Q486),2)</f>
        <v>#REF!</v>
      </c>
      <c r="AE488" s="2" t="e">
        <f>ROUND(SUMIF(AA469:AA486,"=74715642",R469:R486),2)</f>
        <v>#REF!</v>
      </c>
      <c r="AF488" s="2" t="e">
        <f>ROUND(SUMIF(AA469:AA486,"=74715642",S469:S486),2)</f>
        <v>#REF!</v>
      </c>
      <c r="AG488" s="2" t="e">
        <f>ROUND(SUMIF(AA469:AA486,"=74715642",T469:T486),2)</f>
        <v>#REF!</v>
      </c>
      <c r="AH488" s="2" t="e">
        <f>SUMIF(AA469:AA486,"=74715642",U469:U486)</f>
        <v>#REF!</v>
      </c>
      <c r="AI488" s="2" t="e">
        <f>SUMIF(AA469:AA486,"=74715642",V469:V486)</f>
        <v>#REF!</v>
      </c>
      <c r="AJ488" s="2" t="e">
        <f>ROUND(SUMIF(AA469:AA486,"=74715642",W469:W486),2)</f>
        <v>#REF!</v>
      </c>
      <c r="AK488" s="2" t="e">
        <f>ROUND(SUMIF(AA469:AA486,"=74715642",X469:X486),2)</f>
        <v>#REF!</v>
      </c>
      <c r="AL488" s="2" t="e">
        <f>ROUND(SUMIF(AA469:AA486,"=74715642",Y469:Y486),2)</f>
        <v>#REF!</v>
      </c>
      <c r="AM488" s="2"/>
      <c r="AN488" s="2"/>
      <c r="AO488" s="2">
        <f t="shared" ref="AO488:BD488" si="438">ROUND(BX488,2)</f>
        <v>0</v>
      </c>
      <c r="AP488" s="2" t="e">
        <f t="shared" si="438"/>
        <v>#REF!</v>
      </c>
      <c r="AQ488" s="2">
        <f t="shared" si="438"/>
        <v>0</v>
      </c>
      <c r="AR488" s="2" t="e">
        <f t="shared" si="438"/>
        <v>#REF!</v>
      </c>
      <c r="AS488" s="2" t="e">
        <f t="shared" si="438"/>
        <v>#REF!</v>
      </c>
      <c r="AT488" s="2">
        <f t="shared" si="438"/>
        <v>0</v>
      </c>
      <c r="AU488" s="2">
        <f t="shared" si="438"/>
        <v>0</v>
      </c>
      <c r="AV488" s="2" t="e">
        <f t="shared" si="438"/>
        <v>#REF!</v>
      </c>
      <c r="AW488" s="2" t="e">
        <f t="shared" si="438"/>
        <v>#REF!</v>
      </c>
      <c r="AX488" s="2">
        <f t="shared" si="438"/>
        <v>0</v>
      </c>
      <c r="AY488" s="2" t="e">
        <f t="shared" si="438"/>
        <v>#REF!</v>
      </c>
      <c r="AZ488" s="2" t="e">
        <f t="shared" si="438"/>
        <v>#REF!</v>
      </c>
      <c r="BA488" s="2" t="e">
        <f t="shared" si="438"/>
        <v>#REF!</v>
      </c>
      <c r="BB488" s="2">
        <f t="shared" si="438"/>
        <v>0</v>
      </c>
      <c r="BC488" s="2">
        <f t="shared" si="438"/>
        <v>0</v>
      </c>
      <c r="BD488" s="2">
        <f t="shared" si="438"/>
        <v>0</v>
      </c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>
        <f>ROUND(SUMIF(AA469:AA486,"=74715642",FQ469:FQ486),2)</f>
        <v>0</v>
      </c>
      <c r="BY488" s="2" t="e">
        <f>ROUND(SUMIF(AA469:AA486,"=74715642",FR469:FR486),2)</f>
        <v>#REF!</v>
      </c>
      <c r="BZ488" s="2">
        <f>ROUND(SUMIF(AA469:AA486,"=74715642",GL469:GL486),2)</f>
        <v>0</v>
      </c>
      <c r="CA488" s="2" t="e">
        <f>ROUND(SUMIF(AA469:AA486,"=74715642",GM469:GM486),2)</f>
        <v>#REF!</v>
      </c>
      <c r="CB488" s="2" t="e">
        <f>ROUND(SUMIF(AA469:AA486,"=74715642",GN469:GN486),2)</f>
        <v>#REF!</v>
      </c>
      <c r="CC488" s="2">
        <f>ROUND(SUMIF(AA469:AA486,"=74715642",GO469:GO486),2)</f>
        <v>0</v>
      </c>
      <c r="CD488" s="2">
        <f>ROUND(SUMIF(AA469:AA486,"=74715642",GP469:GP486),2)</f>
        <v>0</v>
      </c>
      <c r="CE488" s="2" t="e">
        <f>AC488-BX488</f>
        <v>#REF!</v>
      </c>
      <c r="CF488" s="2" t="e">
        <f>AC488-BY488</f>
        <v>#REF!</v>
      </c>
      <c r="CG488" s="2">
        <f>BX488-BZ488</f>
        <v>0</v>
      </c>
      <c r="CH488" s="2" t="e">
        <f>AC488-BX488-BY488+BZ488</f>
        <v>#REF!</v>
      </c>
      <c r="CI488" s="2" t="e">
        <f>BY488-BZ488</f>
        <v>#REF!</v>
      </c>
      <c r="CJ488" s="2" t="e">
        <f>ROUND(SUMIF(AA469:AA486,"=74715642",GX469:GX486),2)</f>
        <v>#REF!</v>
      </c>
      <c r="CK488" s="2">
        <f>ROUND(SUMIF(AA469:AA486,"=74715642",GY469:GY486),2)</f>
        <v>0</v>
      </c>
      <c r="CL488" s="2">
        <f>ROUND(SUMIF(AA469:AA486,"=74715642",GZ469:GZ486),2)</f>
        <v>0</v>
      </c>
      <c r="CM488" s="2">
        <f>ROUND(SUMIF(AA469:AA486,"=74715642",HD469:HD486),2)</f>
        <v>0</v>
      </c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>
        <v>0</v>
      </c>
      <c r="IF488">
        <v>-1</v>
      </c>
    </row>
    <row r="489" spans="1:245" x14ac:dyDescent="0.2">
      <c r="IF489">
        <v>-1</v>
      </c>
    </row>
    <row r="490" spans="1:245" x14ac:dyDescent="0.2">
      <c r="A490" s="4">
        <v>50</v>
      </c>
      <c r="B490" s="4">
        <v>0</v>
      </c>
      <c r="C490" s="4">
        <v>0</v>
      </c>
      <c r="D490" s="4">
        <v>1</v>
      </c>
      <c r="E490" s="4">
        <v>201</v>
      </c>
      <c r="F490" s="4" t="e">
        <f>ROUND(Source!O488,O490)</f>
        <v>#REF!</v>
      </c>
      <c r="G490" s="4" t="s">
        <v>156</v>
      </c>
      <c r="H490" s="4" t="s">
        <v>157</v>
      </c>
      <c r="I490" s="4"/>
      <c r="J490" s="4"/>
      <c r="K490" s="4">
        <v>201</v>
      </c>
      <c r="L490" s="4">
        <v>1</v>
      </c>
      <c r="M490" s="4">
        <v>3</v>
      </c>
      <c r="N490" s="4" t="s">
        <v>6</v>
      </c>
      <c r="O490" s="4">
        <v>2</v>
      </c>
      <c r="P490" s="4"/>
      <c r="Q490" s="4"/>
      <c r="R490" s="4"/>
      <c r="S490" s="4"/>
      <c r="T490" s="4"/>
      <c r="U490" s="4"/>
      <c r="V490" s="4"/>
      <c r="W490" s="4">
        <v>1087708.48</v>
      </c>
      <c r="X490" s="4">
        <v>1</v>
      </c>
      <c r="Y490" s="4">
        <v>1087708.48</v>
      </c>
      <c r="Z490" s="4"/>
      <c r="AA490" s="4"/>
      <c r="AB490" s="4"/>
      <c r="IF490">
        <v>-1</v>
      </c>
    </row>
    <row r="491" spans="1:245" x14ac:dyDescent="0.2">
      <c r="A491" s="4">
        <v>50</v>
      </c>
      <c r="B491" s="4">
        <v>0</v>
      </c>
      <c r="C491" s="4">
        <v>0</v>
      </c>
      <c r="D491" s="4">
        <v>1</v>
      </c>
      <c r="E491" s="4">
        <v>202</v>
      </c>
      <c r="F491" s="4" t="e">
        <f>ROUND(Source!P488,O491)</f>
        <v>#REF!</v>
      </c>
      <c r="G491" s="4" t="s">
        <v>158</v>
      </c>
      <c r="H491" s="4" t="s">
        <v>159</v>
      </c>
      <c r="I491" s="4"/>
      <c r="J491" s="4"/>
      <c r="K491" s="4">
        <v>202</v>
      </c>
      <c r="L491" s="4">
        <v>2</v>
      </c>
      <c r="M491" s="4">
        <v>3</v>
      </c>
      <c r="N491" s="4" t="s">
        <v>6</v>
      </c>
      <c r="O491" s="4">
        <v>2</v>
      </c>
      <c r="P491" s="4"/>
      <c r="Q491" s="4"/>
      <c r="R491" s="4"/>
      <c r="S491" s="4"/>
      <c r="T491" s="4"/>
      <c r="U491" s="4"/>
      <c r="V491" s="4"/>
      <c r="W491" s="4">
        <v>897928.96</v>
      </c>
      <c r="X491" s="4">
        <v>1</v>
      </c>
      <c r="Y491" s="4">
        <v>897928.96</v>
      </c>
      <c r="Z491" s="4"/>
      <c r="AA491" s="4"/>
      <c r="AB491" s="4"/>
      <c r="IF491">
        <v>-1</v>
      </c>
    </row>
    <row r="492" spans="1:245" x14ac:dyDescent="0.2">
      <c r="A492" s="4">
        <v>50</v>
      </c>
      <c r="B492" s="4">
        <v>0</v>
      </c>
      <c r="C492" s="4">
        <v>0</v>
      </c>
      <c r="D492" s="4">
        <v>1</v>
      </c>
      <c r="E492" s="4">
        <v>222</v>
      </c>
      <c r="F492" s="4">
        <f>ROUND(Source!AO488,O492)</f>
        <v>0</v>
      </c>
      <c r="G492" s="4" t="s">
        <v>160</v>
      </c>
      <c r="H492" s="4" t="s">
        <v>161</v>
      </c>
      <c r="I492" s="4"/>
      <c r="J492" s="4"/>
      <c r="K492" s="4">
        <v>222</v>
      </c>
      <c r="L492" s="4">
        <v>3</v>
      </c>
      <c r="M492" s="4">
        <v>3</v>
      </c>
      <c r="N492" s="4" t="s">
        <v>6</v>
      </c>
      <c r="O492" s="4">
        <v>2</v>
      </c>
      <c r="P492" s="4"/>
      <c r="Q492" s="4"/>
      <c r="R492" s="4"/>
      <c r="S492" s="4"/>
      <c r="T492" s="4"/>
      <c r="U492" s="4"/>
      <c r="V492" s="4"/>
      <c r="W492" s="4">
        <v>0</v>
      </c>
      <c r="X492" s="4">
        <v>1</v>
      </c>
      <c r="Y492" s="4">
        <v>0</v>
      </c>
      <c r="Z492" s="4"/>
      <c r="AA492" s="4"/>
      <c r="AB492" s="4"/>
      <c r="IF492">
        <v>-1</v>
      </c>
    </row>
    <row r="493" spans="1:245" x14ac:dyDescent="0.2">
      <c r="A493" s="4">
        <v>50</v>
      </c>
      <c r="B493" s="4">
        <v>0</v>
      </c>
      <c r="C493" s="4">
        <v>0</v>
      </c>
      <c r="D493" s="4">
        <v>1</v>
      </c>
      <c r="E493" s="4">
        <v>225</v>
      </c>
      <c r="F493" s="4" t="e">
        <f>ROUND(Source!AV488,O493)</f>
        <v>#REF!</v>
      </c>
      <c r="G493" s="4" t="s">
        <v>162</v>
      </c>
      <c r="H493" s="4" t="s">
        <v>163</v>
      </c>
      <c r="I493" s="4"/>
      <c r="J493" s="4"/>
      <c r="K493" s="4">
        <v>225</v>
      </c>
      <c r="L493" s="4">
        <v>4</v>
      </c>
      <c r="M493" s="4">
        <v>3</v>
      </c>
      <c r="N493" s="4" t="s">
        <v>6</v>
      </c>
      <c r="O493" s="4">
        <v>2</v>
      </c>
      <c r="P493" s="4"/>
      <c r="Q493" s="4"/>
      <c r="R493" s="4"/>
      <c r="S493" s="4"/>
      <c r="T493" s="4"/>
      <c r="U493" s="4"/>
      <c r="V493" s="4"/>
      <c r="W493" s="4">
        <v>897928.96</v>
      </c>
      <c r="X493" s="4">
        <v>1</v>
      </c>
      <c r="Y493" s="4">
        <v>897928.96</v>
      </c>
      <c r="Z493" s="4"/>
      <c r="AA493" s="4"/>
      <c r="AB493" s="4"/>
      <c r="IF493">
        <v>-1</v>
      </c>
    </row>
    <row r="494" spans="1:245" x14ac:dyDescent="0.2">
      <c r="A494" s="4">
        <v>50</v>
      </c>
      <c r="B494" s="4">
        <v>0</v>
      </c>
      <c r="C494" s="4">
        <v>0</v>
      </c>
      <c r="D494" s="4">
        <v>1</v>
      </c>
      <c r="E494" s="4">
        <v>226</v>
      </c>
      <c r="F494" s="4" t="e">
        <f>ROUND(Source!AW488,O494)</f>
        <v>#REF!</v>
      </c>
      <c r="G494" s="4" t="s">
        <v>164</v>
      </c>
      <c r="H494" s="4" t="s">
        <v>165</v>
      </c>
      <c r="I494" s="4"/>
      <c r="J494" s="4"/>
      <c r="K494" s="4">
        <v>226</v>
      </c>
      <c r="L494" s="4">
        <v>5</v>
      </c>
      <c r="M494" s="4">
        <v>3</v>
      </c>
      <c r="N494" s="4" t="s">
        <v>6</v>
      </c>
      <c r="O494" s="4">
        <v>2</v>
      </c>
      <c r="P494" s="4"/>
      <c r="Q494" s="4"/>
      <c r="R494" s="4"/>
      <c r="S494" s="4"/>
      <c r="T494" s="4"/>
      <c r="U494" s="4"/>
      <c r="V494" s="4"/>
      <c r="W494" s="4">
        <v>833358.85</v>
      </c>
      <c r="X494" s="4">
        <v>1</v>
      </c>
      <c r="Y494" s="4">
        <v>833358.85</v>
      </c>
      <c r="Z494" s="4"/>
      <c r="AA494" s="4"/>
      <c r="AB494" s="4"/>
      <c r="IF494">
        <v>-1</v>
      </c>
    </row>
    <row r="495" spans="1:245" x14ac:dyDescent="0.2">
      <c r="A495" s="4">
        <v>50</v>
      </c>
      <c r="B495" s="4">
        <v>0</v>
      </c>
      <c r="C495" s="4">
        <v>0</v>
      </c>
      <c r="D495" s="4">
        <v>1</v>
      </c>
      <c r="E495" s="4">
        <v>227</v>
      </c>
      <c r="F495" s="4">
        <f>ROUND(Source!AX488,O495)</f>
        <v>0</v>
      </c>
      <c r="G495" s="4" t="s">
        <v>166</v>
      </c>
      <c r="H495" s="4" t="s">
        <v>167</v>
      </c>
      <c r="I495" s="4"/>
      <c r="J495" s="4"/>
      <c r="K495" s="4">
        <v>227</v>
      </c>
      <c r="L495" s="4">
        <v>6</v>
      </c>
      <c r="M495" s="4">
        <v>3</v>
      </c>
      <c r="N495" s="4" t="s">
        <v>6</v>
      </c>
      <c r="O495" s="4">
        <v>2</v>
      </c>
      <c r="P495" s="4"/>
      <c r="Q495" s="4"/>
      <c r="R495" s="4"/>
      <c r="S495" s="4"/>
      <c r="T495" s="4"/>
      <c r="U495" s="4"/>
      <c r="V495" s="4"/>
      <c r="W495" s="4">
        <v>0</v>
      </c>
      <c r="X495" s="4">
        <v>1</v>
      </c>
      <c r="Y495" s="4">
        <v>0</v>
      </c>
      <c r="Z495" s="4"/>
      <c r="AA495" s="4"/>
      <c r="AB495" s="4"/>
      <c r="IF495">
        <v>-1</v>
      </c>
    </row>
    <row r="496" spans="1:245" x14ac:dyDescent="0.2">
      <c r="A496" s="4">
        <v>50</v>
      </c>
      <c r="B496" s="4">
        <v>0</v>
      </c>
      <c r="C496" s="4">
        <v>0</v>
      </c>
      <c r="D496" s="4">
        <v>1</v>
      </c>
      <c r="E496" s="4">
        <v>228</v>
      </c>
      <c r="F496" s="4" t="e">
        <f>ROUND(Source!AY488,O496)</f>
        <v>#REF!</v>
      </c>
      <c r="G496" s="4" t="s">
        <v>168</v>
      </c>
      <c r="H496" s="4" t="s">
        <v>169</v>
      </c>
      <c r="I496" s="4"/>
      <c r="J496" s="4"/>
      <c r="K496" s="4">
        <v>228</v>
      </c>
      <c r="L496" s="4">
        <v>7</v>
      </c>
      <c r="M496" s="4">
        <v>3</v>
      </c>
      <c r="N496" s="4" t="s">
        <v>6</v>
      </c>
      <c r="O496" s="4">
        <v>2</v>
      </c>
      <c r="P496" s="4"/>
      <c r="Q496" s="4"/>
      <c r="R496" s="4"/>
      <c r="S496" s="4"/>
      <c r="T496" s="4"/>
      <c r="U496" s="4"/>
      <c r="V496" s="4"/>
      <c r="W496" s="4">
        <v>833358.85</v>
      </c>
      <c r="X496" s="4">
        <v>1</v>
      </c>
      <c r="Y496" s="4">
        <v>833358.85</v>
      </c>
      <c r="Z496" s="4"/>
      <c r="AA496" s="4"/>
      <c r="AB496" s="4"/>
      <c r="IF496">
        <v>-1</v>
      </c>
    </row>
    <row r="497" spans="1:240" x14ac:dyDescent="0.2">
      <c r="A497" s="4">
        <v>50</v>
      </c>
      <c r="B497" s="4">
        <v>0</v>
      </c>
      <c r="C497" s="4">
        <v>0</v>
      </c>
      <c r="D497" s="4">
        <v>1</v>
      </c>
      <c r="E497" s="4">
        <v>216</v>
      </c>
      <c r="F497" s="4" t="e">
        <f>ROUND(Source!AP488,O497)</f>
        <v>#REF!</v>
      </c>
      <c r="G497" s="4" t="s">
        <v>170</v>
      </c>
      <c r="H497" s="4" t="s">
        <v>171</v>
      </c>
      <c r="I497" s="4"/>
      <c r="J497" s="4"/>
      <c r="K497" s="4">
        <v>216</v>
      </c>
      <c r="L497" s="4">
        <v>8</v>
      </c>
      <c r="M497" s="4">
        <v>3</v>
      </c>
      <c r="N497" s="4" t="s">
        <v>6</v>
      </c>
      <c r="O497" s="4">
        <v>2</v>
      </c>
      <c r="P497" s="4"/>
      <c r="Q497" s="4"/>
      <c r="R497" s="4"/>
      <c r="S497" s="4"/>
      <c r="T497" s="4"/>
      <c r="U497" s="4"/>
      <c r="V497" s="4"/>
      <c r="W497" s="4">
        <v>64570.11</v>
      </c>
      <c r="X497" s="4">
        <v>1</v>
      </c>
      <c r="Y497" s="4">
        <v>64570.11</v>
      </c>
      <c r="Z497" s="4"/>
      <c r="AA497" s="4"/>
      <c r="AB497" s="4"/>
      <c r="IF497">
        <v>-1</v>
      </c>
    </row>
    <row r="498" spans="1:240" x14ac:dyDescent="0.2">
      <c r="A498" s="4">
        <v>50</v>
      </c>
      <c r="B498" s="4">
        <v>0</v>
      </c>
      <c r="C498" s="4">
        <v>0</v>
      </c>
      <c r="D498" s="4">
        <v>1</v>
      </c>
      <c r="E498" s="4">
        <v>223</v>
      </c>
      <c r="F498" s="4">
        <f>ROUND(Source!AQ488,O498)</f>
        <v>0</v>
      </c>
      <c r="G498" s="4" t="s">
        <v>172</v>
      </c>
      <c r="H498" s="4" t="s">
        <v>173</v>
      </c>
      <c r="I498" s="4"/>
      <c r="J498" s="4"/>
      <c r="K498" s="4">
        <v>223</v>
      </c>
      <c r="L498" s="4">
        <v>9</v>
      </c>
      <c r="M498" s="4">
        <v>3</v>
      </c>
      <c r="N498" s="4" t="s">
        <v>6</v>
      </c>
      <c r="O498" s="4">
        <v>2</v>
      </c>
      <c r="P498" s="4"/>
      <c r="Q498" s="4"/>
      <c r="R498" s="4"/>
      <c r="S498" s="4"/>
      <c r="T498" s="4"/>
      <c r="U498" s="4"/>
      <c r="V498" s="4"/>
      <c r="W498" s="4">
        <v>0</v>
      </c>
      <c r="X498" s="4">
        <v>1</v>
      </c>
      <c r="Y498" s="4">
        <v>0</v>
      </c>
      <c r="Z498" s="4"/>
      <c r="AA498" s="4"/>
      <c r="AB498" s="4"/>
      <c r="IF498">
        <v>-1</v>
      </c>
    </row>
    <row r="499" spans="1:240" x14ac:dyDescent="0.2">
      <c r="A499" s="4">
        <v>50</v>
      </c>
      <c r="B499" s="4">
        <v>0</v>
      </c>
      <c r="C499" s="4">
        <v>0</v>
      </c>
      <c r="D499" s="4">
        <v>1</v>
      </c>
      <c r="E499" s="4">
        <v>229</v>
      </c>
      <c r="F499" s="4" t="e">
        <f>ROUND(Source!AZ488,O499)</f>
        <v>#REF!</v>
      </c>
      <c r="G499" s="4" t="s">
        <v>174</v>
      </c>
      <c r="H499" s="4" t="s">
        <v>175</v>
      </c>
      <c r="I499" s="4"/>
      <c r="J499" s="4"/>
      <c r="K499" s="4">
        <v>229</v>
      </c>
      <c r="L499" s="4">
        <v>10</v>
      </c>
      <c r="M499" s="4">
        <v>3</v>
      </c>
      <c r="N499" s="4" t="s">
        <v>6</v>
      </c>
      <c r="O499" s="4">
        <v>2</v>
      </c>
      <c r="P499" s="4"/>
      <c r="Q499" s="4"/>
      <c r="R499" s="4"/>
      <c r="S499" s="4"/>
      <c r="T499" s="4"/>
      <c r="U499" s="4"/>
      <c r="V499" s="4"/>
      <c r="W499" s="4">
        <v>64570.11</v>
      </c>
      <c r="X499" s="4">
        <v>1</v>
      </c>
      <c r="Y499" s="4">
        <v>64570.11</v>
      </c>
      <c r="Z499" s="4"/>
      <c r="AA499" s="4"/>
      <c r="AB499" s="4"/>
      <c r="IF499">
        <v>-1</v>
      </c>
    </row>
    <row r="500" spans="1:240" x14ac:dyDescent="0.2">
      <c r="A500" s="4">
        <v>50</v>
      </c>
      <c r="B500" s="4">
        <v>0</v>
      </c>
      <c r="C500" s="4">
        <v>0</v>
      </c>
      <c r="D500" s="4">
        <v>1</v>
      </c>
      <c r="E500" s="4">
        <v>203</v>
      </c>
      <c r="F500" s="4" t="e">
        <f>ROUND(Source!Q488,O500)</f>
        <v>#REF!</v>
      </c>
      <c r="G500" s="4" t="s">
        <v>176</v>
      </c>
      <c r="H500" s="4" t="s">
        <v>177</v>
      </c>
      <c r="I500" s="4"/>
      <c r="J500" s="4"/>
      <c r="K500" s="4">
        <v>203</v>
      </c>
      <c r="L500" s="4">
        <v>11</v>
      </c>
      <c r="M500" s="4">
        <v>3</v>
      </c>
      <c r="N500" s="4" t="s">
        <v>6</v>
      </c>
      <c r="O500" s="4">
        <v>2</v>
      </c>
      <c r="P500" s="4"/>
      <c r="Q500" s="4"/>
      <c r="R500" s="4"/>
      <c r="S500" s="4"/>
      <c r="T500" s="4"/>
      <c r="U500" s="4"/>
      <c r="V500" s="4"/>
      <c r="W500" s="4">
        <v>8526.59</v>
      </c>
      <c r="X500" s="4">
        <v>1</v>
      </c>
      <c r="Y500" s="4">
        <v>8526.59</v>
      </c>
      <c r="Z500" s="4"/>
      <c r="AA500" s="4"/>
      <c r="AB500" s="4"/>
      <c r="IF500">
        <v>-1</v>
      </c>
    </row>
    <row r="501" spans="1:240" x14ac:dyDescent="0.2">
      <c r="A501" s="4">
        <v>50</v>
      </c>
      <c r="B501" s="4">
        <v>0</v>
      </c>
      <c r="C501" s="4">
        <v>0</v>
      </c>
      <c r="D501" s="4">
        <v>1</v>
      </c>
      <c r="E501" s="4">
        <v>231</v>
      </c>
      <c r="F501" s="4">
        <f>ROUND(Source!BB488,O501)</f>
        <v>0</v>
      </c>
      <c r="G501" s="4" t="s">
        <v>178</v>
      </c>
      <c r="H501" s="4" t="s">
        <v>179</v>
      </c>
      <c r="I501" s="4"/>
      <c r="J501" s="4"/>
      <c r="K501" s="4">
        <v>231</v>
      </c>
      <c r="L501" s="4">
        <v>12</v>
      </c>
      <c r="M501" s="4">
        <v>3</v>
      </c>
      <c r="N501" s="4" t="s">
        <v>6</v>
      </c>
      <c r="O501" s="4">
        <v>2</v>
      </c>
      <c r="P501" s="4"/>
      <c r="Q501" s="4"/>
      <c r="R501" s="4"/>
      <c r="S501" s="4"/>
      <c r="T501" s="4"/>
      <c r="U501" s="4"/>
      <c r="V501" s="4"/>
      <c r="W501" s="4">
        <v>0</v>
      </c>
      <c r="X501" s="4">
        <v>1</v>
      </c>
      <c r="Y501" s="4">
        <v>0</v>
      </c>
      <c r="Z501" s="4"/>
      <c r="AA501" s="4"/>
      <c r="AB501" s="4"/>
      <c r="IF501">
        <v>-1</v>
      </c>
    </row>
    <row r="502" spans="1:240" x14ac:dyDescent="0.2">
      <c r="A502" s="4">
        <v>50</v>
      </c>
      <c r="B502" s="4">
        <v>0</v>
      </c>
      <c r="C502" s="4">
        <v>0</v>
      </c>
      <c r="D502" s="4">
        <v>1</v>
      </c>
      <c r="E502" s="4">
        <v>204</v>
      </c>
      <c r="F502" s="4" t="e">
        <f>ROUND(Source!R488,O502)</f>
        <v>#REF!</v>
      </c>
      <c r="G502" s="4" t="s">
        <v>180</v>
      </c>
      <c r="H502" s="4" t="s">
        <v>181</v>
      </c>
      <c r="I502" s="4"/>
      <c r="J502" s="4"/>
      <c r="K502" s="4">
        <v>204</v>
      </c>
      <c r="L502" s="4">
        <v>13</v>
      </c>
      <c r="M502" s="4">
        <v>3</v>
      </c>
      <c r="N502" s="4" t="s">
        <v>6</v>
      </c>
      <c r="O502" s="4">
        <v>2</v>
      </c>
      <c r="P502" s="4"/>
      <c r="Q502" s="4"/>
      <c r="R502" s="4"/>
      <c r="S502" s="4"/>
      <c r="T502" s="4"/>
      <c r="U502" s="4"/>
      <c r="V502" s="4"/>
      <c r="W502" s="4">
        <v>2462.0300000000002</v>
      </c>
      <c r="X502" s="4">
        <v>1</v>
      </c>
      <c r="Y502" s="4">
        <v>2462.0300000000002</v>
      </c>
      <c r="Z502" s="4"/>
      <c r="AA502" s="4"/>
      <c r="AB502" s="4"/>
      <c r="IF502">
        <v>-1</v>
      </c>
    </row>
    <row r="503" spans="1:240" x14ac:dyDescent="0.2">
      <c r="A503" s="4">
        <v>50</v>
      </c>
      <c r="B503" s="4">
        <v>0</v>
      </c>
      <c r="C503" s="4">
        <v>0</v>
      </c>
      <c r="D503" s="4">
        <v>1</v>
      </c>
      <c r="E503" s="4">
        <v>205</v>
      </c>
      <c r="F503" s="4" t="e">
        <f>ROUND(Source!S488,O503)</f>
        <v>#REF!</v>
      </c>
      <c r="G503" s="4" t="s">
        <v>182</v>
      </c>
      <c r="H503" s="4" t="s">
        <v>183</v>
      </c>
      <c r="I503" s="4"/>
      <c r="J503" s="4"/>
      <c r="K503" s="4">
        <v>205</v>
      </c>
      <c r="L503" s="4">
        <v>14</v>
      </c>
      <c r="M503" s="4">
        <v>3</v>
      </c>
      <c r="N503" s="4" t="s">
        <v>6</v>
      </c>
      <c r="O503" s="4">
        <v>2</v>
      </c>
      <c r="P503" s="4"/>
      <c r="Q503" s="4"/>
      <c r="R503" s="4"/>
      <c r="S503" s="4"/>
      <c r="T503" s="4"/>
      <c r="U503" s="4"/>
      <c r="V503" s="4"/>
      <c r="W503" s="4">
        <v>245823.04</v>
      </c>
      <c r="X503" s="4">
        <v>1</v>
      </c>
      <c r="Y503" s="4">
        <v>245823.04</v>
      </c>
      <c r="Z503" s="4"/>
      <c r="AA503" s="4"/>
      <c r="AB503" s="4"/>
      <c r="IF503">
        <v>-1</v>
      </c>
    </row>
    <row r="504" spans="1:240" x14ac:dyDescent="0.2">
      <c r="A504" s="4">
        <v>50</v>
      </c>
      <c r="B504" s="4">
        <v>0</v>
      </c>
      <c r="C504" s="4">
        <v>0</v>
      </c>
      <c r="D504" s="4">
        <v>1</v>
      </c>
      <c r="E504" s="4">
        <v>232</v>
      </c>
      <c r="F504" s="4">
        <f>ROUND(Source!BC488,O504)</f>
        <v>0</v>
      </c>
      <c r="G504" s="4" t="s">
        <v>184</v>
      </c>
      <c r="H504" s="4" t="s">
        <v>185</v>
      </c>
      <c r="I504" s="4"/>
      <c r="J504" s="4"/>
      <c r="K504" s="4">
        <v>232</v>
      </c>
      <c r="L504" s="4">
        <v>15</v>
      </c>
      <c r="M504" s="4">
        <v>3</v>
      </c>
      <c r="N504" s="4" t="s">
        <v>6</v>
      </c>
      <c r="O504" s="4">
        <v>2</v>
      </c>
      <c r="P504" s="4"/>
      <c r="Q504" s="4"/>
      <c r="R504" s="4"/>
      <c r="S504" s="4"/>
      <c r="T504" s="4"/>
      <c r="U504" s="4"/>
      <c r="V504" s="4"/>
      <c r="W504" s="4">
        <v>0</v>
      </c>
      <c r="X504" s="4">
        <v>1</v>
      </c>
      <c r="Y504" s="4">
        <v>0</v>
      </c>
      <c r="Z504" s="4"/>
      <c r="AA504" s="4"/>
      <c r="AB504" s="4"/>
      <c r="IF504">
        <v>-1</v>
      </c>
    </row>
    <row r="505" spans="1:240" x14ac:dyDescent="0.2">
      <c r="A505" s="4">
        <v>50</v>
      </c>
      <c r="B505" s="4">
        <v>0</v>
      </c>
      <c r="C505" s="4">
        <v>0</v>
      </c>
      <c r="D505" s="4">
        <v>1</v>
      </c>
      <c r="E505" s="4">
        <v>214</v>
      </c>
      <c r="F505" s="4" t="e">
        <f>ROUND(Source!AS488,O505)</f>
        <v>#REF!</v>
      </c>
      <c r="G505" s="4" t="s">
        <v>186</v>
      </c>
      <c r="H505" s="4" t="s">
        <v>187</v>
      </c>
      <c r="I505" s="4"/>
      <c r="J505" s="4"/>
      <c r="K505" s="4">
        <v>214</v>
      </c>
      <c r="L505" s="4">
        <v>16</v>
      </c>
      <c r="M505" s="4">
        <v>3</v>
      </c>
      <c r="N505" s="4" t="s">
        <v>6</v>
      </c>
      <c r="O505" s="4">
        <v>2</v>
      </c>
      <c r="P505" s="4"/>
      <c r="Q505" s="4"/>
      <c r="R505" s="4"/>
      <c r="S505" s="4"/>
      <c r="T505" s="4"/>
      <c r="U505" s="4"/>
      <c r="V505" s="4"/>
      <c r="W505" s="4">
        <v>1566898.68</v>
      </c>
      <c r="X505" s="4">
        <v>1</v>
      </c>
      <c r="Y505" s="4">
        <v>1566898.68</v>
      </c>
      <c r="Z505" s="4"/>
      <c r="AA505" s="4"/>
      <c r="AB505" s="4"/>
      <c r="IF505">
        <v>-1</v>
      </c>
    </row>
    <row r="506" spans="1:240" x14ac:dyDescent="0.2">
      <c r="A506" s="4">
        <v>50</v>
      </c>
      <c r="B506" s="4">
        <v>0</v>
      </c>
      <c r="C506" s="4">
        <v>0</v>
      </c>
      <c r="D506" s="4">
        <v>1</v>
      </c>
      <c r="E506" s="4">
        <v>215</v>
      </c>
      <c r="F506" s="4">
        <f>ROUND(Source!AT488,O506)</f>
        <v>0</v>
      </c>
      <c r="G506" s="4" t="s">
        <v>188</v>
      </c>
      <c r="H506" s="4" t="s">
        <v>189</v>
      </c>
      <c r="I506" s="4"/>
      <c r="J506" s="4"/>
      <c r="K506" s="4">
        <v>215</v>
      </c>
      <c r="L506" s="4">
        <v>17</v>
      </c>
      <c r="M506" s="4">
        <v>3</v>
      </c>
      <c r="N506" s="4" t="s">
        <v>6</v>
      </c>
      <c r="O506" s="4">
        <v>2</v>
      </c>
      <c r="P506" s="4"/>
      <c r="Q506" s="4"/>
      <c r="R506" s="4"/>
      <c r="S506" s="4"/>
      <c r="T506" s="4"/>
      <c r="U506" s="4"/>
      <c r="V506" s="4"/>
      <c r="W506" s="4">
        <v>0</v>
      </c>
      <c r="X506" s="4">
        <v>1</v>
      </c>
      <c r="Y506" s="4">
        <v>0</v>
      </c>
      <c r="Z506" s="4"/>
      <c r="AA506" s="4"/>
      <c r="AB506" s="4"/>
      <c r="IF506">
        <v>-1</v>
      </c>
    </row>
    <row r="507" spans="1:240" x14ac:dyDescent="0.2">
      <c r="A507" s="4">
        <v>50</v>
      </c>
      <c r="B507" s="4">
        <v>0</v>
      </c>
      <c r="C507" s="4">
        <v>0</v>
      </c>
      <c r="D507" s="4">
        <v>1</v>
      </c>
      <c r="E507" s="4">
        <v>217</v>
      </c>
      <c r="F507" s="4">
        <f>ROUND(Source!AU488,O507)</f>
        <v>0</v>
      </c>
      <c r="G507" s="4" t="s">
        <v>190</v>
      </c>
      <c r="H507" s="4" t="s">
        <v>191</v>
      </c>
      <c r="I507" s="4"/>
      <c r="J507" s="4"/>
      <c r="K507" s="4">
        <v>217</v>
      </c>
      <c r="L507" s="4">
        <v>18</v>
      </c>
      <c r="M507" s="4">
        <v>3</v>
      </c>
      <c r="N507" s="4" t="s">
        <v>6</v>
      </c>
      <c r="O507" s="4">
        <v>2</v>
      </c>
      <c r="P507" s="4"/>
      <c r="Q507" s="4"/>
      <c r="R507" s="4"/>
      <c r="S507" s="4"/>
      <c r="T507" s="4"/>
      <c r="U507" s="4"/>
      <c r="V507" s="4"/>
      <c r="W507" s="4">
        <v>0</v>
      </c>
      <c r="X507" s="4">
        <v>1</v>
      </c>
      <c r="Y507" s="4">
        <v>0</v>
      </c>
      <c r="Z507" s="4"/>
      <c r="AA507" s="4"/>
      <c r="AB507" s="4"/>
      <c r="IF507">
        <v>-1</v>
      </c>
    </row>
    <row r="508" spans="1:240" x14ac:dyDescent="0.2">
      <c r="A508" s="4">
        <v>50</v>
      </c>
      <c r="B508" s="4">
        <v>0</v>
      </c>
      <c r="C508" s="4">
        <v>0</v>
      </c>
      <c r="D508" s="4">
        <v>1</v>
      </c>
      <c r="E508" s="4">
        <v>230</v>
      </c>
      <c r="F508" s="4" t="e">
        <f>ROUND(Source!BA488,O508)</f>
        <v>#REF!</v>
      </c>
      <c r="G508" s="4" t="s">
        <v>192</v>
      </c>
      <c r="H508" s="4" t="s">
        <v>193</v>
      </c>
      <c r="I508" s="4"/>
      <c r="J508" s="4"/>
      <c r="K508" s="4">
        <v>230</v>
      </c>
      <c r="L508" s="4">
        <v>19</v>
      </c>
      <c r="M508" s="4">
        <v>3</v>
      </c>
      <c r="N508" s="4" t="s">
        <v>6</v>
      </c>
      <c r="O508" s="4">
        <v>2</v>
      </c>
      <c r="P508" s="4"/>
      <c r="Q508" s="4"/>
      <c r="R508" s="4"/>
      <c r="S508" s="4"/>
      <c r="T508" s="4"/>
      <c r="U508" s="4"/>
      <c r="V508" s="4"/>
      <c r="W508" s="4">
        <v>0</v>
      </c>
      <c r="X508" s="4">
        <v>1</v>
      </c>
      <c r="Y508" s="4">
        <v>0</v>
      </c>
      <c r="Z508" s="4"/>
      <c r="AA508" s="4"/>
      <c r="AB508" s="4"/>
      <c r="IF508">
        <v>-1</v>
      </c>
    </row>
    <row r="509" spans="1:240" x14ac:dyDescent="0.2">
      <c r="A509" s="4">
        <v>50</v>
      </c>
      <c r="B509" s="4">
        <v>0</v>
      </c>
      <c r="C509" s="4">
        <v>0</v>
      </c>
      <c r="D509" s="4">
        <v>1</v>
      </c>
      <c r="E509" s="4">
        <v>206</v>
      </c>
      <c r="F509" s="4" t="e">
        <f>ROUND(Source!T488,O509)</f>
        <v>#REF!</v>
      </c>
      <c r="G509" s="4" t="s">
        <v>194</v>
      </c>
      <c r="H509" s="4" t="s">
        <v>195</v>
      </c>
      <c r="I509" s="4"/>
      <c r="J509" s="4"/>
      <c r="K509" s="4">
        <v>206</v>
      </c>
      <c r="L509" s="4">
        <v>20</v>
      </c>
      <c r="M509" s="4">
        <v>3</v>
      </c>
      <c r="N509" s="4" t="s">
        <v>6</v>
      </c>
      <c r="O509" s="4">
        <v>2</v>
      </c>
      <c r="P509" s="4"/>
      <c r="Q509" s="4"/>
      <c r="R509" s="4"/>
      <c r="S509" s="4"/>
      <c r="T509" s="4"/>
      <c r="U509" s="4"/>
      <c r="V509" s="4"/>
      <c r="W509" s="4">
        <v>0</v>
      </c>
      <c r="X509" s="4">
        <v>1</v>
      </c>
      <c r="Y509" s="4">
        <v>0</v>
      </c>
      <c r="Z509" s="4"/>
      <c r="AA509" s="4"/>
      <c r="AB509" s="4"/>
      <c r="IF509">
        <v>-1</v>
      </c>
    </row>
    <row r="510" spans="1:240" x14ac:dyDescent="0.2">
      <c r="A510" s="4">
        <v>50</v>
      </c>
      <c r="B510" s="4">
        <v>0</v>
      </c>
      <c r="C510" s="4">
        <v>0</v>
      </c>
      <c r="D510" s="4">
        <v>1</v>
      </c>
      <c r="E510" s="4">
        <v>207</v>
      </c>
      <c r="F510" s="4" t="e">
        <f>ROUND(Source!U488,O510)</f>
        <v>#REF!</v>
      </c>
      <c r="G510" s="4" t="s">
        <v>196</v>
      </c>
      <c r="H510" s="4" t="s">
        <v>197</v>
      </c>
      <c r="I510" s="4"/>
      <c r="J510" s="4"/>
      <c r="K510" s="4">
        <v>207</v>
      </c>
      <c r="L510" s="4">
        <v>21</v>
      </c>
      <c r="M510" s="4">
        <v>3</v>
      </c>
      <c r="N510" s="4" t="s">
        <v>6</v>
      </c>
      <c r="O510" s="4">
        <v>7</v>
      </c>
      <c r="P510" s="4"/>
      <c r="Q510" s="4"/>
      <c r="R510" s="4"/>
      <c r="S510" s="4"/>
      <c r="T510" s="4"/>
      <c r="U510" s="4"/>
      <c r="V510" s="4"/>
      <c r="W510" s="4">
        <v>842.12393999999995</v>
      </c>
      <c r="X510" s="4">
        <v>1</v>
      </c>
      <c r="Y510" s="4">
        <v>842.12393999999995</v>
      </c>
      <c r="Z510" s="4"/>
      <c r="AA510" s="4"/>
      <c r="AB510" s="4"/>
      <c r="IF510">
        <v>-1</v>
      </c>
    </row>
    <row r="511" spans="1:240" x14ac:dyDescent="0.2">
      <c r="A511" s="4">
        <v>50</v>
      </c>
      <c r="B511" s="4">
        <v>0</v>
      </c>
      <c r="C511" s="4">
        <v>0</v>
      </c>
      <c r="D511" s="4">
        <v>1</v>
      </c>
      <c r="E511" s="4">
        <v>208</v>
      </c>
      <c r="F511" s="4" t="e">
        <f>ROUND(Source!V488,O511)</f>
        <v>#REF!</v>
      </c>
      <c r="G511" s="4" t="s">
        <v>198</v>
      </c>
      <c r="H511" s="4" t="s">
        <v>199</v>
      </c>
      <c r="I511" s="4"/>
      <c r="J511" s="4"/>
      <c r="K511" s="4">
        <v>208</v>
      </c>
      <c r="L511" s="4">
        <v>22</v>
      </c>
      <c r="M511" s="4">
        <v>3</v>
      </c>
      <c r="N511" s="4" t="s">
        <v>6</v>
      </c>
      <c r="O511" s="4">
        <v>7</v>
      </c>
      <c r="P511" s="4"/>
      <c r="Q511" s="4"/>
      <c r="R511" s="4"/>
      <c r="S511" s="4"/>
      <c r="T511" s="4"/>
      <c r="U511" s="4"/>
      <c r="V511" s="4"/>
      <c r="W511" s="4">
        <v>5.9619210000000002</v>
      </c>
      <c r="X511" s="4">
        <v>1</v>
      </c>
      <c r="Y511" s="4">
        <v>5.9619210000000002</v>
      </c>
      <c r="Z511" s="4"/>
      <c r="AA511" s="4"/>
      <c r="AB511" s="4"/>
      <c r="IF511">
        <v>-1</v>
      </c>
    </row>
    <row r="512" spans="1:240" x14ac:dyDescent="0.2">
      <c r="A512" s="4">
        <v>50</v>
      </c>
      <c r="B512" s="4">
        <v>0</v>
      </c>
      <c r="C512" s="4">
        <v>0</v>
      </c>
      <c r="D512" s="4">
        <v>1</v>
      </c>
      <c r="E512" s="4">
        <v>209</v>
      </c>
      <c r="F512" s="4" t="e">
        <f>ROUND(Source!W488,O512)</f>
        <v>#REF!</v>
      </c>
      <c r="G512" s="4" t="s">
        <v>200</v>
      </c>
      <c r="H512" s="4" t="s">
        <v>201</v>
      </c>
      <c r="I512" s="4"/>
      <c r="J512" s="4"/>
      <c r="K512" s="4">
        <v>209</v>
      </c>
      <c r="L512" s="4">
        <v>23</v>
      </c>
      <c r="M512" s="4">
        <v>3</v>
      </c>
      <c r="N512" s="4" t="s">
        <v>6</v>
      </c>
      <c r="O512" s="4">
        <v>2</v>
      </c>
      <c r="P512" s="4"/>
      <c r="Q512" s="4"/>
      <c r="R512" s="4"/>
      <c r="S512" s="4"/>
      <c r="T512" s="4"/>
      <c r="U512" s="4"/>
      <c r="V512" s="4"/>
      <c r="W512" s="4">
        <v>0</v>
      </c>
      <c r="X512" s="4">
        <v>1</v>
      </c>
      <c r="Y512" s="4">
        <v>0</v>
      </c>
      <c r="Z512" s="4"/>
      <c r="AA512" s="4"/>
      <c r="AB512" s="4"/>
      <c r="IF512">
        <v>-1</v>
      </c>
    </row>
    <row r="513" spans="1:240" x14ac:dyDescent="0.2">
      <c r="A513" s="4">
        <v>50</v>
      </c>
      <c r="B513" s="4">
        <v>0</v>
      </c>
      <c r="C513" s="4">
        <v>0</v>
      </c>
      <c r="D513" s="4">
        <v>1</v>
      </c>
      <c r="E513" s="4">
        <v>233</v>
      </c>
      <c r="F513" s="4">
        <f>ROUND(Source!BD488,O513)</f>
        <v>0</v>
      </c>
      <c r="G513" s="4" t="s">
        <v>202</v>
      </c>
      <c r="H513" s="4" t="s">
        <v>203</v>
      </c>
      <c r="I513" s="4"/>
      <c r="J513" s="4"/>
      <c r="K513" s="4">
        <v>233</v>
      </c>
      <c r="L513" s="4">
        <v>24</v>
      </c>
      <c r="M513" s="4">
        <v>3</v>
      </c>
      <c r="N513" s="4" t="s">
        <v>6</v>
      </c>
      <c r="O513" s="4">
        <v>2</v>
      </c>
      <c r="P513" s="4"/>
      <c r="Q513" s="4"/>
      <c r="R513" s="4"/>
      <c r="S513" s="4"/>
      <c r="T513" s="4"/>
      <c r="U513" s="4"/>
      <c r="V513" s="4"/>
      <c r="W513" s="4">
        <v>0</v>
      </c>
      <c r="X513" s="4">
        <v>1</v>
      </c>
      <c r="Y513" s="4">
        <v>0</v>
      </c>
      <c r="Z513" s="4"/>
      <c r="AA513" s="4"/>
      <c r="AB513" s="4"/>
      <c r="IF513">
        <v>-1</v>
      </c>
    </row>
    <row r="514" spans="1:240" x14ac:dyDescent="0.2">
      <c r="A514" s="4">
        <v>50</v>
      </c>
      <c r="B514" s="4">
        <v>0</v>
      </c>
      <c r="C514" s="4">
        <v>0</v>
      </c>
      <c r="D514" s="4">
        <v>1</v>
      </c>
      <c r="E514" s="4">
        <v>210</v>
      </c>
      <c r="F514" s="4" t="e">
        <f>ROUND(Source!X488,O514)</f>
        <v>#REF!</v>
      </c>
      <c r="G514" s="4" t="s">
        <v>204</v>
      </c>
      <c r="H514" s="4" t="s">
        <v>205</v>
      </c>
      <c r="I514" s="4"/>
      <c r="J514" s="4"/>
      <c r="K514" s="4">
        <v>210</v>
      </c>
      <c r="L514" s="4">
        <v>25</v>
      </c>
      <c r="M514" s="4">
        <v>3</v>
      </c>
      <c r="N514" s="4" t="s">
        <v>6</v>
      </c>
      <c r="O514" s="4">
        <v>2</v>
      </c>
      <c r="P514" s="4"/>
      <c r="Q514" s="4"/>
      <c r="R514" s="4"/>
      <c r="S514" s="4"/>
      <c r="T514" s="4"/>
      <c r="U514" s="4"/>
      <c r="V514" s="4"/>
      <c r="W514" s="4">
        <v>300424.94</v>
      </c>
      <c r="X514" s="4">
        <v>1</v>
      </c>
      <c r="Y514" s="4">
        <v>300424.94</v>
      </c>
      <c r="Z514" s="4"/>
      <c r="AA514" s="4"/>
      <c r="AB514" s="4"/>
      <c r="IF514">
        <v>-1</v>
      </c>
    </row>
    <row r="515" spans="1:240" x14ac:dyDescent="0.2">
      <c r="A515" s="4">
        <v>50</v>
      </c>
      <c r="B515" s="4">
        <v>0</v>
      </c>
      <c r="C515" s="4">
        <v>0</v>
      </c>
      <c r="D515" s="4">
        <v>1</v>
      </c>
      <c r="E515" s="4">
        <v>211</v>
      </c>
      <c r="F515" s="4" t="e">
        <f>ROUND(Source!Y488,O515)</f>
        <v>#REF!</v>
      </c>
      <c r="G515" s="4" t="s">
        <v>206</v>
      </c>
      <c r="H515" s="4" t="s">
        <v>207</v>
      </c>
      <c r="I515" s="4"/>
      <c r="J515" s="4"/>
      <c r="K515" s="4">
        <v>211</v>
      </c>
      <c r="L515" s="4">
        <v>26</v>
      </c>
      <c r="M515" s="4">
        <v>3</v>
      </c>
      <c r="N515" s="4" t="s">
        <v>6</v>
      </c>
      <c r="O515" s="4">
        <v>2</v>
      </c>
      <c r="P515" s="4"/>
      <c r="Q515" s="4"/>
      <c r="R515" s="4"/>
      <c r="S515" s="4"/>
      <c r="T515" s="4"/>
      <c r="U515" s="4"/>
      <c r="V515" s="4"/>
      <c r="W515" s="4">
        <v>178765.26</v>
      </c>
      <c r="X515" s="4">
        <v>1</v>
      </c>
      <c r="Y515" s="4">
        <v>178765.26</v>
      </c>
      <c r="Z515" s="4"/>
      <c r="AA515" s="4"/>
      <c r="AB515" s="4"/>
      <c r="IF515">
        <v>-1</v>
      </c>
    </row>
    <row r="516" spans="1:240" x14ac:dyDescent="0.2">
      <c r="A516" s="4">
        <v>50</v>
      </c>
      <c r="B516" s="4">
        <v>0</v>
      </c>
      <c r="C516" s="4">
        <v>0</v>
      </c>
      <c r="D516" s="4">
        <v>1</v>
      </c>
      <c r="E516" s="4">
        <v>224</v>
      </c>
      <c r="F516" s="4" t="e">
        <f>ROUND(Source!AR488,O516)</f>
        <v>#REF!</v>
      </c>
      <c r="G516" s="4" t="s">
        <v>208</v>
      </c>
      <c r="H516" s="4" t="s">
        <v>209</v>
      </c>
      <c r="I516" s="4"/>
      <c r="J516" s="4"/>
      <c r="K516" s="4">
        <v>224</v>
      </c>
      <c r="L516" s="4">
        <v>27</v>
      </c>
      <c r="M516" s="4">
        <v>3</v>
      </c>
      <c r="N516" s="4" t="s">
        <v>6</v>
      </c>
      <c r="O516" s="4">
        <v>2</v>
      </c>
      <c r="P516" s="4"/>
      <c r="Q516" s="4"/>
      <c r="R516" s="4"/>
      <c r="S516" s="4"/>
      <c r="T516" s="4"/>
      <c r="U516" s="4"/>
      <c r="V516" s="4"/>
      <c r="W516" s="4">
        <v>1631468.79</v>
      </c>
      <c r="X516" s="4">
        <v>1</v>
      </c>
      <c r="Y516" s="4">
        <v>1631468.79</v>
      </c>
      <c r="Z516" s="4"/>
      <c r="AA516" s="4"/>
      <c r="AB516" s="4"/>
      <c r="IF516">
        <v>-1</v>
      </c>
    </row>
    <row r="517" spans="1:240" x14ac:dyDescent="0.2">
      <c r="IF517">
        <v>-1</v>
      </c>
    </row>
    <row r="518" spans="1:240" x14ac:dyDescent="0.2">
      <c r="A518" s="2">
        <v>51</v>
      </c>
      <c r="B518" s="2">
        <f>B20</f>
        <v>1</v>
      </c>
      <c r="C518" s="2">
        <f>A20</f>
        <v>3</v>
      </c>
      <c r="D518" s="2">
        <f>ROW(A20)</f>
        <v>20</v>
      </c>
      <c r="E518" s="2"/>
      <c r="F518" s="2" t="str">
        <f>IF(F20&lt;&gt;"",F20,"")</f>
        <v>5.12.4.3</v>
      </c>
      <c r="G518" s="2" t="str">
        <f>IF(G20&lt;&gt;"",G20,"")</f>
        <v>Система приточно-вытяжной вентиляции</v>
      </c>
      <c r="H518" s="2">
        <v>0</v>
      </c>
      <c r="I518" s="2"/>
      <c r="J518" s="2"/>
      <c r="K518" s="2"/>
      <c r="L518" s="2"/>
      <c r="M518" s="2"/>
      <c r="N518" s="2"/>
      <c r="O518" s="2" t="e">
        <f t="shared" ref="O518:T518" si="439">ROUND(O60+O112+O170+O222+O274+O339+O387+O435+O488+AB518,2)</f>
        <v>#REF!</v>
      </c>
      <c r="P518" s="2" t="e">
        <f t="shared" si="439"/>
        <v>#REF!</v>
      </c>
      <c r="Q518" s="2" t="e">
        <f t="shared" si="439"/>
        <v>#REF!</v>
      </c>
      <c r="R518" s="2" t="e">
        <f t="shared" si="439"/>
        <v>#REF!</v>
      </c>
      <c r="S518" s="2" t="e">
        <f t="shared" si="439"/>
        <v>#REF!</v>
      </c>
      <c r="T518" s="2" t="e">
        <f t="shared" si="439"/>
        <v>#REF!</v>
      </c>
      <c r="U518" s="2" t="e">
        <f>U60+U112+U170+U222+U274+U339+U387+U435+U488+AH518</f>
        <v>#REF!</v>
      </c>
      <c r="V518" s="2" t="e">
        <f>V60+V112+V170+V222+V274+V339+V387+V435+V488+AI518</f>
        <v>#REF!</v>
      </c>
      <c r="W518" s="2" t="e">
        <f>ROUND(W60+W112+W170+W222+W274+W339+W387+W435+W488+AJ518,2)</f>
        <v>#REF!</v>
      </c>
      <c r="X518" s="2" t="e">
        <f>ROUND(X60+X112+X170+X222+X274+X339+X387+X435+X488+AK518,2)</f>
        <v>#REF!</v>
      </c>
      <c r="Y518" s="2" t="e">
        <f>ROUND(Y60+Y112+Y170+Y222+Y274+Y339+Y387+Y435+Y488+AL518,2)</f>
        <v>#REF!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>
        <f t="shared" ref="AO518:BD518" si="440">ROUND(AO60+AO112+AO170+AO222+AO274+AO339+AO387+AO435+AO488+BX518,2)</f>
        <v>0</v>
      </c>
      <c r="AP518" s="2" t="e">
        <f t="shared" si="440"/>
        <v>#REF!</v>
      </c>
      <c r="AQ518" s="2">
        <f t="shared" si="440"/>
        <v>0</v>
      </c>
      <c r="AR518" s="2" t="e">
        <f t="shared" si="440"/>
        <v>#REF!</v>
      </c>
      <c r="AS518" s="2" t="e">
        <f t="shared" si="440"/>
        <v>#REF!</v>
      </c>
      <c r="AT518" s="2">
        <f t="shared" si="440"/>
        <v>0</v>
      </c>
      <c r="AU518" s="2">
        <f t="shared" si="440"/>
        <v>0</v>
      </c>
      <c r="AV518" s="2" t="e">
        <f t="shared" si="440"/>
        <v>#REF!</v>
      </c>
      <c r="AW518" s="2" t="e">
        <f t="shared" si="440"/>
        <v>#REF!</v>
      </c>
      <c r="AX518" s="2">
        <f t="shared" si="440"/>
        <v>0</v>
      </c>
      <c r="AY518" s="2" t="e">
        <f t="shared" si="440"/>
        <v>#REF!</v>
      </c>
      <c r="AZ518" s="2" t="e">
        <f t="shared" si="440"/>
        <v>#REF!</v>
      </c>
      <c r="BA518" s="2" t="e">
        <f t="shared" si="440"/>
        <v>#REF!</v>
      </c>
      <c r="BB518" s="2">
        <f t="shared" si="440"/>
        <v>0</v>
      </c>
      <c r="BC518" s="2">
        <f t="shared" si="440"/>
        <v>0</v>
      </c>
      <c r="BD518" s="2">
        <f t="shared" si="440"/>
        <v>0</v>
      </c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>
        <v>0</v>
      </c>
      <c r="IF518">
        <v>-1</v>
      </c>
    </row>
    <row r="519" spans="1:240" x14ac:dyDescent="0.2">
      <c r="IF519">
        <v>-1</v>
      </c>
    </row>
    <row r="520" spans="1:240" x14ac:dyDescent="0.2">
      <c r="A520" s="4">
        <v>50</v>
      </c>
      <c r="B520" s="4">
        <v>0</v>
      </c>
      <c r="C520" s="4">
        <v>0</v>
      </c>
      <c r="D520" s="4">
        <v>1</v>
      </c>
      <c r="E520" s="4">
        <v>201</v>
      </c>
      <c r="F520" s="4" t="e">
        <f>ROUND(Source!O518,O520)</f>
        <v>#REF!</v>
      </c>
      <c r="G520" s="4" t="s">
        <v>156</v>
      </c>
      <c r="H520" s="4" t="s">
        <v>157</v>
      </c>
      <c r="I520" s="4"/>
      <c r="J520" s="4"/>
      <c r="K520" s="4">
        <v>201</v>
      </c>
      <c r="L520" s="4">
        <v>1</v>
      </c>
      <c r="M520" s="4">
        <v>3</v>
      </c>
      <c r="N520" s="4" t="s">
        <v>6</v>
      </c>
      <c r="O520" s="4">
        <v>2</v>
      </c>
      <c r="P520" s="4"/>
      <c r="Q520" s="4"/>
      <c r="R520" s="4"/>
      <c r="S520" s="4"/>
      <c r="T520" s="4"/>
      <c r="U520" s="4"/>
      <c r="V520" s="4"/>
      <c r="W520" s="4">
        <v>2709742.08</v>
      </c>
      <c r="X520" s="4">
        <v>1</v>
      </c>
      <c r="Y520" s="4">
        <v>2709742.08</v>
      </c>
      <c r="Z520" s="4"/>
      <c r="AA520" s="4"/>
      <c r="AB520" s="4"/>
      <c r="IF520">
        <v>-1</v>
      </c>
    </row>
    <row r="521" spans="1:240" x14ac:dyDescent="0.2">
      <c r="A521" s="4">
        <v>50</v>
      </c>
      <c r="B521" s="4">
        <v>0</v>
      </c>
      <c r="C521" s="4">
        <v>0</v>
      </c>
      <c r="D521" s="4">
        <v>1</v>
      </c>
      <c r="E521" s="4">
        <v>202</v>
      </c>
      <c r="F521" s="4" t="e">
        <f>ROUND(Source!P518,O521)</f>
        <v>#REF!</v>
      </c>
      <c r="G521" s="4" t="s">
        <v>158</v>
      </c>
      <c r="H521" s="4" t="s">
        <v>159</v>
      </c>
      <c r="I521" s="4"/>
      <c r="J521" s="4"/>
      <c r="K521" s="4">
        <v>202</v>
      </c>
      <c r="L521" s="4">
        <v>2</v>
      </c>
      <c r="M521" s="4">
        <v>3</v>
      </c>
      <c r="N521" s="4" t="s">
        <v>6</v>
      </c>
      <c r="O521" s="4">
        <v>2</v>
      </c>
      <c r="P521" s="4"/>
      <c r="Q521" s="4"/>
      <c r="R521" s="4"/>
      <c r="S521" s="4"/>
      <c r="T521" s="4"/>
      <c r="U521" s="4"/>
      <c r="V521" s="4"/>
      <c r="W521" s="4">
        <v>2797626.88</v>
      </c>
      <c r="X521" s="4">
        <v>1</v>
      </c>
      <c r="Y521" s="4">
        <v>2797626.88</v>
      </c>
      <c r="Z521" s="4"/>
      <c r="AA521" s="4"/>
      <c r="AB521" s="4"/>
      <c r="IF521">
        <v>-1</v>
      </c>
    </row>
    <row r="522" spans="1:240" x14ac:dyDescent="0.2">
      <c r="A522" s="4">
        <v>50</v>
      </c>
      <c r="B522" s="4">
        <v>0</v>
      </c>
      <c r="C522" s="4">
        <v>0</v>
      </c>
      <c r="D522" s="4">
        <v>1</v>
      </c>
      <c r="E522" s="4">
        <v>222</v>
      </c>
      <c r="F522" s="4">
        <f>ROUND(Source!AO518,O522)</f>
        <v>0</v>
      </c>
      <c r="G522" s="4" t="s">
        <v>160</v>
      </c>
      <c r="H522" s="4" t="s">
        <v>161</v>
      </c>
      <c r="I522" s="4"/>
      <c r="J522" s="4"/>
      <c r="K522" s="4">
        <v>222</v>
      </c>
      <c r="L522" s="4">
        <v>3</v>
      </c>
      <c r="M522" s="4">
        <v>3</v>
      </c>
      <c r="N522" s="4" t="s">
        <v>6</v>
      </c>
      <c r="O522" s="4">
        <v>2</v>
      </c>
      <c r="P522" s="4"/>
      <c r="Q522" s="4"/>
      <c r="R522" s="4"/>
      <c r="S522" s="4"/>
      <c r="T522" s="4"/>
      <c r="U522" s="4"/>
      <c r="V522" s="4"/>
      <c r="W522" s="4">
        <v>0</v>
      </c>
      <c r="X522" s="4">
        <v>1</v>
      </c>
      <c r="Y522" s="4">
        <v>0</v>
      </c>
      <c r="Z522" s="4"/>
      <c r="AA522" s="4"/>
      <c r="AB522" s="4"/>
      <c r="IF522">
        <v>-1</v>
      </c>
    </row>
    <row r="523" spans="1:240" x14ac:dyDescent="0.2">
      <c r="A523" s="4">
        <v>50</v>
      </c>
      <c r="B523" s="4">
        <v>0</v>
      </c>
      <c r="C523" s="4">
        <v>0</v>
      </c>
      <c r="D523" s="4">
        <v>1</v>
      </c>
      <c r="E523" s="4">
        <v>225</v>
      </c>
      <c r="F523" s="4" t="e">
        <f>ROUND(Source!AV518,O523)</f>
        <v>#REF!</v>
      </c>
      <c r="G523" s="4" t="s">
        <v>162</v>
      </c>
      <c r="H523" s="4" t="s">
        <v>163</v>
      </c>
      <c r="I523" s="4"/>
      <c r="J523" s="4"/>
      <c r="K523" s="4">
        <v>225</v>
      </c>
      <c r="L523" s="4">
        <v>4</v>
      </c>
      <c r="M523" s="4">
        <v>3</v>
      </c>
      <c r="N523" s="4" t="s">
        <v>6</v>
      </c>
      <c r="O523" s="4">
        <v>2</v>
      </c>
      <c r="P523" s="4"/>
      <c r="Q523" s="4"/>
      <c r="R523" s="4"/>
      <c r="S523" s="4"/>
      <c r="T523" s="4"/>
      <c r="U523" s="4"/>
      <c r="V523" s="4"/>
      <c r="W523" s="4">
        <v>2797626.88</v>
      </c>
      <c r="X523" s="4">
        <v>1</v>
      </c>
      <c r="Y523" s="4">
        <v>2797626.88</v>
      </c>
      <c r="Z523" s="4"/>
      <c r="AA523" s="4"/>
      <c r="AB523" s="4"/>
      <c r="IF523">
        <v>-1</v>
      </c>
    </row>
    <row r="524" spans="1:240" x14ac:dyDescent="0.2">
      <c r="A524" s="4">
        <v>50</v>
      </c>
      <c r="B524" s="4">
        <v>0</v>
      </c>
      <c r="C524" s="4">
        <v>0</v>
      </c>
      <c r="D524" s="4">
        <v>1</v>
      </c>
      <c r="E524" s="4">
        <v>226</v>
      </c>
      <c r="F524" s="4" t="e">
        <f>ROUND(Source!AW518,O524)</f>
        <v>#REF!</v>
      </c>
      <c r="G524" s="4" t="s">
        <v>164</v>
      </c>
      <c r="H524" s="4" t="s">
        <v>165</v>
      </c>
      <c r="I524" s="4"/>
      <c r="J524" s="4"/>
      <c r="K524" s="4">
        <v>226</v>
      </c>
      <c r="L524" s="4">
        <v>5</v>
      </c>
      <c r="M524" s="4">
        <v>3</v>
      </c>
      <c r="N524" s="4" t="s">
        <v>6</v>
      </c>
      <c r="O524" s="4">
        <v>2</v>
      </c>
      <c r="P524" s="4"/>
      <c r="Q524" s="4"/>
      <c r="R524" s="4"/>
      <c r="S524" s="4"/>
      <c r="T524" s="4"/>
      <c r="U524" s="4"/>
      <c r="V524" s="4"/>
      <c r="W524" s="4">
        <v>1999128.81</v>
      </c>
      <c r="X524" s="4">
        <v>1</v>
      </c>
      <c r="Y524" s="4">
        <v>1999128.81</v>
      </c>
      <c r="Z524" s="4"/>
      <c r="AA524" s="4"/>
      <c r="AB524" s="4"/>
      <c r="IF524">
        <v>-1</v>
      </c>
    </row>
    <row r="525" spans="1:240" x14ac:dyDescent="0.2">
      <c r="A525" s="4">
        <v>50</v>
      </c>
      <c r="B525" s="4">
        <v>0</v>
      </c>
      <c r="C525" s="4">
        <v>0</v>
      </c>
      <c r="D525" s="4">
        <v>1</v>
      </c>
      <c r="E525" s="4">
        <v>227</v>
      </c>
      <c r="F525" s="4">
        <f>ROUND(Source!AX518,O525)</f>
        <v>0</v>
      </c>
      <c r="G525" s="4" t="s">
        <v>166</v>
      </c>
      <c r="H525" s="4" t="s">
        <v>167</v>
      </c>
      <c r="I525" s="4"/>
      <c r="J525" s="4"/>
      <c r="K525" s="4">
        <v>227</v>
      </c>
      <c r="L525" s="4">
        <v>6</v>
      </c>
      <c r="M525" s="4">
        <v>3</v>
      </c>
      <c r="N525" s="4" t="s">
        <v>6</v>
      </c>
      <c r="O525" s="4">
        <v>2</v>
      </c>
      <c r="P525" s="4"/>
      <c r="Q525" s="4"/>
      <c r="R525" s="4"/>
      <c r="S525" s="4"/>
      <c r="T525" s="4"/>
      <c r="U525" s="4"/>
      <c r="V525" s="4"/>
      <c r="W525" s="4">
        <v>0</v>
      </c>
      <c r="X525" s="4">
        <v>1</v>
      </c>
      <c r="Y525" s="4">
        <v>0</v>
      </c>
      <c r="Z525" s="4"/>
      <c r="AA525" s="4"/>
      <c r="AB525" s="4"/>
      <c r="IF525">
        <v>-1</v>
      </c>
    </row>
    <row r="526" spans="1:240" x14ac:dyDescent="0.2">
      <c r="A526" s="4">
        <v>50</v>
      </c>
      <c r="B526" s="4">
        <v>0</v>
      </c>
      <c r="C526" s="4">
        <v>0</v>
      </c>
      <c r="D526" s="4">
        <v>1</v>
      </c>
      <c r="E526" s="4">
        <v>228</v>
      </c>
      <c r="F526" s="4" t="e">
        <f>ROUND(Source!AY518,O526)</f>
        <v>#REF!</v>
      </c>
      <c r="G526" s="4" t="s">
        <v>168</v>
      </c>
      <c r="H526" s="4" t="s">
        <v>169</v>
      </c>
      <c r="I526" s="4"/>
      <c r="J526" s="4"/>
      <c r="K526" s="4">
        <v>228</v>
      </c>
      <c r="L526" s="4">
        <v>7</v>
      </c>
      <c r="M526" s="4">
        <v>3</v>
      </c>
      <c r="N526" s="4" t="s">
        <v>6</v>
      </c>
      <c r="O526" s="4">
        <v>2</v>
      </c>
      <c r="P526" s="4"/>
      <c r="Q526" s="4"/>
      <c r="R526" s="4"/>
      <c r="S526" s="4"/>
      <c r="T526" s="4"/>
      <c r="U526" s="4"/>
      <c r="V526" s="4"/>
      <c r="W526" s="4">
        <v>1999128.81</v>
      </c>
      <c r="X526" s="4">
        <v>1</v>
      </c>
      <c r="Y526" s="4">
        <v>1999128.81</v>
      </c>
      <c r="Z526" s="4"/>
      <c r="AA526" s="4"/>
      <c r="AB526" s="4"/>
      <c r="IF526">
        <v>-1</v>
      </c>
    </row>
    <row r="527" spans="1:240" x14ac:dyDescent="0.2">
      <c r="A527" s="4">
        <v>50</v>
      </c>
      <c r="B527" s="4">
        <v>0</v>
      </c>
      <c r="C527" s="4">
        <v>0</v>
      </c>
      <c r="D527" s="4">
        <v>1</v>
      </c>
      <c r="E527" s="4">
        <v>216</v>
      </c>
      <c r="F527" s="4" t="e">
        <f>ROUND(Source!AP518,O527)</f>
        <v>#REF!</v>
      </c>
      <c r="G527" s="4" t="s">
        <v>170</v>
      </c>
      <c r="H527" s="4" t="s">
        <v>171</v>
      </c>
      <c r="I527" s="4"/>
      <c r="J527" s="4"/>
      <c r="K527" s="4">
        <v>216</v>
      </c>
      <c r="L527" s="4">
        <v>8</v>
      </c>
      <c r="M527" s="4">
        <v>3</v>
      </c>
      <c r="N527" s="4" t="s">
        <v>6</v>
      </c>
      <c r="O527" s="4">
        <v>2</v>
      </c>
      <c r="P527" s="4"/>
      <c r="Q527" s="4"/>
      <c r="R527" s="4"/>
      <c r="S527" s="4"/>
      <c r="T527" s="4"/>
      <c r="U527" s="4"/>
      <c r="V527" s="4"/>
      <c r="W527" s="4">
        <v>798498.07</v>
      </c>
      <c r="X527" s="4">
        <v>1</v>
      </c>
      <c r="Y527" s="4">
        <v>798498.07</v>
      </c>
      <c r="Z527" s="4"/>
      <c r="AA527" s="4"/>
      <c r="AB527" s="4"/>
      <c r="IF527">
        <v>-1</v>
      </c>
    </row>
    <row r="528" spans="1:240" x14ac:dyDescent="0.2">
      <c r="A528" s="4">
        <v>50</v>
      </c>
      <c r="B528" s="4">
        <v>0</v>
      </c>
      <c r="C528" s="4">
        <v>0</v>
      </c>
      <c r="D528" s="4">
        <v>1</v>
      </c>
      <c r="E528" s="4">
        <v>223</v>
      </c>
      <c r="F528" s="4">
        <f>ROUND(Source!AQ518,O528)</f>
        <v>0</v>
      </c>
      <c r="G528" s="4" t="s">
        <v>172</v>
      </c>
      <c r="H528" s="4" t="s">
        <v>173</v>
      </c>
      <c r="I528" s="4"/>
      <c r="J528" s="4"/>
      <c r="K528" s="4">
        <v>223</v>
      </c>
      <c r="L528" s="4">
        <v>9</v>
      </c>
      <c r="M528" s="4">
        <v>3</v>
      </c>
      <c r="N528" s="4" t="s">
        <v>6</v>
      </c>
      <c r="O528" s="4">
        <v>2</v>
      </c>
      <c r="P528" s="4"/>
      <c r="Q528" s="4"/>
      <c r="R528" s="4"/>
      <c r="S528" s="4"/>
      <c r="T528" s="4"/>
      <c r="U528" s="4"/>
      <c r="V528" s="4"/>
      <c r="W528" s="4">
        <v>0</v>
      </c>
      <c r="X528" s="4">
        <v>1</v>
      </c>
      <c r="Y528" s="4">
        <v>0</v>
      </c>
      <c r="Z528" s="4"/>
      <c r="AA528" s="4"/>
      <c r="AB528" s="4"/>
      <c r="IF528">
        <v>-1</v>
      </c>
    </row>
    <row r="529" spans="1:240" x14ac:dyDescent="0.2">
      <c r="A529" s="4">
        <v>50</v>
      </c>
      <c r="B529" s="4">
        <v>0</v>
      </c>
      <c r="C529" s="4">
        <v>0</v>
      </c>
      <c r="D529" s="4">
        <v>1</v>
      </c>
      <c r="E529" s="4">
        <v>229</v>
      </c>
      <c r="F529" s="4" t="e">
        <f>ROUND(Source!AZ518,O529)</f>
        <v>#REF!</v>
      </c>
      <c r="G529" s="4" t="s">
        <v>174</v>
      </c>
      <c r="H529" s="4" t="s">
        <v>175</v>
      </c>
      <c r="I529" s="4"/>
      <c r="J529" s="4"/>
      <c r="K529" s="4">
        <v>229</v>
      </c>
      <c r="L529" s="4">
        <v>10</v>
      </c>
      <c r="M529" s="4">
        <v>3</v>
      </c>
      <c r="N529" s="4" t="s">
        <v>6</v>
      </c>
      <c r="O529" s="4">
        <v>2</v>
      </c>
      <c r="P529" s="4"/>
      <c r="Q529" s="4"/>
      <c r="R529" s="4"/>
      <c r="S529" s="4"/>
      <c r="T529" s="4"/>
      <c r="U529" s="4"/>
      <c r="V529" s="4"/>
      <c r="W529" s="4">
        <v>798498.07</v>
      </c>
      <c r="X529" s="4">
        <v>1</v>
      </c>
      <c r="Y529" s="4">
        <v>798498.07</v>
      </c>
      <c r="Z529" s="4"/>
      <c r="AA529" s="4"/>
      <c r="AB529" s="4"/>
      <c r="IF529">
        <v>-1</v>
      </c>
    </row>
    <row r="530" spans="1:240" x14ac:dyDescent="0.2">
      <c r="A530" s="4">
        <v>50</v>
      </c>
      <c r="B530" s="4">
        <v>0</v>
      </c>
      <c r="C530" s="4">
        <v>0</v>
      </c>
      <c r="D530" s="4">
        <v>1</v>
      </c>
      <c r="E530" s="4">
        <v>203</v>
      </c>
      <c r="F530" s="4" t="e">
        <f>ROUND(Source!Q518,O530)</f>
        <v>#REF!</v>
      </c>
      <c r="G530" s="4" t="s">
        <v>176</v>
      </c>
      <c r="H530" s="4" t="s">
        <v>177</v>
      </c>
      <c r="I530" s="4"/>
      <c r="J530" s="4"/>
      <c r="K530" s="4">
        <v>203</v>
      </c>
      <c r="L530" s="4">
        <v>11</v>
      </c>
      <c r="M530" s="4">
        <v>3</v>
      </c>
      <c r="N530" s="4" t="s">
        <v>6</v>
      </c>
      <c r="O530" s="4">
        <v>2</v>
      </c>
      <c r="P530" s="4"/>
      <c r="Q530" s="4"/>
      <c r="R530" s="4"/>
      <c r="S530" s="4"/>
      <c r="T530" s="4"/>
      <c r="U530" s="4"/>
      <c r="V530" s="4"/>
      <c r="W530" s="4">
        <v>27558.600000000002</v>
      </c>
      <c r="X530" s="4">
        <v>1</v>
      </c>
      <c r="Y530" s="4">
        <v>27558.600000000002</v>
      </c>
      <c r="Z530" s="4"/>
      <c r="AA530" s="4"/>
      <c r="AB530" s="4"/>
      <c r="IF530">
        <v>-1</v>
      </c>
    </row>
    <row r="531" spans="1:240" x14ac:dyDescent="0.2">
      <c r="A531" s="4">
        <v>50</v>
      </c>
      <c r="B531" s="4">
        <v>0</v>
      </c>
      <c r="C531" s="4">
        <v>0</v>
      </c>
      <c r="D531" s="4">
        <v>1</v>
      </c>
      <c r="E531" s="4">
        <v>231</v>
      </c>
      <c r="F531" s="4">
        <f>ROUND(Source!BB518,O531)</f>
        <v>0</v>
      </c>
      <c r="G531" s="4" t="s">
        <v>178</v>
      </c>
      <c r="H531" s="4" t="s">
        <v>179</v>
      </c>
      <c r="I531" s="4"/>
      <c r="J531" s="4"/>
      <c r="K531" s="4">
        <v>231</v>
      </c>
      <c r="L531" s="4">
        <v>12</v>
      </c>
      <c r="M531" s="4">
        <v>3</v>
      </c>
      <c r="N531" s="4" t="s">
        <v>6</v>
      </c>
      <c r="O531" s="4">
        <v>2</v>
      </c>
      <c r="P531" s="4"/>
      <c r="Q531" s="4"/>
      <c r="R531" s="4"/>
      <c r="S531" s="4"/>
      <c r="T531" s="4"/>
      <c r="U531" s="4"/>
      <c r="V531" s="4"/>
      <c r="W531" s="4">
        <v>0</v>
      </c>
      <c r="X531" s="4">
        <v>1</v>
      </c>
      <c r="Y531" s="4">
        <v>0</v>
      </c>
      <c r="Z531" s="4"/>
      <c r="AA531" s="4"/>
      <c r="AB531" s="4"/>
      <c r="IF531">
        <v>-1</v>
      </c>
    </row>
    <row r="532" spans="1:240" x14ac:dyDescent="0.2">
      <c r="A532" s="4">
        <v>50</v>
      </c>
      <c r="B532" s="4">
        <v>0</v>
      </c>
      <c r="C532" s="4">
        <v>0</v>
      </c>
      <c r="D532" s="4">
        <v>1</v>
      </c>
      <c r="E532" s="4">
        <v>204</v>
      </c>
      <c r="F532" s="4" t="e">
        <f>ROUND(Source!R518,O532)</f>
        <v>#REF!</v>
      </c>
      <c r="G532" s="4" t="s">
        <v>180</v>
      </c>
      <c r="H532" s="4" t="s">
        <v>181</v>
      </c>
      <c r="I532" s="4"/>
      <c r="J532" s="4"/>
      <c r="K532" s="4">
        <v>204</v>
      </c>
      <c r="L532" s="4">
        <v>13</v>
      </c>
      <c r="M532" s="4">
        <v>3</v>
      </c>
      <c r="N532" s="4" t="s">
        <v>6</v>
      </c>
      <c r="O532" s="4">
        <v>2</v>
      </c>
      <c r="P532" s="4"/>
      <c r="Q532" s="4"/>
      <c r="R532" s="4"/>
      <c r="S532" s="4"/>
      <c r="T532" s="4"/>
      <c r="U532" s="4"/>
      <c r="V532" s="4"/>
      <c r="W532" s="4">
        <v>6807.4</v>
      </c>
      <c r="X532" s="4">
        <v>1</v>
      </c>
      <c r="Y532" s="4">
        <v>6807.4</v>
      </c>
      <c r="Z532" s="4"/>
      <c r="AA532" s="4"/>
      <c r="AB532" s="4"/>
      <c r="IF532">
        <v>-1</v>
      </c>
    </row>
    <row r="533" spans="1:240" x14ac:dyDescent="0.2">
      <c r="A533" s="4">
        <v>50</v>
      </c>
      <c r="B533" s="4">
        <v>0</v>
      </c>
      <c r="C533" s="4">
        <v>0</v>
      </c>
      <c r="D533" s="4">
        <v>1</v>
      </c>
      <c r="E533" s="4">
        <v>205</v>
      </c>
      <c r="F533" s="4" t="e">
        <f>ROUND(Source!S518,O533)</f>
        <v>#REF!</v>
      </c>
      <c r="G533" s="4" t="s">
        <v>182</v>
      </c>
      <c r="H533" s="4" t="s">
        <v>183</v>
      </c>
      <c r="I533" s="4"/>
      <c r="J533" s="4"/>
      <c r="K533" s="4">
        <v>205</v>
      </c>
      <c r="L533" s="4">
        <v>14</v>
      </c>
      <c r="M533" s="4">
        <v>3</v>
      </c>
      <c r="N533" s="4" t="s">
        <v>6</v>
      </c>
      <c r="O533" s="4">
        <v>2</v>
      </c>
      <c r="P533" s="4"/>
      <c r="Q533" s="4"/>
      <c r="R533" s="4"/>
      <c r="S533" s="4"/>
      <c r="T533" s="4"/>
      <c r="U533" s="4"/>
      <c r="V533" s="4"/>
      <c r="W533" s="4">
        <v>683054.66999999993</v>
      </c>
      <c r="X533" s="4">
        <v>1</v>
      </c>
      <c r="Y533" s="4">
        <v>683054.66999999993</v>
      </c>
      <c r="Z533" s="4"/>
      <c r="AA533" s="4"/>
      <c r="AB533" s="4"/>
      <c r="IF533">
        <v>-1</v>
      </c>
    </row>
    <row r="534" spans="1:240" x14ac:dyDescent="0.2">
      <c r="A534" s="4">
        <v>50</v>
      </c>
      <c r="B534" s="4">
        <v>0</v>
      </c>
      <c r="C534" s="4">
        <v>0</v>
      </c>
      <c r="D534" s="4">
        <v>1</v>
      </c>
      <c r="E534" s="4">
        <v>232</v>
      </c>
      <c r="F534" s="4">
        <f>ROUND(Source!BC518,O534)</f>
        <v>0</v>
      </c>
      <c r="G534" s="4" t="s">
        <v>184</v>
      </c>
      <c r="H534" s="4" t="s">
        <v>185</v>
      </c>
      <c r="I534" s="4"/>
      <c r="J534" s="4"/>
      <c r="K534" s="4">
        <v>232</v>
      </c>
      <c r="L534" s="4">
        <v>15</v>
      </c>
      <c r="M534" s="4">
        <v>3</v>
      </c>
      <c r="N534" s="4" t="s">
        <v>6</v>
      </c>
      <c r="O534" s="4">
        <v>2</v>
      </c>
      <c r="P534" s="4"/>
      <c r="Q534" s="4"/>
      <c r="R534" s="4"/>
      <c r="S534" s="4"/>
      <c r="T534" s="4"/>
      <c r="U534" s="4"/>
      <c r="V534" s="4"/>
      <c r="W534" s="4">
        <v>0</v>
      </c>
      <c r="X534" s="4">
        <v>1</v>
      </c>
      <c r="Y534" s="4">
        <v>0</v>
      </c>
      <c r="Z534" s="4"/>
      <c r="AA534" s="4"/>
      <c r="AB534" s="4"/>
      <c r="IF534">
        <v>-1</v>
      </c>
    </row>
    <row r="535" spans="1:240" x14ac:dyDescent="0.2">
      <c r="A535" s="4">
        <v>50</v>
      </c>
      <c r="B535" s="4">
        <v>0</v>
      </c>
      <c r="C535" s="4">
        <v>0</v>
      </c>
      <c r="D535" s="4">
        <v>1</v>
      </c>
      <c r="E535" s="4">
        <v>214</v>
      </c>
      <c r="F535" s="4" t="e">
        <f>ROUND(Source!AS518,O535)</f>
        <v>#REF!</v>
      </c>
      <c r="G535" s="4" t="s">
        <v>186</v>
      </c>
      <c r="H535" s="4" t="s">
        <v>187</v>
      </c>
      <c r="I535" s="4"/>
      <c r="J535" s="4"/>
      <c r="K535" s="4">
        <v>214</v>
      </c>
      <c r="L535" s="4">
        <v>16</v>
      </c>
      <c r="M535" s="4">
        <v>3</v>
      </c>
      <c r="N535" s="4" t="s">
        <v>6</v>
      </c>
      <c r="O535" s="4">
        <v>2</v>
      </c>
      <c r="P535" s="4"/>
      <c r="Q535" s="4"/>
      <c r="R535" s="4"/>
      <c r="S535" s="4"/>
      <c r="T535" s="4"/>
      <c r="U535" s="4"/>
      <c r="V535" s="4"/>
      <c r="W535" s="4">
        <v>4041175.91</v>
      </c>
      <c r="X535" s="4">
        <v>1</v>
      </c>
      <c r="Y535" s="4">
        <v>4041175.91</v>
      </c>
      <c r="Z535" s="4"/>
      <c r="AA535" s="4"/>
      <c r="AB535" s="4"/>
      <c r="IF535">
        <v>-1</v>
      </c>
    </row>
    <row r="536" spans="1:240" x14ac:dyDescent="0.2">
      <c r="A536" s="4">
        <v>50</v>
      </c>
      <c r="B536" s="4">
        <v>0</v>
      </c>
      <c r="C536" s="4">
        <v>0</v>
      </c>
      <c r="D536" s="4">
        <v>1</v>
      </c>
      <c r="E536" s="4">
        <v>215</v>
      </c>
      <c r="F536" s="4">
        <f>ROUND(Source!AT518,O536)</f>
        <v>0</v>
      </c>
      <c r="G536" s="4" t="s">
        <v>188</v>
      </c>
      <c r="H536" s="4" t="s">
        <v>189</v>
      </c>
      <c r="I536" s="4"/>
      <c r="J536" s="4"/>
      <c r="K536" s="4">
        <v>215</v>
      </c>
      <c r="L536" s="4">
        <v>17</v>
      </c>
      <c r="M536" s="4">
        <v>3</v>
      </c>
      <c r="N536" s="4" t="s">
        <v>6</v>
      </c>
      <c r="O536" s="4">
        <v>2</v>
      </c>
      <c r="P536" s="4"/>
      <c r="Q536" s="4"/>
      <c r="R536" s="4"/>
      <c r="S536" s="4"/>
      <c r="T536" s="4"/>
      <c r="U536" s="4"/>
      <c r="V536" s="4"/>
      <c r="W536" s="4">
        <v>0</v>
      </c>
      <c r="X536" s="4">
        <v>1</v>
      </c>
      <c r="Y536" s="4">
        <v>0</v>
      </c>
      <c r="Z536" s="4"/>
      <c r="AA536" s="4"/>
      <c r="AB536" s="4"/>
      <c r="IF536">
        <v>-1</v>
      </c>
    </row>
    <row r="537" spans="1:240" x14ac:dyDescent="0.2">
      <c r="A537" s="4">
        <v>50</v>
      </c>
      <c r="B537" s="4">
        <v>0</v>
      </c>
      <c r="C537" s="4">
        <v>0</v>
      </c>
      <c r="D537" s="4">
        <v>1</v>
      </c>
      <c r="E537" s="4">
        <v>217</v>
      </c>
      <c r="F537" s="4">
        <f>ROUND(Source!AU518,O537)</f>
        <v>0</v>
      </c>
      <c r="G537" s="4" t="s">
        <v>190</v>
      </c>
      <c r="H537" s="4" t="s">
        <v>191</v>
      </c>
      <c r="I537" s="4"/>
      <c r="J537" s="4"/>
      <c r="K537" s="4">
        <v>217</v>
      </c>
      <c r="L537" s="4">
        <v>18</v>
      </c>
      <c r="M537" s="4">
        <v>3</v>
      </c>
      <c r="N537" s="4" t="s">
        <v>6</v>
      </c>
      <c r="O537" s="4">
        <v>2</v>
      </c>
      <c r="P537" s="4"/>
      <c r="Q537" s="4"/>
      <c r="R537" s="4"/>
      <c r="S537" s="4"/>
      <c r="T537" s="4"/>
      <c r="U537" s="4"/>
      <c r="V537" s="4"/>
      <c r="W537" s="4">
        <v>0</v>
      </c>
      <c r="X537" s="4">
        <v>1</v>
      </c>
      <c r="Y537" s="4">
        <v>0</v>
      </c>
      <c r="Z537" s="4"/>
      <c r="AA537" s="4"/>
      <c r="AB537" s="4"/>
      <c r="IF537">
        <v>-1</v>
      </c>
    </row>
    <row r="538" spans="1:240" x14ac:dyDescent="0.2">
      <c r="A538" s="4">
        <v>50</v>
      </c>
      <c r="B538" s="4">
        <v>0</v>
      </c>
      <c r="C538" s="4">
        <v>0</v>
      </c>
      <c r="D538" s="4">
        <v>1</v>
      </c>
      <c r="E538" s="4">
        <v>230</v>
      </c>
      <c r="F538" s="4" t="e">
        <f>ROUND(Source!BA518,O538)</f>
        <v>#REF!</v>
      </c>
      <c r="G538" s="4" t="s">
        <v>192</v>
      </c>
      <c r="H538" s="4" t="s">
        <v>193</v>
      </c>
      <c r="I538" s="4"/>
      <c r="J538" s="4"/>
      <c r="K538" s="4">
        <v>230</v>
      </c>
      <c r="L538" s="4">
        <v>19</v>
      </c>
      <c r="M538" s="4">
        <v>3</v>
      </c>
      <c r="N538" s="4" t="s">
        <v>6</v>
      </c>
      <c r="O538" s="4">
        <v>2</v>
      </c>
      <c r="P538" s="4"/>
      <c r="Q538" s="4"/>
      <c r="R538" s="4"/>
      <c r="S538" s="4"/>
      <c r="T538" s="4"/>
      <c r="U538" s="4"/>
      <c r="V538" s="4"/>
      <c r="W538" s="4">
        <v>0</v>
      </c>
      <c r="X538" s="4">
        <v>1</v>
      </c>
      <c r="Y538" s="4">
        <v>0</v>
      </c>
      <c r="Z538" s="4"/>
      <c r="AA538" s="4"/>
      <c r="AB538" s="4"/>
      <c r="IF538">
        <v>-1</v>
      </c>
    </row>
    <row r="539" spans="1:240" x14ac:dyDescent="0.2">
      <c r="A539" s="4">
        <v>50</v>
      </c>
      <c r="B539" s="4">
        <v>0</v>
      </c>
      <c r="C539" s="4">
        <v>0</v>
      </c>
      <c r="D539" s="4">
        <v>1</v>
      </c>
      <c r="E539" s="4">
        <v>206</v>
      </c>
      <c r="F539" s="4" t="e">
        <f>ROUND(Source!T518,O539)</f>
        <v>#REF!</v>
      </c>
      <c r="G539" s="4" t="s">
        <v>194</v>
      </c>
      <c r="H539" s="4" t="s">
        <v>195</v>
      </c>
      <c r="I539" s="4"/>
      <c r="J539" s="4"/>
      <c r="K539" s="4">
        <v>206</v>
      </c>
      <c r="L539" s="4">
        <v>20</v>
      </c>
      <c r="M539" s="4">
        <v>3</v>
      </c>
      <c r="N539" s="4" t="s">
        <v>6</v>
      </c>
      <c r="O539" s="4">
        <v>2</v>
      </c>
      <c r="P539" s="4"/>
      <c r="Q539" s="4"/>
      <c r="R539" s="4"/>
      <c r="S539" s="4"/>
      <c r="T539" s="4"/>
      <c r="U539" s="4"/>
      <c r="V539" s="4"/>
      <c r="W539" s="4">
        <v>0</v>
      </c>
      <c r="X539" s="4">
        <v>1</v>
      </c>
      <c r="Y539" s="4">
        <v>0</v>
      </c>
      <c r="Z539" s="4"/>
      <c r="AA539" s="4"/>
      <c r="AB539" s="4"/>
      <c r="IF539">
        <v>-1</v>
      </c>
    </row>
    <row r="540" spans="1:240" x14ac:dyDescent="0.2">
      <c r="A540" s="4">
        <v>50</v>
      </c>
      <c r="B540" s="4">
        <v>0</v>
      </c>
      <c r="C540" s="4">
        <v>0</v>
      </c>
      <c r="D540" s="4">
        <v>1</v>
      </c>
      <c r="E540" s="4">
        <v>207</v>
      </c>
      <c r="F540" s="4" t="e">
        <f>ROUND(Source!U518,O540)</f>
        <v>#REF!</v>
      </c>
      <c r="G540" s="4" t="s">
        <v>196</v>
      </c>
      <c r="H540" s="4" t="s">
        <v>197</v>
      </c>
      <c r="I540" s="4"/>
      <c r="J540" s="4"/>
      <c r="K540" s="4">
        <v>207</v>
      </c>
      <c r="L540" s="4">
        <v>21</v>
      </c>
      <c r="M540" s="4">
        <v>3</v>
      </c>
      <c r="N540" s="4" t="s">
        <v>6</v>
      </c>
      <c r="O540" s="4">
        <v>7</v>
      </c>
      <c r="P540" s="4"/>
      <c r="Q540" s="4"/>
      <c r="R540" s="4"/>
      <c r="S540" s="4"/>
      <c r="T540" s="4"/>
      <c r="U540" s="4"/>
      <c r="V540" s="4"/>
      <c r="W540" s="4">
        <v>2328.0646200000001</v>
      </c>
      <c r="X540" s="4">
        <v>1</v>
      </c>
      <c r="Y540" s="4">
        <v>2328.0646200000001</v>
      </c>
      <c r="Z540" s="4"/>
      <c r="AA540" s="4"/>
      <c r="AB540" s="4"/>
      <c r="IF540">
        <v>-1</v>
      </c>
    </row>
    <row r="541" spans="1:240" x14ac:dyDescent="0.2">
      <c r="A541" s="4">
        <v>50</v>
      </c>
      <c r="B541" s="4">
        <v>0</v>
      </c>
      <c r="C541" s="4">
        <v>0</v>
      </c>
      <c r="D541" s="4">
        <v>1</v>
      </c>
      <c r="E541" s="4">
        <v>208</v>
      </c>
      <c r="F541" s="4" t="e">
        <f>ROUND(Source!V518,O541)</f>
        <v>#REF!</v>
      </c>
      <c r="G541" s="4" t="s">
        <v>198</v>
      </c>
      <c r="H541" s="4" t="s">
        <v>199</v>
      </c>
      <c r="I541" s="4"/>
      <c r="J541" s="4"/>
      <c r="K541" s="4">
        <v>208</v>
      </c>
      <c r="L541" s="4">
        <v>22</v>
      </c>
      <c r="M541" s="4">
        <v>3</v>
      </c>
      <c r="N541" s="4" t="s">
        <v>6</v>
      </c>
      <c r="O541" s="4">
        <v>7</v>
      </c>
      <c r="P541" s="4"/>
      <c r="Q541" s="4"/>
      <c r="R541" s="4"/>
      <c r="S541" s="4"/>
      <c r="T541" s="4"/>
      <c r="U541" s="4"/>
      <c r="V541" s="4"/>
      <c r="W541" s="4">
        <v>16.517499600000001</v>
      </c>
      <c r="X541" s="4">
        <v>1</v>
      </c>
      <c r="Y541" s="4">
        <v>16.517499600000001</v>
      </c>
      <c r="Z541" s="4"/>
      <c r="AA541" s="4"/>
      <c r="AB541" s="4"/>
      <c r="IF541">
        <v>-1</v>
      </c>
    </row>
    <row r="542" spans="1:240" x14ac:dyDescent="0.2">
      <c r="A542" s="4">
        <v>50</v>
      </c>
      <c r="B542" s="4">
        <v>0</v>
      </c>
      <c r="C542" s="4">
        <v>0</v>
      </c>
      <c r="D542" s="4">
        <v>1</v>
      </c>
      <c r="E542" s="4">
        <v>209</v>
      </c>
      <c r="F542" s="4" t="e">
        <f>ROUND(Source!W518,O542)</f>
        <v>#REF!</v>
      </c>
      <c r="G542" s="4" t="s">
        <v>200</v>
      </c>
      <c r="H542" s="4" t="s">
        <v>201</v>
      </c>
      <c r="I542" s="4"/>
      <c r="J542" s="4"/>
      <c r="K542" s="4">
        <v>209</v>
      </c>
      <c r="L542" s="4">
        <v>23</v>
      </c>
      <c r="M542" s="4">
        <v>3</v>
      </c>
      <c r="N542" s="4" t="s">
        <v>6</v>
      </c>
      <c r="O542" s="4">
        <v>2</v>
      </c>
      <c r="P542" s="4"/>
      <c r="Q542" s="4"/>
      <c r="R542" s="4"/>
      <c r="S542" s="4"/>
      <c r="T542" s="4"/>
      <c r="U542" s="4"/>
      <c r="V542" s="4"/>
      <c r="W542" s="4">
        <v>0</v>
      </c>
      <c r="X542" s="4">
        <v>1</v>
      </c>
      <c r="Y542" s="4">
        <v>0</v>
      </c>
      <c r="Z542" s="4"/>
      <c r="AA542" s="4"/>
      <c r="AB542" s="4"/>
      <c r="IF542">
        <v>-1</v>
      </c>
    </row>
    <row r="543" spans="1:240" x14ac:dyDescent="0.2">
      <c r="A543" s="4">
        <v>50</v>
      </c>
      <c r="B543" s="4">
        <v>0</v>
      </c>
      <c r="C543" s="4">
        <v>0</v>
      </c>
      <c r="D543" s="4">
        <v>1</v>
      </c>
      <c r="E543" s="4">
        <v>233</v>
      </c>
      <c r="F543" s="4">
        <f>ROUND(Source!BD518,O543)</f>
        <v>0</v>
      </c>
      <c r="G543" s="4" t="s">
        <v>202</v>
      </c>
      <c r="H543" s="4" t="s">
        <v>203</v>
      </c>
      <c r="I543" s="4"/>
      <c r="J543" s="4"/>
      <c r="K543" s="4">
        <v>233</v>
      </c>
      <c r="L543" s="4">
        <v>24</v>
      </c>
      <c r="M543" s="4">
        <v>3</v>
      </c>
      <c r="N543" s="4" t="s">
        <v>6</v>
      </c>
      <c r="O543" s="4">
        <v>2</v>
      </c>
      <c r="P543" s="4"/>
      <c r="Q543" s="4"/>
      <c r="R543" s="4"/>
      <c r="S543" s="4"/>
      <c r="T543" s="4"/>
      <c r="U543" s="4"/>
      <c r="V543" s="4"/>
      <c r="W543" s="4">
        <v>0</v>
      </c>
      <c r="X543" s="4">
        <v>1</v>
      </c>
      <c r="Y543" s="4">
        <v>0</v>
      </c>
      <c r="Z543" s="4"/>
      <c r="AA543" s="4"/>
      <c r="AB543" s="4"/>
      <c r="IF543">
        <v>-1</v>
      </c>
    </row>
    <row r="544" spans="1:240" x14ac:dyDescent="0.2">
      <c r="A544" s="4">
        <v>50</v>
      </c>
      <c r="B544" s="4">
        <v>0</v>
      </c>
      <c r="C544" s="4">
        <v>0</v>
      </c>
      <c r="D544" s="4">
        <v>1</v>
      </c>
      <c r="E544" s="4">
        <v>210</v>
      </c>
      <c r="F544" s="4" t="e">
        <f>ROUND(Source!X518,O544)</f>
        <v>#REF!</v>
      </c>
      <c r="G544" s="4" t="s">
        <v>204</v>
      </c>
      <c r="H544" s="4" t="s">
        <v>205</v>
      </c>
      <c r="I544" s="4"/>
      <c r="J544" s="4"/>
      <c r="K544" s="4">
        <v>210</v>
      </c>
      <c r="L544" s="4">
        <v>25</v>
      </c>
      <c r="M544" s="4">
        <v>3</v>
      </c>
      <c r="N544" s="4" t="s">
        <v>6</v>
      </c>
      <c r="O544" s="4">
        <v>2</v>
      </c>
      <c r="P544" s="4"/>
      <c r="Q544" s="4"/>
      <c r="R544" s="4"/>
      <c r="S544" s="4"/>
      <c r="T544" s="4"/>
      <c r="U544" s="4"/>
      <c r="V544" s="4"/>
      <c r="W544" s="4">
        <v>834733.12</v>
      </c>
      <c r="X544" s="4">
        <v>1</v>
      </c>
      <c r="Y544" s="4">
        <v>834733.12</v>
      </c>
      <c r="Z544" s="4"/>
      <c r="AA544" s="4"/>
      <c r="AB544" s="4"/>
      <c r="IF544">
        <v>-1</v>
      </c>
    </row>
    <row r="545" spans="1:240" x14ac:dyDescent="0.2">
      <c r="A545" s="4">
        <v>50</v>
      </c>
      <c r="B545" s="4">
        <v>0</v>
      </c>
      <c r="C545" s="4">
        <v>0</v>
      </c>
      <c r="D545" s="4">
        <v>1</v>
      </c>
      <c r="E545" s="4">
        <v>211</v>
      </c>
      <c r="F545" s="4" t="e">
        <f>ROUND(Source!Y518,O545)</f>
        <v>#REF!</v>
      </c>
      <c r="G545" s="4" t="s">
        <v>206</v>
      </c>
      <c r="H545" s="4" t="s">
        <v>207</v>
      </c>
      <c r="I545" s="4"/>
      <c r="J545" s="4"/>
      <c r="K545" s="4">
        <v>211</v>
      </c>
      <c r="L545" s="4">
        <v>26</v>
      </c>
      <c r="M545" s="4">
        <v>3</v>
      </c>
      <c r="N545" s="4" t="s">
        <v>6</v>
      </c>
      <c r="O545" s="4">
        <v>2</v>
      </c>
      <c r="P545" s="4"/>
      <c r="Q545" s="4"/>
      <c r="R545" s="4"/>
      <c r="S545" s="4"/>
      <c r="T545" s="4"/>
      <c r="U545" s="4"/>
      <c r="V545" s="4"/>
      <c r="W545" s="4">
        <v>496700.71</v>
      </c>
      <c r="X545" s="4">
        <v>1</v>
      </c>
      <c r="Y545" s="4">
        <v>496700.71</v>
      </c>
      <c r="Z545" s="4"/>
      <c r="AA545" s="4"/>
      <c r="AB545" s="4"/>
      <c r="IF545">
        <v>-1</v>
      </c>
    </row>
    <row r="546" spans="1:240" x14ac:dyDescent="0.2">
      <c r="A546" s="4">
        <v>50</v>
      </c>
      <c r="B546" s="4">
        <v>0</v>
      </c>
      <c r="C546" s="4">
        <v>0</v>
      </c>
      <c r="D546" s="4">
        <v>1</v>
      </c>
      <c r="E546" s="4">
        <v>224</v>
      </c>
      <c r="F546" s="4" t="e">
        <f>ROUND(Source!AR518,O546)</f>
        <v>#REF!</v>
      </c>
      <c r="G546" s="4" t="s">
        <v>208</v>
      </c>
      <c r="H546" s="4" t="s">
        <v>209</v>
      </c>
      <c r="I546" s="4"/>
      <c r="J546" s="4"/>
      <c r="K546" s="4">
        <v>224</v>
      </c>
      <c r="L546" s="4">
        <v>27</v>
      </c>
      <c r="M546" s="4">
        <v>3</v>
      </c>
      <c r="N546" s="4" t="s">
        <v>6</v>
      </c>
      <c r="O546" s="4">
        <v>2</v>
      </c>
      <c r="P546" s="4"/>
      <c r="Q546" s="4"/>
      <c r="R546" s="4"/>
      <c r="S546" s="4"/>
      <c r="T546" s="4"/>
      <c r="U546" s="4"/>
      <c r="V546" s="4"/>
      <c r="W546" s="4">
        <v>4839673.9799999995</v>
      </c>
      <c r="X546" s="4">
        <v>1</v>
      </c>
      <c r="Y546" s="4">
        <v>4839673.9799999995</v>
      </c>
      <c r="Z546" s="4"/>
      <c r="AA546" s="4"/>
      <c r="AB546" s="4"/>
      <c r="IF546">
        <v>-1</v>
      </c>
    </row>
    <row r="547" spans="1:240" x14ac:dyDescent="0.2">
      <c r="IF547">
        <v>-1</v>
      </c>
    </row>
    <row r="548" spans="1:240" x14ac:dyDescent="0.2">
      <c r="A548" s="2">
        <v>51</v>
      </c>
      <c r="B548" s="2">
        <f>B12</f>
        <v>602</v>
      </c>
      <c r="C548" s="2">
        <f>A12</f>
        <v>1</v>
      </c>
      <c r="D548" s="2">
        <f>ROW(A12)</f>
        <v>12</v>
      </c>
      <c r="E548" s="2"/>
      <c r="F548" s="2" t="str">
        <f>IF(F12&lt;&gt;"",F12,"")</f>
        <v>5.12.4.3 Система приточно-вытяжной вентиляции (Лип. 12) Р</v>
      </c>
      <c r="G548" s="2" t="str">
        <f>IF(G12&lt;&gt;"",G12,"")</f>
        <v>Многоквартирный дом поз. 12 со встроенными нежилыми помещениями, расположенный в 32,33 микрорайонах в г. Липецк на земельном участке с кадастровым номером 48:20:0043601:295</v>
      </c>
      <c r="H548" s="2">
        <v>0</v>
      </c>
      <c r="I548" s="2"/>
      <c r="J548" s="2"/>
      <c r="K548" s="2"/>
      <c r="L548" s="2"/>
      <c r="M548" s="2"/>
      <c r="N548" s="2"/>
      <c r="O548" s="2" t="e">
        <f t="shared" ref="O548:T548" si="441">ROUND(O518,2)</f>
        <v>#REF!</v>
      </c>
      <c r="P548" s="2" t="e">
        <f t="shared" si="441"/>
        <v>#REF!</v>
      </c>
      <c r="Q548" s="2" t="e">
        <f t="shared" si="441"/>
        <v>#REF!</v>
      </c>
      <c r="R548" s="2" t="e">
        <f t="shared" si="441"/>
        <v>#REF!</v>
      </c>
      <c r="S548" s="2" t="e">
        <f t="shared" si="441"/>
        <v>#REF!</v>
      </c>
      <c r="T548" s="2" t="e">
        <f t="shared" si="441"/>
        <v>#REF!</v>
      </c>
      <c r="U548" s="2" t="e">
        <f>U518</f>
        <v>#REF!</v>
      </c>
      <c r="V548" s="2" t="e">
        <f>V518</f>
        <v>#REF!</v>
      </c>
      <c r="W548" s="2" t="e">
        <f>ROUND(W518,2)</f>
        <v>#REF!</v>
      </c>
      <c r="X548" s="2" t="e">
        <f>ROUND(X518,2)</f>
        <v>#REF!</v>
      </c>
      <c r="Y548" s="2" t="e">
        <f>ROUND(Y518,2)</f>
        <v>#REF!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>
        <f t="shared" ref="AO548:BD548" si="442">ROUND(AO518,2)</f>
        <v>0</v>
      </c>
      <c r="AP548" s="2" t="e">
        <f t="shared" si="442"/>
        <v>#REF!</v>
      </c>
      <c r="AQ548" s="2">
        <f t="shared" si="442"/>
        <v>0</v>
      </c>
      <c r="AR548" s="2" t="e">
        <f t="shared" si="442"/>
        <v>#REF!</v>
      </c>
      <c r="AS548" s="2" t="e">
        <f t="shared" si="442"/>
        <v>#REF!</v>
      </c>
      <c r="AT548" s="2">
        <f t="shared" si="442"/>
        <v>0</v>
      </c>
      <c r="AU548" s="2">
        <f t="shared" si="442"/>
        <v>0</v>
      </c>
      <c r="AV548" s="2" t="e">
        <f t="shared" si="442"/>
        <v>#REF!</v>
      </c>
      <c r="AW548" s="2" t="e">
        <f t="shared" si="442"/>
        <v>#REF!</v>
      </c>
      <c r="AX548" s="2">
        <f t="shared" si="442"/>
        <v>0</v>
      </c>
      <c r="AY548" s="2" t="e">
        <f t="shared" si="442"/>
        <v>#REF!</v>
      </c>
      <c r="AZ548" s="2" t="e">
        <f t="shared" si="442"/>
        <v>#REF!</v>
      </c>
      <c r="BA548" s="2" t="e">
        <f t="shared" si="442"/>
        <v>#REF!</v>
      </c>
      <c r="BB548" s="2">
        <f t="shared" si="442"/>
        <v>0</v>
      </c>
      <c r="BC548" s="2">
        <f t="shared" si="442"/>
        <v>0</v>
      </c>
      <c r="BD548" s="2">
        <f t="shared" si="442"/>
        <v>0</v>
      </c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>
        <v>0</v>
      </c>
      <c r="IF548">
        <v>-1</v>
      </c>
    </row>
    <row r="549" spans="1:240" x14ac:dyDescent="0.2">
      <c r="IF549">
        <v>-1</v>
      </c>
    </row>
    <row r="550" spans="1:240" x14ac:dyDescent="0.2">
      <c r="A550" s="4">
        <v>50</v>
      </c>
      <c r="B550" s="4">
        <v>0</v>
      </c>
      <c r="C550" s="4">
        <v>0</v>
      </c>
      <c r="D550" s="4">
        <v>1</v>
      </c>
      <c r="E550" s="4">
        <v>201</v>
      </c>
      <c r="F550" s="4" t="e">
        <f>ROUND(Source!O548,O550)</f>
        <v>#REF!</v>
      </c>
      <c r="G550" s="4" t="s">
        <v>156</v>
      </c>
      <c r="H550" s="4" t="s">
        <v>157</v>
      </c>
      <c r="I550" s="4"/>
      <c r="J550" s="4"/>
      <c r="K550" s="4">
        <v>201</v>
      </c>
      <c r="L550" s="4">
        <v>1</v>
      </c>
      <c r="M550" s="4">
        <v>3</v>
      </c>
      <c r="N550" s="4" t="s">
        <v>6</v>
      </c>
      <c r="O550" s="4">
        <v>2</v>
      </c>
      <c r="P550" s="4"/>
      <c r="Q550" s="4"/>
      <c r="R550" s="4"/>
      <c r="S550" s="4"/>
      <c r="T550" s="4"/>
      <c r="U550" s="4"/>
      <c r="V550" s="4"/>
      <c r="W550" s="4">
        <v>2709742.08</v>
      </c>
      <c r="X550" s="4">
        <v>1</v>
      </c>
      <c r="Y550" s="4">
        <v>2709742.08</v>
      </c>
      <c r="Z550" s="4"/>
      <c r="AA550" s="4"/>
      <c r="AB550" s="4"/>
      <c r="IF550">
        <v>-1</v>
      </c>
    </row>
    <row r="551" spans="1:240" x14ac:dyDescent="0.2">
      <c r="A551" s="4">
        <v>50</v>
      </c>
      <c r="B551" s="4">
        <v>0</v>
      </c>
      <c r="C551" s="4">
        <v>0</v>
      </c>
      <c r="D551" s="4">
        <v>1</v>
      </c>
      <c r="E551" s="4">
        <v>202</v>
      </c>
      <c r="F551" s="4" t="e">
        <f>ROUND(Source!P548,O551)</f>
        <v>#REF!</v>
      </c>
      <c r="G551" s="4" t="s">
        <v>158</v>
      </c>
      <c r="H551" s="4" t="s">
        <v>159</v>
      </c>
      <c r="I551" s="4"/>
      <c r="J551" s="4"/>
      <c r="K551" s="4">
        <v>202</v>
      </c>
      <c r="L551" s="4">
        <v>2</v>
      </c>
      <c r="M551" s="4">
        <v>3</v>
      </c>
      <c r="N551" s="4" t="s">
        <v>6</v>
      </c>
      <c r="O551" s="4">
        <v>2</v>
      </c>
      <c r="P551" s="4"/>
      <c r="Q551" s="4"/>
      <c r="R551" s="4"/>
      <c r="S551" s="4"/>
      <c r="T551" s="4"/>
      <c r="U551" s="4"/>
      <c r="V551" s="4"/>
      <c r="W551" s="4">
        <v>2797626.88</v>
      </c>
      <c r="X551" s="4">
        <v>1</v>
      </c>
      <c r="Y551" s="4">
        <v>2797626.88</v>
      </c>
      <c r="Z551" s="4"/>
      <c r="AA551" s="4"/>
      <c r="AB551" s="4"/>
      <c r="IF551">
        <v>-1</v>
      </c>
    </row>
    <row r="552" spans="1:240" x14ac:dyDescent="0.2">
      <c r="A552" s="4">
        <v>50</v>
      </c>
      <c r="B552" s="4">
        <v>0</v>
      </c>
      <c r="C552" s="4">
        <v>0</v>
      </c>
      <c r="D552" s="4">
        <v>1</v>
      </c>
      <c r="E552" s="4">
        <v>222</v>
      </c>
      <c r="F552" s="4">
        <f>ROUND(Source!AO548,O552)</f>
        <v>0</v>
      </c>
      <c r="G552" s="4" t="s">
        <v>160</v>
      </c>
      <c r="H552" s="4" t="s">
        <v>161</v>
      </c>
      <c r="I552" s="4"/>
      <c r="J552" s="4"/>
      <c r="K552" s="4">
        <v>222</v>
      </c>
      <c r="L552" s="4">
        <v>3</v>
      </c>
      <c r="M552" s="4">
        <v>3</v>
      </c>
      <c r="N552" s="4" t="s">
        <v>6</v>
      </c>
      <c r="O552" s="4">
        <v>2</v>
      </c>
      <c r="P552" s="4"/>
      <c r="Q552" s="4"/>
      <c r="R552" s="4"/>
      <c r="S552" s="4"/>
      <c r="T552" s="4"/>
      <c r="U552" s="4"/>
      <c r="V552" s="4"/>
      <c r="W552" s="4">
        <v>0</v>
      </c>
      <c r="X552" s="4">
        <v>1</v>
      </c>
      <c r="Y552" s="4">
        <v>0</v>
      </c>
      <c r="Z552" s="4"/>
      <c r="AA552" s="4"/>
      <c r="AB552" s="4"/>
      <c r="IF552">
        <v>-1</v>
      </c>
    </row>
    <row r="553" spans="1:240" x14ac:dyDescent="0.2">
      <c r="A553" s="4">
        <v>50</v>
      </c>
      <c r="B553" s="4">
        <v>0</v>
      </c>
      <c r="C553" s="4">
        <v>0</v>
      </c>
      <c r="D553" s="4">
        <v>1</v>
      </c>
      <c r="E553" s="4">
        <v>225</v>
      </c>
      <c r="F553" s="4" t="e">
        <f>ROUND(Source!AV548,O553)</f>
        <v>#REF!</v>
      </c>
      <c r="G553" s="4" t="s">
        <v>162</v>
      </c>
      <c r="H553" s="4" t="s">
        <v>163</v>
      </c>
      <c r="I553" s="4"/>
      <c r="J553" s="4"/>
      <c r="K553" s="4">
        <v>225</v>
      </c>
      <c r="L553" s="4">
        <v>4</v>
      </c>
      <c r="M553" s="4">
        <v>3</v>
      </c>
      <c r="N553" s="4" t="s">
        <v>6</v>
      </c>
      <c r="O553" s="4">
        <v>2</v>
      </c>
      <c r="P553" s="4"/>
      <c r="Q553" s="4"/>
      <c r="R553" s="4"/>
      <c r="S553" s="4"/>
      <c r="T553" s="4"/>
      <c r="U553" s="4"/>
      <c r="V553" s="4"/>
      <c r="W553" s="4">
        <v>2797626.88</v>
      </c>
      <c r="X553" s="4">
        <v>1</v>
      </c>
      <c r="Y553" s="4">
        <v>2797626.88</v>
      </c>
      <c r="Z553" s="4"/>
      <c r="AA553" s="4"/>
      <c r="AB553" s="4"/>
      <c r="IF553">
        <v>-1</v>
      </c>
    </row>
    <row r="554" spans="1:240" x14ac:dyDescent="0.2">
      <c r="A554" s="4">
        <v>50</v>
      </c>
      <c r="B554" s="4">
        <v>0</v>
      </c>
      <c r="C554" s="4">
        <v>0</v>
      </c>
      <c r="D554" s="4">
        <v>1</v>
      </c>
      <c r="E554" s="4">
        <v>226</v>
      </c>
      <c r="F554" s="4" t="e">
        <f>ROUND(Source!AW548,O554)</f>
        <v>#REF!</v>
      </c>
      <c r="G554" s="4" t="s">
        <v>164</v>
      </c>
      <c r="H554" s="4" t="s">
        <v>165</v>
      </c>
      <c r="I554" s="4"/>
      <c r="J554" s="4"/>
      <c r="K554" s="4">
        <v>226</v>
      </c>
      <c r="L554" s="4">
        <v>5</v>
      </c>
      <c r="M554" s="4">
        <v>3</v>
      </c>
      <c r="N554" s="4" t="s">
        <v>6</v>
      </c>
      <c r="O554" s="4">
        <v>2</v>
      </c>
      <c r="P554" s="4"/>
      <c r="Q554" s="4"/>
      <c r="R554" s="4"/>
      <c r="S554" s="4"/>
      <c r="T554" s="4"/>
      <c r="U554" s="4"/>
      <c r="V554" s="4"/>
      <c r="W554" s="4">
        <v>1999128.81</v>
      </c>
      <c r="X554" s="4">
        <v>1</v>
      </c>
      <c r="Y554" s="4">
        <v>1999128.81</v>
      </c>
      <c r="Z554" s="4"/>
      <c r="AA554" s="4"/>
      <c r="AB554" s="4"/>
      <c r="IF554">
        <v>-1</v>
      </c>
    </row>
    <row r="555" spans="1:240" x14ac:dyDescent="0.2">
      <c r="A555" s="4">
        <v>50</v>
      </c>
      <c r="B555" s="4">
        <v>0</v>
      </c>
      <c r="C555" s="4">
        <v>0</v>
      </c>
      <c r="D555" s="4">
        <v>1</v>
      </c>
      <c r="E555" s="4">
        <v>227</v>
      </c>
      <c r="F555" s="4">
        <f>ROUND(Source!AX548,O555)</f>
        <v>0</v>
      </c>
      <c r="G555" s="4" t="s">
        <v>166</v>
      </c>
      <c r="H555" s="4" t="s">
        <v>167</v>
      </c>
      <c r="I555" s="4"/>
      <c r="J555" s="4"/>
      <c r="K555" s="4">
        <v>227</v>
      </c>
      <c r="L555" s="4">
        <v>6</v>
      </c>
      <c r="M555" s="4">
        <v>3</v>
      </c>
      <c r="N555" s="4" t="s">
        <v>6</v>
      </c>
      <c r="O555" s="4">
        <v>2</v>
      </c>
      <c r="P555" s="4"/>
      <c r="Q555" s="4"/>
      <c r="R555" s="4"/>
      <c r="S555" s="4"/>
      <c r="T555" s="4"/>
      <c r="U555" s="4"/>
      <c r="V555" s="4"/>
      <c r="W555" s="4">
        <v>0</v>
      </c>
      <c r="X555" s="4">
        <v>1</v>
      </c>
      <c r="Y555" s="4">
        <v>0</v>
      </c>
      <c r="Z555" s="4"/>
      <c r="AA555" s="4"/>
      <c r="AB555" s="4"/>
      <c r="IF555">
        <v>-1</v>
      </c>
    </row>
    <row r="556" spans="1:240" x14ac:dyDescent="0.2">
      <c r="A556" s="4">
        <v>50</v>
      </c>
      <c r="B556" s="4">
        <v>0</v>
      </c>
      <c r="C556" s="4">
        <v>0</v>
      </c>
      <c r="D556" s="4">
        <v>1</v>
      </c>
      <c r="E556" s="4">
        <v>228</v>
      </c>
      <c r="F556" s="4" t="e">
        <f>ROUND(Source!AY548,O556)</f>
        <v>#REF!</v>
      </c>
      <c r="G556" s="4" t="s">
        <v>168</v>
      </c>
      <c r="H556" s="4" t="s">
        <v>169</v>
      </c>
      <c r="I556" s="4"/>
      <c r="J556" s="4"/>
      <c r="K556" s="4">
        <v>228</v>
      </c>
      <c r="L556" s="4">
        <v>7</v>
      </c>
      <c r="M556" s="4">
        <v>3</v>
      </c>
      <c r="N556" s="4" t="s">
        <v>6</v>
      </c>
      <c r="O556" s="4">
        <v>2</v>
      </c>
      <c r="P556" s="4"/>
      <c r="Q556" s="4"/>
      <c r="R556" s="4"/>
      <c r="S556" s="4"/>
      <c r="T556" s="4"/>
      <c r="U556" s="4"/>
      <c r="V556" s="4"/>
      <c r="W556" s="4">
        <v>1999128.81</v>
      </c>
      <c r="X556" s="4">
        <v>1</v>
      </c>
      <c r="Y556" s="4">
        <v>1999128.81</v>
      </c>
      <c r="Z556" s="4"/>
      <c r="AA556" s="4"/>
      <c r="AB556" s="4"/>
      <c r="IF556">
        <v>-1</v>
      </c>
    </row>
    <row r="557" spans="1:240" x14ac:dyDescent="0.2">
      <c r="A557" s="4">
        <v>50</v>
      </c>
      <c r="B557" s="4">
        <v>0</v>
      </c>
      <c r="C557" s="4">
        <v>0</v>
      </c>
      <c r="D557" s="4">
        <v>1</v>
      </c>
      <c r="E557" s="4">
        <v>216</v>
      </c>
      <c r="F557" s="4" t="e">
        <f>ROUND(Source!AP548,O557)</f>
        <v>#REF!</v>
      </c>
      <c r="G557" s="4" t="s">
        <v>170</v>
      </c>
      <c r="H557" s="4" t="s">
        <v>171</v>
      </c>
      <c r="I557" s="4"/>
      <c r="J557" s="4"/>
      <c r="K557" s="4">
        <v>216</v>
      </c>
      <c r="L557" s="4">
        <v>8</v>
      </c>
      <c r="M557" s="4">
        <v>3</v>
      </c>
      <c r="N557" s="4" t="s">
        <v>6</v>
      </c>
      <c r="O557" s="4">
        <v>2</v>
      </c>
      <c r="P557" s="4"/>
      <c r="Q557" s="4"/>
      <c r="R557" s="4"/>
      <c r="S557" s="4"/>
      <c r="T557" s="4"/>
      <c r="U557" s="4"/>
      <c r="V557" s="4"/>
      <c r="W557" s="4">
        <v>798498.07</v>
      </c>
      <c r="X557" s="4">
        <v>1</v>
      </c>
      <c r="Y557" s="4">
        <v>798498.07</v>
      </c>
      <c r="Z557" s="4"/>
      <c r="AA557" s="4"/>
      <c r="AB557" s="4"/>
      <c r="IF557">
        <v>-1</v>
      </c>
    </row>
    <row r="558" spans="1:240" x14ac:dyDescent="0.2">
      <c r="A558" s="4">
        <v>50</v>
      </c>
      <c r="B558" s="4">
        <v>0</v>
      </c>
      <c r="C558" s="4">
        <v>0</v>
      </c>
      <c r="D558" s="4">
        <v>1</v>
      </c>
      <c r="E558" s="4">
        <v>223</v>
      </c>
      <c r="F558" s="4">
        <f>ROUND(Source!AQ548,O558)</f>
        <v>0</v>
      </c>
      <c r="G558" s="4" t="s">
        <v>172</v>
      </c>
      <c r="H558" s="4" t="s">
        <v>173</v>
      </c>
      <c r="I558" s="4"/>
      <c r="J558" s="4"/>
      <c r="K558" s="4">
        <v>223</v>
      </c>
      <c r="L558" s="4">
        <v>9</v>
      </c>
      <c r="M558" s="4">
        <v>3</v>
      </c>
      <c r="N558" s="4" t="s">
        <v>6</v>
      </c>
      <c r="O558" s="4">
        <v>2</v>
      </c>
      <c r="P558" s="4"/>
      <c r="Q558" s="4"/>
      <c r="R558" s="4"/>
      <c r="S558" s="4"/>
      <c r="T558" s="4"/>
      <c r="U558" s="4"/>
      <c r="V558" s="4"/>
      <c r="W558" s="4">
        <v>0</v>
      </c>
      <c r="X558" s="4">
        <v>1</v>
      </c>
      <c r="Y558" s="4">
        <v>0</v>
      </c>
      <c r="Z558" s="4"/>
      <c r="AA558" s="4"/>
      <c r="AB558" s="4"/>
      <c r="IF558">
        <v>-1</v>
      </c>
    </row>
    <row r="559" spans="1:240" x14ac:dyDescent="0.2">
      <c r="A559" s="4">
        <v>50</v>
      </c>
      <c r="B559" s="4">
        <v>0</v>
      </c>
      <c r="C559" s="4">
        <v>0</v>
      </c>
      <c r="D559" s="4">
        <v>1</v>
      </c>
      <c r="E559" s="4">
        <v>229</v>
      </c>
      <c r="F559" s="4" t="e">
        <f>ROUND(Source!AZ548,O559)</f>
        <v>#REF!</v>
      </c>
      <c r="G559" s="4" t="s">
        <v>174</v>
      </c>
      <c r="H559" s="4" t="s">
        <v>175</v>
      </c>
      <c r="I559" s="4"/>
      <c r="J559" s="4"/>
      <c r="K559" s="4">
        <v>229</v>
      </c>
      <c r="L559" s="4">
        <v>10</v>
      </c>
      <c r="M559" s="4">
        <v>3</v>
      </c>
      <c r="N559" s="4" t="s">
        <v>6</v>
      </c>
      <c r="O559" s="4">
        <v>2</v>
      </c>
      <c r="P559" s="4"/>
      <c r="Q559" s="4"/>
      <c r="R559" s="4"/>
      <c r="S559" s="4"/>
      <c r="T559" s="4"/>
      <c r="U559" s="4"/>
      <c r="V559" s="4"/>
      <c r="W559" s="4">
        <v>798498.07</v>
      </c>
      <c r="X559" s="4">
        <v>1</v>
      </c>
      <c r="Y559" s="4">
        <v>798498.07</v>
      </c>
      <c r="Z559" s="4"/>
      <c r="AA559" s="4"/>
      <c r="AB559" s="4"/>
      <c r="IF559">
        <v>-1</v>
      </c>
    </row>
    <row r="560" spans="1:240" x14ac:dyDescent="0.2">
      <c r="A560" s="4">
        <v>50</v>
      </c>
      <c r="B560" s="4">
        <v>0</v>
      </c>
      <c r="C560" s="4">
        <v>0</v>
      </c>
      <c r="D560" s="4">
        <v>1</v>
      </c>
      <c r="E560" s="4">
        <v>203</v>
      </c>
      <c r="F560" s="4" t="e">
        <f>ROUND(Source!Q548,O560)</f>
        <v>#REF!</v>
      </c>
      <c r="G560" s="4" t="s">
        <v>176</v>
      </c>
      <c r="H560" s="4" t="s">
        <v>177</v>
      </c>
      <c r="I560" s="4"/>
      <c r="J560" s="4"/>
      <c r="K560" s="4">
        <v>203</v>
      </c>
      <c r="L560" s="4">
        <v>11</v>
      </c>
      <c r="M560" s="4">
        <v>3</v>
      </c>
      <c r="N560" s="4" t="s">
        <v>6</v>
      </c>
      <c r="O560" s="4">
        <v>2</v>
      </c>
      <c r="P560" s="4"/>
      <c r="Q560" s="4"/>
      <c r="R560" s="4"/>
      <c r="S560" s="4"/>
      <c r="T560" s="4"/>
      <c r="U560" s="4"/>
      <c r="V560" s="4"/>
      <c r="W560" s="4">
        <v>27558.6</v>
      </c>
      <c r="X560" s="4">
        <v>1</v>
      </c>
      <c r="Y560" s="4">
        <v>27558.6</v>
      </c>
      <c r="Z560" s="4"/>
      <c r="AA560" s="4"/>
      <c r="AB560" s="4"/>
      <c r="IF560">
        <v>-1</v>
      </c>
    </row>
    <row r="561" spans="1:240" x14ac:dyDescent="0.2">
      <c r="A561" s="4">
        <v>50</v>
      </c>
      <c r="B561" s="4">
        <v>0</v>
      </c>
      <c r="C561" s="4">
        <v>0</v>
      </c>
      <c r="D561" s="4">
        <v>1</v>
      </c>
      <c r="E561" s="4">
        <v>231</v>
      </c>
      <c r="F561" s="4">
        <f>ROUND(Source!BB548,O561)</f>
        <v>0</v>
      </c>
      <c r="G561" s="4" t="s">
        <v>178</v>
      </c>
      <c r="H561" s="4" t="s">
        <v>179</v>
      </c>
      <c r="I561" s="4"/>
      <c r="J561" s="4"/>
      <c r="K561" s="4">
        <v>231</v>
      </c>
      <c r="L561" s="4">
        <v>12</v>
      </c>
      <c r="M561" s="4">
        <v>3</v>
      </c>
      <c r="N561" s="4" t="s">
        <v>6</v>
      </c>
      <c r="O561" s="4">
        <v>2</v>
      </c>
      <c r="P561" s="4"/>
      <c r="Q561" s="4"/>
      <c r="R561" s="4"/>
      <c r="S561" s="4"/>
      <c r="T561" s="4"/>
      <c r="U561" s="4"/>
      <c r="V561" s="4"/>
      <c r="W561" s="4">
        <v>0</v>
      </c>
      <c r="X561" s="4">
        <v>1</v>
      </c>
      <c r="Y561" s="4">
        <v>0</v>
      </c>
      <c r="Z561" s="4"/>
      <c r="AA561" s="4"/>
      <c r="AB561" s="4"/>
      <c r="IF561">
        <v>-1</v>
      </c>
    </row>
    <row r="562" spans="1:240" x14ac:dyDescent="0.2">
      <c r="A562" s="4">
        <v>50</v>
      </c>
      <c r="B562" s="4">
        <v>0</v>
      </c>
      <c r="C562" s="4">
        <v>0</v>
      </c>
      <c r="D562" s="4">
        <v>1</v>
      </c>
      <c r="E562" s="4">
        <v>204</v>
      </c>
      <c r="F562" s="4" t="e">
        <f>ROUND(Source!R548,O562)</f>
        <v>#REF!</v>
      </c>
      <c r="G562" s="4" t="s">
        <v>180</v>
      </c>
      <c r="H562" s="4" t="s">
        <v>181</v>
      </c>
      <c r="I562" s="4"/>
      <c r="J562" s="4"/>
      <c r="K562" s="4">
        <v>204</v>
      </c>
      <c r="L562" s="4">
        <v>13</v>
      </c>
      <c r="M562" s="4">
        <v>3</v>
      </c>
      <c r="N562" s="4" t="s">
        <v>6</v>
      </c>
      <c r="O562" s="4">
        <v>2</v>
      </c>
      <c r="P562" s="4"/>
      <c r="Q562" s="4"/>
      <c r="R562" s="4"/>
      <c r="S562" s="4"/>
      <c r="T562" s="4"/>
      <c r="U562" s="4"/>
      <c r="V562" s="4"/>
      <c r="W562" s="4">
        <v>6807.4000000000015</v>
      </c>
      <c r="X562" s="4">
        <v>1</v>
      </c>
      <c r="Y562" s="4">
        <v>6807.4000000000015</v>
      </c>
      <c r="Z562" s="4"/>
      <c r="AA562" s="4"/>
      <c r="AB562" s="4"/>
      <c r="IF562">
        <v>-1</v>
      </c>
    </row>
    <row r="563" spans="1:240" x14ac:dyDescent="0.2">
      <c r="A563" s="4">
        <v>50</v>
      </c>
      <c r="B563" s="4">
        <v>0</v>
      </c>
      <c r="C563" s="4">
        <v>0</v>
      </c>
      <c r="D563" s="4">
        <v>1</v>
      </c>
      <c r="E563" s="4">
        <v>205</v>
      </c>
      <c r="F563" s="4" t="e">
        <f>ROUND(Source!S548,O563)</f>
        <v>#REF!</v>
      </c>
      <c r="G563" s="4" t="s">
        <v>182</v>
      </c>
      <c r="H563" s="4" t="s">
        <v>183</v>
      </c>
      <c r="I563" s="4"/>
      <c r="J563" s="4"/>
      <c r="K563" s="4">
        <v>205</v>
      </c>
      <c r="L563" s="4">
        <v>14</v>
      </c>
      <c r="M563" s="4">
        <v>3</v>
      </c>
      <c r="N563" s="4" t="s">
        <v>6</v>
      </c>
      <c r="O563" s="4">
        <v>2</v>
      </c>
      <c r="P563" s="4"/>
      <c r="Q563" s="4"/>
      <c r="R563" s="4"/>
      <c r="S563" s="4"/>
      <c r="T563" s="4"/>
      <c r="U563" s="4"/>
      <c r="V563" s="4"/>
      <c r="W563" s="4">
        <v>683054.67</v>
      </c>
      <c r="X563" s="4">
        <v>1</v>
      </c>
      <c r="Y563" s="4">
        <v>683054.67</v>
      </c>
      <c r="Z563" s="4"/>
      <c r="AA563" s="4"/>
      <c r="AB563" s="4"/>
      <c r="IF563">
        <v>-1</v>
      </c>
    </row>
    <row r="564" spans="1:240" x14ac:dyDescent="0.2">
      <c r="A564" s="4">
        <v>50</v>
      </c>
      <c r="B564" s="4">
        <v>0</v>
      </c>
      <c r="C564" s="4">
        <v>0</v>
      </c>
      <c r="D564" s="4">
        <v>1</v>
      </c>
      <c r="E564" s="4">
        <v>232</v>
      </c>
      <c r="F564" s="4">
        <f>ROUND(Source!BC548,O564)</f>
        <v>0</v>
      </c>
      <c r="G564" s="4" t="s">
        <v>184</v>
      </c>
      <c r="H564" s="4" t="s">
        <v>185</v>
      </c>
      <c r="I564" s="4"/>
      <c r="J564" s="4"/>
      <c r="K564" s="4">
        <v>232</v>
      </c>
      <c r="L564" s="4">
        <v>15</v>
      </c>
      <c r="M564" s="4">
        <v>3</v>
      </c>
      <c r="N564" s="4" t="s">
        <v>6</v>
      </c>
      <c r="O564" s="4">
        <v>2</v>
      </c>
      <c r="P564" s="4"/>
      <c r="Q564" s="4"/>
      <c r="R564" s="4"/>
      <c r="S564" s="4"/>
      <c r="T564" s="4"/>
      <c r="U564" s="4"/>
      <c r="V564" s="4"/>
      <c r="W564" s="4">
        <v>0</v>
      </c>
      <c r="X564" s="4">
        <v>1</v>
      </c>
      <c r="Y564" s="4">
        <v>0</v>
      </c>
      <c r="Z564" s="4"/>
      <c r="AA564" s="4"/>
      <c r="AB564" s="4"/>
      <c r="IF564">
        <v>-1</v>
      </c>
    </row>
    <row r="565" spans="1:240" x14ac:dyDescent="0.2">
      <c r="A565" s="4">
        <v>50</v>
      </c>
      <c r="B565" s="4">
        <v>0</v>
      </c>
      <c r="C565" s="4">
        <v>0</v>
      </c>
      <c r="D565" s="4">
        <v>1</v>
      </c>
      <c r="E565" s="4">
        <v>214</v>
      </c>
      <c r="F565" s="4" t="e">
        <f>ROUND(Source!AS548,O565)</f>
        <v>#REF!</v>
      </c>
      <c r="G565" s="4" t="s">
        <v>186</v>
      </c>
      <c r="H565" s="4" t="s">
        <v>187</v>
      </c>
      <c r="I565" s="4"/>
      <c r="J565" s="4"/>
      <c r="K565" s="4">
        <v>214</v>
      </c>
      <c r="L565" s="4">
        <v>16</v>
      </c>
      <c r="M565" s="4">
        <v>3</v>
      </c>
      <c r="N565" s="4" t="s">
        <v>6</v>
      </c>
      <c r="O565" s="4">
        <v>2</v>
      </c>
      <c r="P565" s="4"/>
      <c r="Q565" s="4"/>
      <c r="R565" s="4"/>
      <c r="S565" s="4"/>
      <c r="T565" s="4"/>
      <c r="U565" s="4"/>
      <c r="V565" s="4"/>
      <c r="W565" s="4">
        <v>4041175.91</v>
      </c>
      <c r="X565" s="4">
        <v>1</v>
      </c>
      <c r="Y565" s="4">
        <v>4041175.91</v>
      </c>
      <c r="Z565" s="4"/>
      <c r="AA565" s="4"/>
      <c r="AB565" s="4"/>
      <c r="IF565">
        <v>-1</v>
      </c>
    </row>
    <row r="566" spans="1:240" x14ac:dyDescent="0.2">
      <c r="A566" s="4">
        <v>50</v>
      </c>
      <c r="B566" s="4">
        <v>0</v>
      </c>
      <c r="C566" s="4">
        <v>0</v>
      </c>
      <c r="D566" s="4">
        <v>1</v>
      </c>
      <c r="E566" s="4">
        <v>215</v>
      </c>
      <c r="F566" s="4">
        <f>ROUND(Source!AT548,O566)</f>
        <v>0</v>
      </c>
      <c r="G566" s="4" t="s">
        <v>188</v>
      </c>
      <c r="H566" s="4" t="s">
        <v>189</v>
      </c>
      <c r="I566" s="4"/>
      <c r="J566" s="4"/>
      <c r="K566" s="4">
        <v>215</v>
      </c>
      <c r="L566" s="4">
        <v>17</v>
      </c>
      <c r="M566" s="4">
        <v>3</v>
      </c>
      <c r="N566" s="4" t="s">
        <v>6</v>
      </c>
      <c r="O566" s="4">
        <v>2</v>
      </c>
      <c r="P566" s="4"/>
      <c r="Q566" s="4"/>
      <c r="R566" s="4"/>
      <c r="S566" s="4"/>
      <c r="T566" s="4"/>
      <c r="U566" s="4"/>
      <c r="V566" s="4"/>
      <c r="W566" s="4">
        <v>0</v>
      </c>
      <c r="X566" s="4">
        <v>1</v>
      </c>
      <c r="Y566" s="4">
        <v>0</v>
      </c>
      <c r="Z566" s="4"/>
      <c r="AA566" s="4"/>
      <c r="AB566" s="4"/>
      <c r="IF566">
        <v>-1</v>
      </c>
    </row>
    <row r="567" spans="1:240" x14ac:dyDescent="0.2">
      <c r="A567" s="4">
        <v>50</v>
      </c>
      <c r="B567" s="4">
        <v>0</v>
      </c>
      <c r="C567" s="4">
        <v>0</v>
      </c>
      <c r="D567" s="4">
        <v>1</v>
      </c>
      <c r="E567" s="4">
        <v>217</v>
      </c>
      <c r="F567" s="4">
        <f>ROUND(Source!AU548,O567)</f>
        <v>0</v>
      </c>
      <c r="G567" s="4" t="s">
        <v>190</v>
      </c>
      <c r="H567" s="4" t="s">
        <v>191</v>
      </c>
      <c r="I567" s="4"/>
      <c r="J567" s="4"/>
      <c r="K567" s="4">
        <v>217</v>
      </c>
      <c r="L567" s="4">
        <v>18</v>
      </c>
      <c r="M567" s="4">
        <v>3</v>
      </c>
      <c r="N567" s="4" t="s">
        <v>6</v>
      </c>
      <c r="O567" s="4">
        <v>2</v>
      </c>
      <c r="P567" s="4"/>
      <c r="Q567" s="4"/>
      <c r="R567" s="4"/>
      <c r="S567" s="4"/>
      <c r="T567" s="4"/>
      <c r="U567" s="4"/>
      <c r="V567" s="4"/>
      <c r="W567" s="4">
        <v>0</v>
      </c>
      <c r="X567" s="4">
        <v>1</v>
      </c>
      <c r="Y567" s="4">
        <v>0</v>
      </c>
      <c r="Z567" s="4"/>
      <c r="AA567" s="4"/>
      <c r="AB567" s="4"/>
      <c r="IF567">
        <v>-1</v>
      </c>
    </row>
    <row r="568" spans="1:240" x14ac:dyDescent="0.2">
      <c r="A568" s="4">
        <v>50</v>
      </c>
      <c r="B568" s="4">
        <v>0</v>
      </c>
      <c r="C568" s="4">
        <v>0</v>
      </c>
      <c r="D568" s="4">
        <v>1</v>
      </c>
      <c r="E568" s="4">
        <v>230</v>
      </c>
      <c r="F568" s="4" t="e">
        <f>ROUND(Source!BA548,O568)</f>
        <v>#REF!</v>
      </c>
      <c r="G568" s="4" t="s">
        <v>192</v>
      </c>
      <c r="H568" s="4" t="s">
        <v>193</v>
      </c>
      <c r="I568" s="4"/>
      <c r="J568" s="4"/>
      <c r="K568" s="4">
        <v>230</v>
      </c>
      <c r="L568" s="4">
        <v>19</v>
      </c>
      <c r="M568" s="4">
        <v>3</v>
      </c>
      <c r="N568" s="4" t="s">
        <v>6</v>
      </c>
      <c r="O568" s="4">
        <v>2</v>
      </c>
      <c r="P568" s="4"/>
      <c r="Q568" s="4"/>
      <c r="R568" s="4"/>
      <c r="S568" s="4"/>
      <c r="T568" s="4"/>
      <c r="U568" s="4"/>
      <c r="V568" s="4"/>
      <c r="W568" s="4">
        <v>0</v>
      </c>
      <c r="X568" s="4">
        <v>1</v>
      </c>
      <c r="Y568" s="4">
        <v>0</v>
      </c>
      <c r="Z568" s="4"/>
      <c r="AA568" s="4"/>
      <c r="AB568" s="4"/>
      <c r="IF568">
        <v>-1</v>
      </c>
    </row>
    <row r="569" spans="1:240" x14ac:dyDescent="0.2">
      <c r="A569" s="4">
        <v>50</v>
      </c>
      <c r="B569" s="4">
        <v>0</v>
      </c>
      <c r="C569" s="4">
        <v>0</v>
      </c>
      <c r="D569" s="4">
        <v>1</v>
      </c>
      <c r="E569" s="4">
        <v>206</v>
      </c>
      <c r="F569" s="4" t="e">
        <f>ROUND(Source!T548,O569)</f>
        <v>#REF!</v>
      </c>
      <c r="G569" s="4" t="s">
        <v>194</v>
      </c>
      <c r="H569" s="4" t="s">
        <v>195</v>
      </c>
      <c r="I569" s="4"/>
      <c r="J569" s="4"/>
      <c r="K569" s="4">
        <v>206</v>
      </c>
      <c r="L569" s="4">
        <v>20</v>
      </c>
      <c r="M569" s="4">
        <v>3</v>
      </c>
      <c r="N569" s="4" t="s">
        <v>6</v>
      </c>
      <c r="O569" s="4">
        <v>2</v>
      </c>
      <c r="P569" s="4"/>
      <c r="Q569" s="4"/>
      <c r="R569" s="4"/>
      <c r="S569" s="4"/>
      <c r="T569" s="4"/>
      <c r="U569" s="4"/>
      <c r="V569" s="4"/>
      <c r="W569" s="4">
        <v>0</v>
      </c>
      <c r="X569" s="4">
        <v>1</v>
      </c>
      <c r="Y569" s="4">
        <v>0</v>
      </c>
      <c r="Z569" s="4"/>
      <c r="AA569" s="4"/>
      <c r="AB569" s="4"/>
      <c r="IF569">
        <v>-1</v>
      </c>
    </row>
    <row r="570" spans="1:240" x14ac:dyDescent="0.2">
      <c r="A570" s="4">
        <v>50</v>
      </c>
      <c r="B570" s="4">
        <v>0</v>
      </c>
      <c r="C570" s="4">
        <v>0</v>
      </c>
      <c r="D570" s="4">
        <v>1</v>
      </c>
      <c r="E570" s="4">
        <v>207</v>
      </c>
      <c r="F570" s="4" t="e">
        <f>ROUND(Source!U548,O570)</f>
        <v>#REF!</v>
      </c>
      <c r="G570" s="4" t="s">
        <v>196</v>
      </c>
      <c r="H570" s="4" t="s">
        <v>197</v>
      </c>
      <c r="I570" s="4"/>
      <c r="J570" s="4"/>
      <c r="K570" s="4">
        <v>207</v>
      </c>
      <c r="L570" s="4">
        <v>21</v>
      </c>
      <c r="M570" s="4">
        <v>3</v>
      </c>
      <c r="N570" s="4" t="s">
        <v>6</v>
      </c>
      <c r="O570" s="4">
        <v>7</v>
      </c>
      <c r="P570" s="4"/>
      <c r="Q570" s="4"/>
      <c r="R570" s="4"/>
      <c r="S570" s="4"/>
      <c r="T570" s="4"/>
      <c r="U570" s="4"/>
      <c r="V570" s="4"/>
      <c r="W570" s="4">
        <v>2328.0646200000001</v>
      </c>
      <c r="X570" s="4">
        <v>1</v>
      </c>
      <c r="Y570" s="4">
        <v>2328.0646200000001</v>
      </c>
      <c r="Z570" s="4"/>
      <c r="AA570" s="4"/>
      <c r="AB570" s="4"/>
      <c r="IF570">
        <v>-1</v>
      </c>
    </row>
    <row r="571" spans="1:240" x14ac:dyDescent="0.2">
      <c r="A571" s="4">
        <v>50</v>
      </c>
      <c r="B571" s="4">
        <v>0</v>
      </c>
      <c r="C571" s="4">
        <v>0</v>
      </c>
      <c r="D571" s="4">
        <v>1</v>
      </c>
      <c r="E571" s="4">
        <v>208</v>
      </c>
      <c r="F571" s="4" t="e">
        <f>ROUND(Source!V548,O571)</f>
        <v>#REF!</v>
      </c>
      <c r="G571" s="4" t="s">
        <v>198</v>
      </c>
      <c r="H571" s="4" t="s">
        <v>199</v>
      </c>
      <c r="I571" s="4"/>
      <c r="J571" s="4"/>
      <c r="K571" s="4">
        <v>208</v>
      </c>
      <c r="L571" s="4">
        <v>22</v>
      </c>
      <c r="M571" s="4">
        <v>3</v>
      </c>
      <c r="N571" s="4" t="s">
        <v>6</v>
      </c>
      <c r="O571" s="4">
        <v>7</v>
      </c>
      <c r="P571" s="4"/>
      <c r="Q571" s="4"/>
      <c r="R571" s="4"/>
      <c r="S571" s="4"/>
      <c r="T571" s="4"/>
      <c r="U571" s="4"/>
      <c r="V571" s="4"/>
      <c r="W571" s="4">
        <v>16.517499600000001</v>
      </c>
      <c r="X571" s="4">
        <v>1</v>
      </c>
      <c r="Y571" s="4">
        <v>16.517499600000001</v>
      </c>
      <c r="Z571" s="4"/>
      <c r="AA571" s="4"/>
      <c r="AB571" s="4"/>
      <c r="IF571">
        <v>-1</v>
      </c>
    </row>
    <row r="572" spans="1:240" x14ac:dyDescent="0.2">
      <c r="A572" s="4">
        <v>50</v>
      </c>
      <c r="B572" s="4">
        <v>0</v>
      </c>
      <c r="C572" s="4">
        <v>0</v>
      </c>
      <c r="D572" s="4">
        <v>1</v>
      </c>
      <c r="E572" s="4">
        <v>209</v>
      </c>
      <c r="F572" s="4" t="e">
        <f>ROUND(Source!W548,O572)</f>
        <v>#REF!</v>
      </c>
      <c r="G572" s="4" t="s">
        <v>200</v>
      </c>
      <c r="H572" s="4" t="s">
        <v>201</v>
      </c>
      <c r="I572" s="4"/>
      <c r="J572" s="4"/>
      <c r="K572" s="4">
        <v>209</v>
      </c>
      <c r="L572" s="4">
        <v>23</v>
      </c>
      <c r="M572" s="4">
        <v>3</v>
      </c>
      <c r="N572" s="4" t="s">
        <v>6</v>
      </c>
      <c r="O572" s="4">
        <v>2</v>
      </c>
      <c r="P572" s="4"/>
      <c r="Q572" s="4"/>
      <c r="R572" s="4"/>
      <c r="S572" s="4"/>
      <c r="T572" s="4"/>
      <c r="U572" s="4"/>
      <c r="V572" s="4"/>
      <c r="W572" s="4">
        <v>0</v>
      </c>
      <c r="X572" s="4">
        <v>1</v>
      </c>
      <c r="Y572" s="4">
        <v>0</v>
      </c>
      <c r="Z572" s="4"/>
      <c r="AA572" s="4"/>
      <c r="AB572" s="4"/>
      <c r="IF572">
        <v>-1</v>
      </c>
    </row>
    <row r="573" spans="1:240" x14ac:dyDescent="0.2">
      <c r="A573" s="4">
        <v>50</v>
      </c>
      <c r="B573" s="4">
        <v>0</v>
      </c>
      <c r="C573" s="4">
        <v>0</v>
      </c>
      <c r="D573" s="4">
        <v>1</v>
      </c>
      <c r="E573" s="4">
        <v>233</v>
      </c>
      <c r="F573" s="4">
        <f>ROUND(Source!BD548,O573)</f>
        <v>0</v>
      </c>
      <c r="G573" s="4" t="s">
        <v>202</v>
      </c>
      <c r="H573" s="4" t="s">
        <v>203</v>
      </c>
      <c r="I573" s="4"/>
      <c r="J573" s="4"/>
      <c r="K573" s="4">
        <v>233</v>
      </c>
      <c r="L573" s="4">
        <v>24</v>
      </c>
      <c r="M573" s="4">
        <v>3</v>
      </c>
      <c r="N573" s="4" t="s">
        <v>6</v>
      </c>
      <c r="O573" s="4">
        <v>2</v>
      </c>
      <c r="P573" s="4"/>
      <c r="Q573" s="4"/>
      <c r="R573" s="4"/>
      <c r="S573" s="4"/>
      <c r="T573" s="4"/>
      <c r="U573" s="4"/>
      <c r="V573" s="4"/>
      <c r="W573" s="4">
        <v>0</v>
      </c>
      <c r="X573" s="4">
        <v>1</v>
      </c>
      <c r="Y573" s="4">
        <v>0</v>
      </c>
      <c r="Z573" s="4"/>
      <c r="AA573" s="4"/>
      <c r="AB573" s="4"/>
      <c r="IF573">
        <v>-1</v>
      </c>
    </row>
    <row r="574" spans="1:240" x14ac:dyDescent="0.2">
      <c r="A574" s="4">
        <v>50</v>
      </c>
      <c r="B574" s="4">
        <v>0</v>
      </c>
      <c r="C574" s="4">
        <v>0</v>
      </c>
      <c r="D574" s="4">
        <v>1</v>
      </c>
      <c r="E574" s="4">
        <v>210</v>
      </c>
      <c r="F574" s="4" t="e">
        <f>ROUND(Source!X548,O574)</f>
        <v>#REF!</v>
      </c>
      <c r="G574" s="4" t="s">
        <v>204</v>
      </c>
      <c r="H574" s="4" t="s">
        <v>205</v>
      </c>
      <c r="I574" s="4"/>
      <c r="J574" s="4"/>
      <c r="K574" s="4">
        <v>210</v>
      </c>
      <c r="L574" s="4">
        <v>25</v>
      </c>
      <c r="M574" s="4">
        <v>3</v>
      </c>
      <c r="N574" s="4" t="s">
        <v>6</v>
      </c>
      <c r="O574" s="4">
        <v>2</v>
      </c>
      <c r="P574" s="4"/>
      <c r="Q574" s="4"/>
      <c r="R574" s="4"/>
      <c r="S574" s="4"/>
      <c r="T574" s="4"/>
      <c r="U574" s="4"/>
      <c r="V574" s="4"/>
      <c r="W574" s="4">
        <v>834733.12</v>
      </c>
      <c r="X574" s="4">
        <v>1</v>
      </c>
      <c r="Y574" s="4">
        <v>834733.12</v>
      </c>
      <c r="Z574" s="4"/>
      <c r="AA574" s="4"/>
      <c r="AB574" s="4"/>
      <c r="IF574">
        <v>-1</v>
      </c>
    </row>
    <row r="575" spans="1:240" x14ac:dyDescent="0.2">
      <c r="A575" s="4">
        <v>50</v>
      </c>
      <c r="B575" s="4">
        <v>0</v>
      </c>
      <c r="C575" s="4">
        <v>0</v>
      </c>
      <c r="D575" s="4">
        <v>1</v>
      </c>
      <c r="E575" s="4">
        <v>211</v>
      </c>
      <c r="F575" s="4" t="e">
        <f>ROUND(Source!Y548,O575)</f>
        <v>#REF!</v>
      </c>
      <c r="G575" s="4" t="s">
        <v>206</v>
      </c>
      <c r="H575" s="4" t="s">
        <v>207</v>
      </c>
      <c r="I575" s="4"/>
      <c r="J575" s="4"/>
      <c r="K575" s="4">
        <v>211</v>
      </c>
      <c r="L575" s="4">
        <v>26</v>
      </c>
      <c r="M575" s="4">
        <v>3</v>
      </c>
      <c r="N575" s="4" t="s">
        <v>6</v>
      </c>
      <c r="O575" s="4">
        <v>2</v>
      </c>
      <c r="P575" s="4"/>
      <c r="Q575" s="4"/>
      <c r="R575" s="4"/>
      <c r="S575" s="4"/>
      <c r="T575" s="4"/>
      <c r="U575" s="4"/>
      <c r="V575" s="4"/>
      <c r="W575" s="4">
        <v>496700.71</v>
      </c>
      <c r="X575" s="4">
        <v>1</v>
      </c>
      <c r="Y575" s="4">
        <v>496700.71</v>
      </c>
      <c r="Z575" s="4"/>
      <c r="AA575" s="4"/>
      <c r="AB575" s="4"/>
      <c r="IF575">
        <v>-1</v>
      </c>
    </row>
    <row r="576" spans="1:240" x14ac:dyDescent="0.2">
      <c r="A576" s="4">
        <v>50</v>
      </c>
      <c r="B576" s="4">
        <v>0</v>
      </c>
      <c r="C576" s="4">
        <v>0</v>
      </c>
      <c r="D576" s="4">
        <v>1</v>
      </c>
      <c r="E576" s="4">
        <v>224</v>
      </c>
      <c r="F576" s="4" t="e">
        <f>ROUND(Source!AR548,O576)</f>
        <v>#REF!</v>
      </c>
      <c r="G576" s="4" t="s">
        <v>208</v>
      </c>
      <c r="H576" s="4" t="s">
        <v>209</v>
      </c>
      <c r="I576" s="4"/>
      <c r="J576" s="4"/>
      <c r="K576" s="4">
        <v>224</v>
      </c>
      <c r="L576" s="4">
        <v>27</v>
      </c>
      <c r="M576" s="4">
        <v>3</v>
      </c>
      <c r="N576" s="4" t="s">
        <v>6</v>
      </c>
      <c r="O576" s="4">
        <v>2</v>
      </c>
      <c r="P576" s="4"/>
      <c r="Q576" s="4"/>
      <c r="R576" s="4"/>
      <c r="S576" s="4"/>
      <c r="T576" s="4"/>
      <c r="U576" s="4"/>
      <c r="V576" s="4"/>
      <c r="W576" s="4">
        <v>4839673.9799999995</v>
      </c>
      <c r="X576" s="4">
        <v>1</v>
      </c>
      <c r="Y576" s="4">
        <v>4839673.9799999995</v>
      </c>
      <c r="Z576" s="4"/>
      <c r="AA576" s="4"/>
      <c r="AB576" s="4"/>
      <c r="IF576">
        <v>-1</v>
      </c>
    </row>
    <row r="577" spans="1:240" x14ac:dyDescent="0.2">
      <c r="IF577">
        <v>-1</v>
      </c>
    </row>
    <row r="578" spans="1:240" x14ac:dyDescent="0.2">
      <c r="IF578">
        <v>-1</v>
      </c>
    </row>
    <row r="579" spans="1:240" x14ac:dyDescent="0.2">
      <c r="A579">
        <v>70</v>
      </c>
      <c r="B579">
        <v>1</v>
      </c>
      <c r="D579">
        <v>1</v>
      </c>
      <c r="E579" t="s">
        <v>461</v>
      </c>
      <c r="F579" t="s">
        <v>462</v>
      </c>
      <c r="G579">
        <v>1</v>
      </c>
      <c r="H579">
        <v>0</v>
      </c>
      <c r="I579" t="s">
        <v>6</v>
      </c>
      <c r="J579">
        <v>1</v>
      </c>
      <c r="K579">
        <v>0</v>
      </c>
      <c r="L579" t="s">
        <v>6</v>
      </c>
      <c r="M579" t="s">
        <v>6</v>
      </c>
      <c r="N579">
        <v>0</v>
      </c>
      <c r="P579" t="s">
        <v>463</v>
      </c>
      <c r="IF579">
        <v>-1</v>
      </c>
    </row>
    <row r="580" spans="1:240" x14ac:dyDescent="0.2">
      <c r="A580">
        <v>70</v>
      </c>
      <c r="B580">
        <v>1</v>
      </c>
      <c r="D580">
        <v>2</v>
      </c>
      <c r="E580" t="s">
        <v>464</v>
      </c>
      <c r="F580" t="s">
        <v>465</v>
      </c>
      <c r="G580">
        <v>0</v>
      </c>
      <c r="H580">
        <v>0</v>
      </c>
      <c r="I580" t="s">
        <v>6</v>
      </c>
      <c r="J580">
        <v>1</v>
      </c>
      <c r="K580">
        <v>0</v>
      </c>
      <c r="L580" t="s">
        <v>6</v>
      </c>
      <c r="M580" t="s">
        <v>6</v>
      </c>
      <c r="N580">
        <v>0</v>
      </c>
      <c r="P580" t="s">
        <v>466</v>
      </c>
      <c r="IF580">
        <v>-1</v>
      </c>
    </row>
    <row r="581" spans="1:240" x14ac:dyDescent="0.2">
      <c r="A581">
        <v>70</v>
      </c>
      <c r="B581">
        <v>1</v>
      </c>
      <c r="D581">
        <v>3</v>
      </c>
      <c r="E581" t="s">
        <v>467</v>
      </c>
      <c r="F581" t="s">
        <v>468</v>
      </c>
      <c r="G581">
        <v>0</v>
      </c>
      <c r="H581">
        <v>0</v>
      </c>
      <c r="I581" t="s">
        <v>6</v>
      </c>
      <c r="J581">
        <v>1</v>
      </c>
      <c r="K581">
        <v>0</v>
      </c>
      <c r="L581" t="s">
        <v>6</v>
      </c>
      <c r="M581" t="s">
        <v>6</v>
      </c>
      <c r="N581">
        <v>0</v>
      </c>
      <c r="P581" t="s">
        <v>469</v>
      </c>
      <c r="IF581">
        <v>-1</v>
      </c>
    </row>
    <row r="582" spans="1:240" x14ac:dyDescent="0.2">
      <c r="A582">
        <v>70</v>
      </c>
      <c r="B582">
        <v>1</v>
      </c>
      <c r="D582">
        <v>4</v>
      </c>
      <c r="E582" t="s">
        <v>470</v>
      </c>
      <c r="F582" t="s">
        <v>471</v>
      </c>
      <c r="G582">
        <v>1</v>
      </c>
      <c r="H582">
        <v>0</v>
      </c>
      <c r="I582" t="s">
        <v>6</v>
      </c>
      <c r="J582">
        <v>2</v>
      </c>
      <c r="K582">
        <v>0</v>
      </c>
      <c r="L582" t="s">
        <v>6</v>
      </c>
      <c r="M582" t="s">
        <v>6</v>
      </c>
      <c r="N582">
        <v>0</v>
      </c>
      <c r="P582" t="s">
        <v>6</v>
      </c>
      <c r="IF582">
        <v>-1</v>
      </c>
    </row>
    <row r="583" spans="1:240" x14ac:dyDescent="0.2">
      <c r="A583">
        <v>70</v>
      </c>
      <c r="B583">
        <v>1</v>
      </c>
      <c r="D583">
        <v>5</v>
      </c>
      <c r="E583" t="s">
        <v>472</v>
      </c>
      <c r="F583" t="s">
        <v>473</v>
      </c>
      <c r="G583">
        <v>0</v>
      </c>
      <c r="H583">
        <v>0</v>
      </c>
      <c r="I583" t="s">
        <v>6</v>
      </c>
      <c r="J583">
        <v>2</v>
      </c>
      <c r="K583">
        <v>0</v>
      </c>
      <c r="L583" t="s">
        <v>6</v>
      </c>
      <c r="M583" t="s">
        <v>6</v>
      </c>
      <c r="N583">
        <v>0</v>
      </c>
      <c r="P583" t="s">
        <v>6</v>
      </c>
      <c r="IF583">
        <v>-1</v>
      </c>
    </row>
    <row r="584" spans="1:240" x14ac:dyDescent="0.2">
      <c r="A584">
        <v>70</v>
      </c>
      <c r="B584">
        <v>1</v>
      </c>
      <c r="D584">
        <v>6</v>
      </c>
      <c r="E584" t="s">
        <v>474</v>
      </c>
      <c r="F584" t="s">
        <v>475</v>
      </c>
      <c r="G584">
        <v>0</v>
      </c>
      <c r="H584">
        <v>0</v>
      </c>
      <c r="I584" t="s">
        <v>6</v>
      </c>
      <c r="J584">
        <v>2</v>
      </c>
      <c r="K584">
        <v>0</v>
      </c>
      <c r="L584" t="s">
        <v>6</v>
      </c>
      <c r="M584" t="s">
        <v>6</v>
      </c>
      <c r="N584">
        <v>0</v>
      </c>
      <c r="P584" t="s">
        <v>6</v>
      </c>
      <c r="IF584">
        <v>-1</v>
      </c>
    </row>
    <row r="585" spans="1:240" x14ac:dyDescent="0.2">
      <c r="A585">
        <v>70</v>
      </c>
      <c r="B585">
        <v>1</v>
      </c>
      <c r="D585">
        <v>7</v>
      </c>
      <c r="E585" t="s">
        <v>476</v>
      </c>
      <c r="F585" t="s">
        <v>477</v>
      </c>
      <c r="G585">
        <v>0</v>
      </c>
      <c r="H585">
        <v>0</v>
      </c>
      <c r="I585" t="s">
        <v>478</v>
      </c>
      <c r="J585">
        <v>0</v>
      </c>
      <c r="K585">
        <v>0</v>
      </c>
      <c r="L585" t="s">
        <v>6</v>
      </c>
      <c r="M585" t="s">
        <v>6</v>
      </c>
      <c r="N585">
        <v>0</v>
      </c>
      <c r="P585" t="s">
        <v>479</v>
      </c>
      <c r="IF585">
        <v>-1</v>
      </c>
    </row>
    <row r="586" spans="1:240" x14ac:dyDescent="0.2">
      <c r="A586">
        <v>70</v>
      </c>
      <c r="B586">
        <v>1</v>
      </c>
      <c r="D586">
        <v>8</v>
      </c>
      <c r="E586" t="s">
        <v>480</v>
      </c>
      <c r="F586" t="s">
        <v>481</v>
      </c>
      <c r="G586">
        <v>0</v>
      </c>
      <c r="H586">
        <v>0</v>
      </c>
      <c r="I586" t="s">
        <v>482</v>
      </c>
      <c r="J586">
        <v>0</v>
      </c>
      <c r="K586">
        <v>0</v>
      </c>
      <c r="L586" t="s">
        <v>6</v>
      </c>
      <c r="M586" t="s">
        <v>6</v>
      </c>
      <c r="N586">
        <v>0</v>
      </c>
      <c r="P586" t="s">
        <v>480</v>
      </c>
      <c r="IF586">
        <v>-1</v>
      </c>
    </row>
    <row r="587" spans="1:240" x14ac:dyDescent="0.2">
      <c r="A587">
        <v>70</v>
      </c>
      <c r="B587">
        <v>1</v>
      </c>
      <c r="D587">
        <v>9</v>
      </c>
      <c r="E587" t="s">
        <v>483</v>
      </c>
      <c r="F587" t="s">
        <v>484</v>
      </c>
      <c r="G587">
        <v>0</v>
      </c>
      <c r="H587">
        <v>0</v>
      </c>
      <c r="I587" t="s">
        <v>485</v>
      </c>
      <c r="J587">
        <v>0</v>
      </c>
      <c r="K587">
        <v>0</v>
      </c>
      <c r="L587" t="s">
        <v>6</v>
      </c>
      <c r="M587" t="s">
        <v>6</v>
      </c>
      <c r="N587">
        <v>0</v>
      </c>
      <c r="P587" t="s">
        <v>486</v>
      </c>
      <c r="IF587">
        <v>-1</v>
      </c>
    </row>
    <row r="588" spans="1:240" x14ac:dyDescent="0.2">
      <c r="A588">
        <v>70</v>
      </c>
      <c r="B588">
        <v>1</v>
      </c>
      <c r="D588">
        <v>10</v>
      </c>
      <c r="E588" t="s">
        <v>487</v>
      </c>
      <c r="F588" t="s">
        <v>488</v>
      </c>
      <c r="G588">
        <v>0</v>
      </c>
      <c r="H588">
        <v>0</v>
      </c>
      <c r="I588" t="s">
        <v>489</v>
      </c>
      <c r="J588">
        <v>0</v>
      </c>
      <c r="K588">
        <v>0</v>
      </c>
      <c r="L588" t="s">
        <v>6</v>
      </c>
      <c r="M588" t="s">
        <v>6</v>
      </c>
      <c r="N588">
        <v>0</v>
      </c>
      <c r="P588" t="s">
        <v>490</v>
      </c>
      <c r="IF588">
        <v>-1</v>
      </c>
    </row>
    <row r="589" spans="1:240" x14ac:dyDescent="0.2">
      <c r="A589">
        <v>70</v>
      </c>
      <c r="B589">
        <v>1</v>
      </c>
      <c r="D589">
        <v>11</v>
      </c>
      <c r="E589" t="s">
        <v>491</v>
      </c>
      <c r="F589" t="s">
        <v>492</v>
      </c>
      <c r="G589">
        <v>0</v>
      </c>
      <c r="H589">
        <v>0</v>
      </c>
      <c r="I589" t="s">
        <v>493</v>
      </c>
      <c r="J589">
        <v>0</v>
      </c>
      <c r="K589">
        <v>0</v>
      </c>
      <c r="L589" t="s">
        <v>6</v>
      </c>
      <c r="M589" t="s">
        <v>6</v>
      </c>
      <c r="N589">
        <v>0</v>
      </c>
      <c r="P589" t="s">
        <v>494</v>
      </c>
      <c r="IF589">
        <v>-1</v>
      </c>
    </row>
    <row r="590" spans="1:240" x14ac:dyDescent="0.2">
      <c r="A590">
        <v>70</v>
      </c>
      <c r="B590">
        <v>1</v>
      </c>
      <c r="D590">
        <v>12</v>
      </c>
      <c r="E590" t="s">
        <v>495</v>
      </c>
      <c r="F590" t="s">
        <v>496</v>
      </c>
      <c r="G590">
        <v>0</v>
      </c>
      <c r="H590">
        <v>0</v>
      </c>
      <c r="I590" t="s">
        <v>6</v>
      </c>
      <c r="J590">
        <v>0</v>
      </c>
      <c r="K590">
        <v>0</v>
      </c>
      <c r="L590" t="s">
        <v>6</v>
      </c>
      <c r="M590" t="s">
        <v>6</v>
      </c>
      <c r="N590">
        <v>0</v>
      </c>
      <c r="P590" t="s">
        <v>497</v>
      </c>
      <c r="IF590">
        <v>-1</v>
      </c>
    </row>
    <row r="591" spans="1:240" x14ac:dyDescent="0.2">
      <c r="A591">
        <v>70</v>
      </c>
      <c r="B591">
        <v>1</v>
      </c>
      <c r="D591">
        <v>13</v>
      </c>
      <c r="E591" t="s">
        <v>498</v>
      </c>
      <c r="F591" t="s">
        <v>499</v>
      </c>
      <c r="G591">
        <v>0</v>
      </c>
      <c r="H591">
        <v>0</v>
      </c>
      <c r="I591" t="s">
        <v>6</v>
      </c>
      <c r="J591">
        <v>3</v>
      </c>
      <c r="K591">
        <v>0</v>
      </c>
      <c r="L591" t="s">
        <v>6</v>
      </c>
      <c r="M591" t="s">
        <v>6</v>
      </c>
      <c r="N591">
        <v>0</v>
      </c>
      <c r="P591" t="s">
        <v>6</v>
      </c>
      <c r="IF591">
        <v>-1</v>
      </c>
    </row>
    <row r="592" spans="1:240" x14ac:dyDescent="0.2">
      <c r="A592">
        <v>70</v>
      </c>
      <c r="B592">
        <v>1</v>
      </c>
      <c r="D592">
        <v>14</v>
      </c>
      <c r="E592" t="s">
        <v>500</v>
      </c>
      <c r="F592" t="s">
        <v>501</v>
      </c>
      <c r="G592">
        <v>1</v>
      </c>
      <c r="H592">
        <v>0</v>
      </c>
      <c r="I592" t="s">
        <v>6</v>
      </c>
      <c r="J592">
        <v>3</v>
      </c>
      <c r="K592">
        <v>0</v>
      </c>
      <c r="L592" t="s">
        <v>6</v>
      </c>
      <c r="M592" t="s">
        <v>6</v>
      </c>
      <c r="N592">
        <v>0</v>
      </c>
      <c r="P592" t="s">
        <v>6</v>
      </c>
      <c r="IF592">
        <v>-1</v>
      </c>
    </row>
    <row r="593" spans="1:240" x14ac:dyDescent="0.2">
      <c r="A593">
        <v>70</v>
      </c>
      <c r="B593">
        <v>1</v>
      </c>
      <c r="D593">
        <v>1</v>
      </c>
      <c r="E593" t="s">
        <v>502</v>
      </c>
      <c r="F593" t="s">
        <v>503</v>
      </c>
      <c r="G593">
        <v>0.9</v>
      </c>
      <c r="H593">
        <v>1</v>
      </c>
      <c r="I593" t="s">
        <v>504</v>
      </c>
      <c r="J593">
        <v>0</v>
      </c>
      <c r="K593">
        <v>0</v>
      </c>
      <c r="L593" t="s">
        <v>6</v>
      </c>
      <c r="M593" t="s">
        <v>6</v>
      </c>
      <c r="N593">
        <v>0</v>
      </c>
      <c r="P593" t="s">
        <v>505</v>
      </c>
      <c r="IF593">
        <v>-1</v>
      </c>
    </row>
    <row r="594" spans="1:240" x14ac:dyDescent="0.2">
      <c r="A594">
        <v>70</v>
      </c>
      <c r="B594">
        <v>1</v>
      </c>
      <c r="D594">
        <v>2</v>
      </c>
      <c r="E594" t="s">
        <v>506</v>
      </c>
      <c r="F594" t="s">
        <v>507</v>
      </c>
      <c r="G594">
        <v>0.85</v>
      </c>
      <c r="H594">
        <v>1</v>
      </c>
      <c r="I594" t="s">
        <v>508</v>
      </c>
      <c r="J594">
        <v>0</v>
      </c>
      <c r="K594">
        <v>0</v>
      </c>
      <c r="L594" t="s">
        <v>6</v>
      </c>
      <c r="M594" t="s">
        <v>6</v>
      </c>
      <c r="N594">
        <v>0</v>
      </c>
      <c r="P594" t="s">
        <v>509</v>
      </c>
      <c r="IF594">
        <v>-1</v>
      </c>
    </row>
    <row r="595" spans="1:240" x14ac:dyDescent="0.2">
      <c r="A595">
        <v>70</v>
      </c>
      <c r="B595">
        <v>1</v>
      </c>
      <c r="D595">
        <v>3</v>
      </c>
      <c r="E595" t="s">
        <v>510</v>
      </c>
      <c r="F595" t="s">
        <v>511</v>
      </c>
      <c r="G595">
        <v>1.03</v>
      </c>
      <c r="H595">
        <v>0</v>
      </c>
      <c r="I595" t="s">
        <v>6</v>
      </c>
      <c r="J595">
        <v>0</v>
      </c>
      <c r="K595">
        <v>0</v>
      </c>
      <c r="L595" t="s">
        <v>6</v>
      </c>
      <c r="M595" t="s">
        <v>6</v>
      </c>
      <c r="N595">
        <v>0</v>
      </c>
      <c r="P595" t="s">
        <v>512</v>
      </c>
      <c r="IF595">
        <v>-1</v>
      </c>
    </row>
    <row r="596" spans="1:240" x14ac:dyDescent="0.2">
      <c r="A596">
        <v>70</v>
      </c>
      <c r="B596">
        <v>1</v>
      </c>
      <c r="D596">
        <v>4</v>
      </c>
      <c r="E596" t="s">
        <v>513</v>
      </c>
      <c r="F596" t="s">
        <v>514</v>
      </c>
      <c r="G596">
        <v>1.1499999999999999</v>
      </c>
      <c r="H596">
        <v>0</v>
      </c>
      <c r="I596" t="s">
        <v>6</v>
      </c>
      <c r="J596">
        <v>0</v>
      </c>
      <c r="K596">
        <v>0</v>
      </c>
      <c r="L596" t="s">
        <v>6</v>
      </c>
      <c r="M596" t="s">
        <v>6</v>
      </c>
      <c r="N596">
        <v>0</v>
      </c>
      <c r="P596" t="s">
        <v>515</v>
      </c>
      <c r="IF596">
        <v>-1</v>
      </c>
    </row>
    <row r="597" spans="1:240" x14ac:dyDescent="0.2">
      <c r="A597">
        <v>70</v>
      </c>
      <c r="B597">
        <v>1</v>
      </c>
      <c r="D597">
        <v>5</v>
      </c>
      <c r="E597" t="s">
        <v>516</v>
      </c>
      <c r="F597" t="s">
        <v>517</v>
      </c>
      <c r="G597">
        <v>7</v>
      </c>
      <c r="H597">
        <v>0</v>
      </c>
      <c r="I597" t="s">
        <v>6</v>
      </c>
      <c r="J597">
        <v>0</v>
      </c>
      <c r="K597">
        <v>0</v>
      </c>
      <c r="L597" t="s">
        <v>6</v>
      </c>
      <c r="M597" t="s">
        <v>6</v>
      </c>
      <c r="N597">
        <v>0</v>
      </c>
      <c r="P597" t="s">
        <v>6</v>
      </c>
      <c r="IF597">
        <v>-1</v>
      </c>
    </row>
    <row r="598" spans="1:240" x14ac:dyDescent="0.2">
      <c r="A598">
        <v>70</v>
      </c>
      <c r="B598">
        <v>1</v>
      </c>
      <c r="D598">
        <v>6</v>
      </c>
      <c r="E598" t="s">
        <v>518</v>
      </c>
      <c r="F598" t="s">
        <v>6</v>
      </c>
      <c r="G598">
        <v>2</v>
      </c>
      <c r="H598">
        <v>0</v>
      </c>
      <c r="I598" t="s">
        <v>6</v>
      </c>
      <c r="J598">
        <v>0</v>
      </c>
      <c r="K598">
        <v>0</v>
      </c>
      <c r="L598" t="s">
        <v>6</v>
      </c>
      <c r="M598" t="s">
        <v>6</v>
      </c>
      <c r="N598">
        <v>0</v>
      </c>
      <c r="P598" t="s">
        <v>6</v>
      </c>
      <c r="IF598">
        <v>-1</v>
      </c>
    </row>
    <row r="599" spans="1:240" x14ac:dyDescent="0.2">
      <c r="IF599">
        <v>-1</v>
      </c>
    </row>
    <row r="600" spans="1:240" x14ac:dyDescent="0.2">
      <c r="A600">
        <v>-1</v>
      </c>
      <c r="IF600">
        <v>-1</v>
      </c>
    </row>
    <row r="601" spans="1:240" x14ac:dyDescent="0.2">
      <c r="IF601">
        <v>-1</v>
      </c>
    </row>
    <row r="602" spans="1:240" x14ac:dyDescent="0.2">
      <c r="A602" s="3">
        <v>75</v>
      </c>
      <c r="B602" s="3" t="s">
        <v>519</v>
      </c>
      <c r="C602" s="3">
        <v>2024</v>
      </c>
      <c r="D602" s="3">
        <v>4</v>
      </c>
      <c r="E602" s="3">
        <v>0</v>
      </c>
      <c r="F602" s="3">
        <v>0</v>
      </c>
      <c r="G602" s="3">
        <v>0</v>
      </c>
      <c r="H602" s="3">
        <v>1</v>
      </c>
      <c r="I602" s="3">
        <v>0</v>
      </c>
      <c r="J602" s="3">
        <v>4</v>
      </c>
      <c r="K602" s="3">
        <v>0</v>
      </c>
      <c r="L602" s="3">
        <v>0</v>
      </c>
      <c r="M602" s="3">
        <v>0</v>
      </c>
      <c r="N602" s="3">
        <v>74715642</v>
      </c>
      <c r="O602" s="3">
        <v>1</v>
      </c>
      <c r="IF602">
        <v>-1</v>
      </c>
    </row>
    <row r="603" spans="1:240" x14ac:dyDescent="0.2">
      <c r="A603" s="5">
        <v>3</v>
      </c>
      <c r="B603" s="5" t="s">
        <v>520</v>
      </c>
      <c r="C603" s="5">
        <v>1</v>
      </c>
      <c r="D603" s="5">
        <v>9.11</v>
      </c>
      <c r="E603" s="5">
        <v>13.26</v>
      </c>
      <c r="F603" s="5">
        <v>33.39</v>
      </c>
      <c r="G603" s="5">
        <v>33.39</v>
      </c>
      <c r="H603" s="5">
        <v>6.13</v>
      </c>
      <c r="I603" s="5">
        <v>1</v>
      </c>
      <c r="J603" s="5">
        <v>2</v>
      </c>
      <c r="K603" s="5">
        <v>33.39</v>
      </c>
      <c r="L603" s="5">
        <v>1</v>
      </c>
      <c r="M603" s="5">
        <v>1</v>
      </c>
      <c r="N603" s="5">
        <v>9.11</v>
      </c>
      <c r="O603" s="5">
        <v>6.13</v>
      </c>
      <c r="P603" s="5">
        <v>1</v>
      </c>
      <c r="Q603" s="5">
        <v>33.39</v>
      </c>
      <c r="R603" s="5">
        <v>1</v>
      </c>
      <c r="S603" s="5" t="s">
        <v>6</v>
      </c>
      <c r="T603" s="5" t="s">
        <v>6</v>
      </c>
      <c r="U603" s="5" t="s">
        <v>6</v>
      </c>
      <c r="V603" s="5" t="s">
        <v>6</v>
      </c>
      <c r="W603" s="5" t="s">
        <v>6</v>
      </c>
      <c r="X603" s="5" t="s">
        <v>6</v>
      </c>
      <c r="Y603" s="5" t="s">
        <v>6</v>
      </c>
      <c r="Z603" s="5" t="s">
        <v>6</v>
      </c>
      <c r="AA603" s="5" t="s">
        <v>6</v>
      </c>
      <c r="AB603" s="5" t="s">
        <v>6</v>
      </c>
      <c r="AC603" s="5" t="s">
        <v>6</v>
      </c>
      <c r="AD603" s="5" t="s">
        <v>6</v>
      </c>
      <c r="AE603" s="5" t="s">
        <v>6</v>
      </c>
      <c r="AF603" s="5" t="s">
        <v>6</v>
      </c>
      <c r="AG603" s="5" t="s">
        <v>6</v>
      </c>
      <c r="AH603" s="5" t="s">
        <v>6</v>
      </c>
      <c r="AI603" s="5"/>
      <c r="AJ603" s="5"/>
      <c r="AK603" s="5"/>
      <c r="AL603" s="5"/>
      <c r="AM603" s="5"/>
      <c r="AN603" s="5">
        <v>74715643</v>
      </c>
      <c r="IF603">
        <v>-1</v>
      </c>
    </row>
    <row r="604" spans="1:240" x14ac:dyDescent="0.2">
      <c r="IF604">
        <v>-1</v>
      </c>
    </row>
    <row r="605" spans="1:240" x14ac:dyDescent="0.2">
      <c r="IF605">
        <v>-1</v>
      </c>
    </row>
    <row r="606" spans="1:240" x14ac:dyDescent="0.2">
      <c r="IF606">
        <v>-1</v>
      </c>
    </row>
    <row r="607" spans="1:240" x14ac:dyDescent="0.2">
      <c r="A607">
        <v>65</v>
      </c>
      <c r="C607">
        <v>1</v>
      </c>
      <c r="D607">
        <v>0</v>
      </c>
      <c r="E607">
        <v>245</v>
      </c>
      <c r="IF607">
        <v>-1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521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26349</v>
      </c>
      <c r="M1">
        <v>59015436</v>
      </c>
      <c r="N1">
        <v>11</v>
      </c>
      <c r="O1">
        <v>11</v>
      </c>
      <c r="P1">
        <v>0</v>
      </c>
      <c r="Q1">
        <v>3</v>
      </c>
    </row>
    <row r="4" spans="1:133" x14ac:dyDescent="0.2">
      <c r="A4" s="1">
        <v>1</v>
      </c>
      <c r="B4" s="1">
        <v>1</v>
      </c>
      <c r="C4" s="1">
        <v>-1</v>
      </c>
      <c r="D4" s="1"/>
      <c r="E4" s="1"/>
      <c r="F4" s="1" t="s">
        <v>4</v>
      </c>
      <c r="G4" s="1" t="s">
        <v>5</v>
      </c>
      <c r="H4" s="1" t="s">
        <v>6</v>
      </c>
      <c r="I4" s="1" t="s">
        <v>6</v>
      </c>
      <c r="J4" s="1" t="s">
        <v>6</v>
      </c>
      <c r="K4" s="1" t="s">
        <v>6</v>
      </c>
      <c r="L4" s="1" t="s">
        <v>6</v>
      </c>
      <c r="M4" s="1" t="s">
        <v>6</v>
      </c>
      <c r="N4" s="1" t="s">
        <v>6</v>
      </c>
      <c r="O4" s="1" t="s">
        <v>6</v>
      </c>
      <c r="P4" s="1">
        <v>1984</v>
      </c>
      <c r="Q4" s="1" t="s">
        <v>6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BH4" t="s">
        <v>6</v>
      </c>
      <c r="BI4" t="s">
        <v>6</v>
      </c>
      <c r="BJ4" t="s">
        <v>6</v>
      </c>
      <c r="BK4" t="s">
        <v>6</v>
      </c>
      <c r="BL4" t="s">
        <v>6</v>
      </c>
    </row>
    <row r="9" spans="1:133" x14ac:dyDescent="0.2">
      <c r="A9" s="1">
        <v>1</v>
      </c>
      <c r="B9" s="1">
        <v>1</v>
      </c>
      <c r="C9" s="1">
        <v>-1</v>
      </c>
      <c r="D9" s="1"/>
      <c r="E9" s="1"/>
      <c r="F9" s="1" t="s">
        <v>4</v>
      </c>
      <c r="G9" s="1" t="s">
        <v>7</v>
      </c>
      <c r="H9" s="1" t="s">
        <v>6</v>
      </c>
      <c r="I9" s="1" t="s">
        <v>6</v>
      </c>
      <c r="J9" s="1" t="s">
        <v>6</v>
      </c>
      <c r="K9" s="1" t="s">
        <v>6</v>
      </c>
      <c r="L9" s="1" t="s">
        <v>6</v>
      </c>
      <c r="M9" s="1" t="s">
        <v>6</v>
      </c>
      <c r="N9" s="1" t="s">
        <v>6</v>
      </c>
      <c r="O9" s="1" t="s">
        <v>6</v>
      </c>
      <c r="P9" s="1">
        <v>1984</v>
      </c>
      <c r="Q9" s="1" t="s">
        <v>6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BH9" t="s">
        <v>6</v>
      </c>
      <c r="BI9" t="s">
        <v>6</v>
      </c>
      <c r="BJ9" t="s">
        <v>6</v>
      </c>
      <c r="BK9" t="s">
        <v>6</v>
      </c>
      <c r="BL9" t="s">
        <v>6</v>
      </c>
    </row>
    <row r="12" spans="1:133" x14ac:dyDescent="0.2">
      <c r="A12" s="1">
        <v>1</v>
      </c>
      <c r="B12" s="1">
        <v>51</v>
      </c>
      <c r="C12" s="1">
        <v>1</v>
      </c>
      <c r="D12" s="1"/>
      <c r="E12" s="1">
        <v>0</v>
      </c>
      <c r="F12" s="1" t="s">
        <v>8</v>
      </c>
      <c r="G12" s="1" t="s">
        <v>5</v>
      </c>
      <c r="H12" s="1" t="s">
        <v>6</v>
      </c>
      <c r="I12" s="1">
        <v>0</v>
      </c>
      <c r="J12" s="1" t="s">
        <v>9</v>
      </c>
      <c r="K12" s="1">
        <v>0</v>
      </c>
      <c r="L12" s="1">
        <v>0</v>
      </c>
      <c r="M12" s="1">
        <v>131083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4</v>
      </c>
      <c r="U12" s="1" t="s">
        <v>6</v>
      </c>
      <c r="V12" s="1">
        <v>0</v>
      </c>
      <c r="W12" s="1" t="s">
        <v>6</v>
      </c>
      <c r="X12" s="1" t="s">
        <v>6</v>
      </c>
      <c r="Y12" s="1" t="s">
        <v>6</v>
      </c>
      <c r="Z12" s="1" t="s">
        <v>6</v>
      </c>
      <c r="AA12" s="1" t="s">
        <v>6</v>
      </c>
      <c r="AB12" s="1" t="s">
        <v>6</v>
      </c>
      <c r="AC12" s="1" t="s">
        <v>6</v>
      </c>
      <c r="AD12" s="1" t="s">
        <v>6</v>
      </c>
      <c r="AE12" s="1" t="s">
        <v>6</v>
      </c>
      <c r="AF12" s="1" t="s">
        <v>6</v>
      </c>
      <c r="AG12" s="1" t="s">
        <v>6</v>
      </c>
      <c r="AH12" s="1" t="s">
        <v>6</v>
      </c>
      <c r="AI12" s="1" t="s">
        <v>6</v>
      </c>
      <c r="AJ12" s="1" t="s">
        <v>6</v>
      </c>
      <c r="AK12" s="1"/>
      <c r="AL12" s="1" t="s">
        <v>6</v>
      </c>
      <c r="AM12" s="1" t="s">
        <v>6</v>
      </c>
      <c r="AN12" s="1" t="s">
        <v>6</v>
      </c>
      <c r="AO12" s="1"/>
      <c r="AP12" s="1" t="s">
        <v>6</v>
      </c>
      <c r="AQ12" s="1" t="s">
        <v>6</v>
      </c>
      <c r="AR12" s="1" t="s">
        <v>6</v>
      </c>
      <c r="AS12" s="1"/>
      <c r="AT12" s="1"/>
      <c r="AU12" s="1"/>
      <c r="AV12" s="1"/>
      <c r="AW12" s="1"/>
      <c r="AX12" s="1" t="s">
        <v>6</v>
      </c>
      <c r="AY12" s="1" t="s">
        <v>6</v>
      </c>
      <c r="AZ12" s="1" t="s">
        <v>6</v>
      </c>
      <c r="BA12" s="1"/>
      <c r="BB12" s="1">
        <v>2</v>
      </c>
      <c r="BC12" s="1"/>
      <c r="BD12" s="1"/>
      <c r="BE12" s="1"/>
      <c r="BF12" s="1"/>
      <c r="BG12" s="1"/>
      <c r="BH12" s="1" t="s">
        <v>10</v>
      </c>
      <c r="BI12" s="1" t="s">
        <v>11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12</v>
      </c>
      <c r="BZ12" s="1" t="s">
        <v>13</v>
      </c>
      <c r="CA12" s="1" t="s">
        <v>14</v>
      </c>
      <c r="CB12" s="1" t="s">
        <v>14</v>
      </c>
      <c r="CC12" s="1" t="s">
        <v>14</v>
      </c>
      <c r="CD12" s="1" t="s">
        <v>14</v>
      </c>
      <c r="CE12" s="1" t="s">
        <v>15</v>
      </c>
      <c r="CF12" s="1">
        <v>0</v>
      </c>
      <c r="CG12" s="1">
        <v>0</v>
      </c>
      <c r="CH12" s="1">
        <v>489201672</v>
      </c>
      <c r="CI12" s="1" t="s">
        <v>6</v>
      </c>
      <c r="CJ12" s="1" t="s">
        <v>6</v>
      </c>
      <c r="CK12" s="1">
        <v>9</v>
      </c>
      <c r="CL12" s="1"/>
      <c r="CM12" s="1"/>
      <c r="CN12" s="1"/>
      <c r="CO12" s="1"/>
      <c r="CP12" s="1"/>
      <c r="CQ12" s="1" t="s">
        <v>601</v>
      </c>
      <c r="CR12" s="1" t="s">
        <v>16</v>
      </c>
      <c r="CS12" s="1">
        <v>44551</v>
      </c>
      <c r="CT12" s="1">
        <v>395</v>
      </c>
      <c r="CU12" s="1"/>
      <c r="CV12" s="1"/>
      <c r="CW12" s="1"/>
      <c r="CX12" s="1"/>
      <c r="CY12" s="1">
        <v>0</v>
      </c>
      <c r="CZ12" s="1" t="s">
        <v>6</v>
      </c>
      <c r="DA12" s="1" t="s">
        <v>6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1</v>
      </c>
      <c r="C14" s="1">
        <v>0</v>
      </c>
      <c r="D14" s="1">
        <v>74715642</v>
      </c>
      <c r="E14" s="1">
        <v>0</v>
      </c>
      <c r="F14" s="1">
        <v>2</v>
      </c>
      <c r="G14" s="1">
        <v>1</v>
      </c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0</v>
      </c>
      <c r="C16" s="6" t="s">
        <v>17</v>
      </c>
      <c r="D16" s="6" t="s">
        <v>18</v>
      </c>
      <c r="E16" s="7" t="e">
        <f>ROUND((Source!F535)/1000,2)</f>
        <v>#REF!</v>
      </c>
      <c r="F16" s="7">
        <f>ROUND((Source!F536)/1000,2)</f>
        <v>0</v>
      </c>
      <c r="G16" s="7" t="e">
        <f>ROUND((Source!F527)/1000,2)</f>
        <v>#REF!</v>
      </c>
      <c r="H16" s="7" t="e">
        <f>ROUND((Source!F537)/1000+(Source!F538)/1000,2)</f>
        <v>#REF!</v>
      </c>
      <c r="I16" s="7" t="e">
        <f>E16+F16+G16+H16</f>
        <v>#REF!</v>
      </c>
      <c r="J16" s="7" t="e">
        <f>ROUND((Source!F533+Source!F532)/1000,2)</f>
        <v>#REF!</v>
      </c>
      <c r="AI16" s="6">
        <v>0</v>
      </c>
      <c r="AJ16" s="6">
        <v>-1</v>
      </c>
      <c r="AK16" s="6" t="s">
        <v>6</v>
      </c>
      <c r="AL16" s="6" t="s">
        <v>6</v>
      </c>
      <c r="AM16" s="6" t="s">
        <v>6</v>
      </c>
      <c r="AN16" s="6">
        <v>0</v>
      </c>
      <c r="AO16" s="6" t="s">
        <v>6</v>
      </c>
      <c r="AP16" s="6" t="s">
        <v>6</v>
      </c>
      <c r="AT16" s="7">
        <v>2709742.08</v>
      </c>
      <c r="AU16" s="7">
        <v>2797626.88</v>
      </c>
      <c r="AV16" s="7">
        <v>0</v>
      </c>
      <c r="AW16" s="7">
        <v>798498.07</v>
      </c>
      <c r="AX16" s="7">
        <v>0</v>
      </c>
      <c r="AY16" s="7">
        <v>27558.600000000002</v>
      </c>
      <c r="AZ16" s="7">
        <v>6807.4</v>
      </c>
      <c r="BA16" s="7">
        <v>683054.66999999993</v>
      </c>
      <c r="BB16" s="7">
        <v>4041175.91</v>
      </c>
      <c r="BC16" s="7">
        <v>0</v>
      </c>
      <c r="BD16" s="7">
        <v>0</v>
      </c>
      <c r="BE16" s="7">
        <v>0</v>
      </c>
      <c r="BF16" s="7">
        <v>2328.0646200000001</v>
      </c>
      <c r="BG16" s="7">
        <v>16.517499600000001</v>
      </c>
      <c r="BH16" s="7">
        <v>0</v>
      </c>
      <c r="BI16" s="7">
        <v>834733.12</v>
      </c>
      <c r="BJ16" s="7">
        <v>496700.71</v>
      </c>
      <c r="BK16" s="7">
        <v>4839673.9799999995</v>
      </c>
    </row>
    <row r="18" spans="1:19" x14ac:dyDescent="0.2">
      <c r="A18">
        <v>51</v>
      </c>
      <c r="E18" s="8" t="e">
        <f>SUMIF(A16:A17,3,E16:E17)</f>
        <v>#REF!</v>
      </c>
      <c r="F18" s="8">
        <f>SUMIF(A16:A17,3,F16:F17)</f>
        <v>0</v>
      </c>
      <c r="G18" s="8" t="e">
        <f>SUMIF(A16:A17,3,G16:G17)</f>
        <v>#REF!</v>
      </c>
      <c r="H18" s="8" t="e">
        <f>SUMIF(A16:A17,3,H16:H17)</f>
        <v>#REF!</v>
      </c>
      <c r="I18" s="8" t="e">
        <f>SUMIF(A16:A17,3,I16:I17)</f>
        <v>#REF!</v>
      </c>
      <c r="J18" s="8" t="e">
        <f>SUMIF(A16:A17,3,J16:J17)</f>
        <v>#REF!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2709742.08</v>
      </c>
      <c r="G20" s="4" t="s">
        <v>156</v>
      </c>
      <c r="H20" s="4" t="s">
        <v>157</v>
      </c>
      <c r="I20" s="4"/>
      <c r="J20" s="4"/>
      <c r="K20" s="4">
        <v>201</v>
      </c>
      <c r="L20" s="4">
        <v>1</v>
      </c>
      <c r="M20" s="4">
        <v>3</v>
      </c>
      <c r="N20" s="4" t="s">
        <v>6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2797626.88</v>
      </c>
      <c r="G21" s="4" t="s">
        <v>158</v>
      </c>
      <c r="H21" s="4" t="s">
        <v>159</v>
      </c>
      <c r="I21" s="4"/>
      <c r="J21" s="4"/>
      <c r="K21" s="4">
        <v>202</v>
      </c>
      <c r="L21" s="4">
        <v>2</v>
      </c>
      <c r="M21" s="4">
        <v>3</v>
      </c>
      <c r="N21" s="4" t="s">
        <v>6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160</v>
      </c>
      <c r="H22" s="4" t="s">
        <v>161</v>
      </c>
      <c r="I22" s="4"/>
      <c r="J22" s="4"/>
      <c r="K22" s="4">
        <v>222</v>
      </c>
      <c r="L22" s="4">
        <v>3</v>
      </c>
      <c r="M22" s="4">
        <v>3</v>
      </c>
      <c r="N22" s="4" t="s">
        <v>6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2797626.88</v>
      </c>
      <c r="G23" s="4" t="s">
        <v>162</v>
      </c>
      <c r="H23" s="4" t="s">
        <v>163</v>
      </c>
      <c r="I23" s="4"/>
      <c r="J23" s="4"/>
      <c r="K23" s="4">
        <v>225</v>
      </c>
      <c r="L23" s="4">
        <v>4</v>
      </c>
      <c r="M23" s="4">
        <v>3</v>
      </c>
      <c r="N23" s="4" t="s">
        <v>6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1999128.81</v>
      </c>
      <c r="G24" s="4" t="s">
        <v>164</v>
      </c>
      <c r="H24" s="4" t="s">
        <v>165</v>
      </c>
      <c r="I24" s="4"/>
      <c r="J24" s="4"/>
      <c r="K24" s="4">
        <v>226</v>
      </c>
      <c r="L24" s="4">
        <v>5</v>
      </c>
      <c r="M24" s="4">
        <v>3</v>
      </c>
      <c r="N24" s="4" t="s">
        <v>6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166</v>
      </c>
      <c r="H25" s="4" t="s">
        <v>167</v>
      </c>
      <c r="I25" s="4"/>
      <c r="J25" s="4"/>
      <c r="K25" s="4">
        <v>227</v>
      </c>
      <c r="L25" s="4">
        <v>6</v>
      </c>
      <c r="M25" s="4">
        <v>3</v>
      </c>
      <c r="N25" s="4" t="s">
        <v>6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1999128.81</v>
      </c>
      <c r="G26" s="4" t="s">
        <v>168</v>
      </c>
      <c r="H26" s="4" t="s">
        <v>169</v>
      </c>
      <c r="I26" s="4"/>
      <c r="J26" s="4"/>
      <c r="K26" s="4">
        <v>228</v>
      </c>
      <c r="L26" s="4">
        <v>7</v>
      </c>
      <c r="M26" s="4">
        <v>3</v>
      </c>
      <c r="N26" s="4" t="s">
        <v>6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798498.07</v>
      </c>
      <c r="G27" s="4" t="s">
        <v>170</v>
      </c>
      <c r="H27" s="4" t="s">
        <v>171</v>
      </c>
      <c r="I27" s="4"/>
      <c r="J27" s="4"/>
      <c r="K27" s="4">
        <v>216</v>
      </c>
      <c r="L27" s="4">
        <v>8</v>
      </c>
      <c r="M27" s="4">
        <v>3</v>
      </c>
      <c r="N27" s="4" t="s">
        <v>6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172</v>
      </c>
      <c r="H28" s="4" t="s">
        <v>173</v>
      </c>
      <c r="I28" s="4"/>
      <c r="J28" s="4"/>
      <c r="K28" s="4">
        <v>223</v>
      </c>
      <c r="L28" s="4">
        <v>9</v>
      </c>
      <c r="M28" s="4">
        <v>3</v>
      </c>
      <c r="N28" s="4" t="s">
        <v>6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798498.07</v>
      </c>
      <c r="G29" s="4" t="s">
        <v>174</v>
      </c>
      <c r="H29" s="4" t="s">
        <v>175</v>
      </c>
      <c r="I29" s="4"/>
      <c r="J29" s="4"/>
      <c r="K29" s="4">
        <v>229</v>
      </c>
      <c r="L29" s="4">
        <v>10</v>
      </c>
      <c r="M29" s="4">
        <v>3</v>
      </c>
      <c r="N29" s="4" t="s">
        <v>6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27558.6</v>
      </c>
      <c r="G30" s="4" t="s">
        <v>176</v>
      </c>
      <c r="H30" s="4" t="s">
        <v>177</v>
      </c>
      <c r="I30" s="4"/>
      <c r="J30" s="4"/>
      <c r="K30" s="4">
        <v>203</v>
      </c>
      <c r="L30" s="4">
        <v>11</v>
      </c>
      <c r="M30" s="4">
        <v>3</v>
      </c>
      <c r="N30" s="4" t="s">
        <v>6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178</v>
      </c>
      <c r="H31" s="4" t="s">
        <v>179</v>
      </c>
      <c r="I31" s="4"/>
      <c r="J31" s="4"/>
      <c r="K31" s="4">
        <v>231</v>
      </c>
      <c r="L31" s="4">
        <v>12</v>
      </c>
      <c r="M31" s="4">
        <v>3</v>
      </c>
      <c r="N31" s="4" t="s">
        <v>6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6807.4000000000015</v>
      </c>
      <c r="G32" s="4" t="s">
        <v>180</v>
      </c>
      <c r="H32" s="4" t="s">
        <v>181</v>
      </c>
      <c r="I32" s="4"/>
      <c r="J32" s="4"/>
      <c r="K32" s="4">
        <v>204</v>
      </c>
      <c r="L32" s="4">
        <v>13</v>
      </c>
      <c r="M32" s="4">
        <v>3</v>
      </c>
      <c r="N32" s="4" t="s">
        <v>6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683054.67</v>
      </c>
      <c r="G33" s="4" t="s">
        <v>182</v>
      </c>
      <c r="H33" s="4" t="s">
        <v>183</v>
      </c>
      <c r="I33" s="4"/>
      <c r="J33" s="4"/>
      <c r="K33" s="4">
        <v>205</v>
      </c>
      <c r="L33" s="4">
        <v>14</v>
      </c>
      <c r="M33" s="4">
        <v>3</v>
      </c>
      <c r="N33" s="4" t="s">
        <v>6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184</v>
      </c>
      <c r="H34" s="4" t="s">
        <v>185</v>
      </c>
      <c r="I34" s="4"/>
      <c r="J34" s="4"/>
      <c r="K34" s="4">
        <v>232</v>
      </c>
      <c r="L34" s="4">
        <v>15</v>
      </c>
      <c r="M34" s="4">
        <v>3</v>
      </c>
      <c r="N34" s="4" t="s">
        <v>6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4041175.91</v>
      </c>
      <c r="G35" s="4" t="s">
        <v>186</v>
      </c>
      <c r="H35" s="4" t="s">
        <v>187</v>
      </c>
      <c r="I35" s="4"/>
      <c r="J35" s="4"/>
      <c r="K35" s="4">
        <v>214</v>
      </c>
      <c r="L35" s="4">
        <v>16</v>
      </c>
      <c r="M35" s="4">
        <v>3</v>
      </c>
      <c r="N35" s="4" t="s">
        <v>6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188</v>
      </c>
      <c r="H36" s="4" t="s">
        <v>189</v>
      </c>
      <c r="I36" s="4"/>
      <c r="J36" s="4"/>
      <c r="K36" s="4">
        <v>215</v>
      </c>
      <c r="L36" s="4">
        <v>17</v>
      </c>
      <c r="M36" s="4">
        <v>3</v>
      </c>
      <c r="N36" s="4" t="s">
        <v>6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190</v>
      </c>
      <c r="H37" s="4" t="s">
        <v>191</v>
      </c>
      <c r="I37" s="4"/>
      <c r="J37" s="4"/>
      <c r="K37" s="4">
        <v>217</v>
      </c>
      <c r="L37" s="4">
        <v>18</v>
      </c>
      <c r="M37" s="4">
        <v>3</v>
      </c>
      <c r="N37" s="4" t="s">
        <v>6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192</v>
      </c>
      <c r="H38" s="4" t="s">
        <v>193</v>
      </c>
      <c r="I38" s="4"/>
      <c r="J38" s="4"/>
      <c r="K38" s="4">
        <v>230</v>
      </c>
      <c r="L38" s="4">
        <v>19</v>
      </c>
      <c r="M38" s="4">
        <v>3</v>
      </c>
      <c r="N38" s="4" t="s">
        <v>6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194</v>
      </c>
      <c r="H39" s="4" t="s">
        <v>195</v>
      </c>
      <c r="I39" s="4"/>
      <c r="J39" s="4"/>
      <c r="K39" s="4">
        <v>206</v>
      </c>
      <c r="L39" s="4">
        <v>20</v>
      </c>
      <c r="M39" s="4">
        <v>3</v>
      </c>
      <c r="N39" s="4" t="s">
        <v>6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2328.0646200000001</v>
      </c>
      <c r="G40" s="4" t="s">
        <v>196</v>
      </c>
      <c r="H40" s="4" t="s">
        <v>197</v>
      </c>
      <c r="I40" s="4"/>
      <c r="J40" s="4"/>
      <c r="K40" s="4">
        <v>207</v>
      </c>
      <c r="L40" s="4">
        <v>21</v>
      </c>
      <c r="M40" s="4">
        <v>3</v>
      </c>
      <c r="N40" s="4" t="s">
        <v>6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16.517499600000001</v>
      </c>
      <c r="G41" s="4" t="s">
        <v>198</v>
      </c>
      <c r="H41" s="4" t="s">
        <v>199</v>
      </c>
      <c r="I41" s="4"/>
      <c r="J41" s="4"/>
      <c r="K41" s="4">
        <v>208</v>
      </c>
      <c r="L41" s="4">
        <v>22</v>
      </c>
      <c r="M41" s="4">
        <v>3</v>
      </c>
      <c r="N41" s="4" t="s">
        <v>6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200</v>
      </c>
      <c r="H42" s="4" t="s">
        <v>201</v>
      </c>
      <c r="I42" s="4"/>
      <c r="J42" s="4"/>
      <c r="K42" s="4">
        <v>209</v>
      </c>
      <c r="L42" s="4">
        <v>23</v>
      </c>
      <c r="M42" s="4">
        <v>3</v>
      </c>
      <c r="N42" s="4" t="s">
        <v>6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202</v>
      </c>
      <c r="H43" s="4" t="s">
        <v>203</v>
      </c>
      <c r="I43" s="4"/>
      <c r="J43" s="4"/>
      <c r="K43" s="4">
        <v>233</v>
      </c>
      <c r="L43" s="4">
        <v>24</v>
      </c>
      <c r="M43" s="4">
        <v>3</v>
      </c>
      <c r="N43" s="4" t="s">
        <v>6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834733.12</v>
      </c>
      <c r="G44" s="4" t="s">
        <v>204</v>
      </c>
      <c r="H44" s="4" t="s">
        <v>205</v>
      </c>
      <c r="I44" s="4"/>
      <c r="J44" s="4"/>
      <c r="K44" s="4">
        <v>210</v>
      </c>
      <c r="L44" s="4">
        <v>25</v>
      </c>
      <c r="M44" s="4">
        <v>3</v>
      </c>
      <c r="N44" s="4" t="s">
        <v>6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496700.71</v>
      </c>
      <c r="G45" s="4" t="s">
        <v>206</v>
      </c>
      <c r="H45" s="4" t="s">
        <v>207</v>
      </c>
      <c r="I45" s="4"/>
      <c r="J45" s="4"/>
      <c r="K45" s="4">
        <v>211</v>
      </c>
      <c r="L45" s="4">
        <v>26</v>
      </c>
      <c r="M45" s="4">
        <v>3</v>
      </c>
      <c r="N45" s="4" t="s">
        <v>6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4839673.9799999995</v>
      </c>
      <c r="G46" s="4" t="s">
        <v>208</v>
      </c>
      <c r="H46" s="4" t="s">
        <v>209</v>
      </c>
      <c r="I46" s="4"/>
      <c r="J46" s="4"/>
      <c r="K46" s="4">
        <v>224</v>
      </c>
      <c r="L46" s="4">
        <v>27</v>
      </c>
      <c r="M46" s="4">
        <v>3</v>
      </c>
      <c r="N46" s="4" t="s">
        <v>6</v>
      </c>
      <c r="O46" s="4">
        <v>2</v>
      </c>
      <c r="P46" s="4"/>
    </row>
    <row r="48" spans="1:16" x14ac:dyDescent="0.2">
      <c r="A48">
        <v>-1</v>
      </c>
    </row>
    <row r="51" spans="1:40" x14ac:dyDescent="0.2">
      <c r="A51" s="3">
        <v>75</v>
      </c>
      <c r="B51" s="3" t="s">
        <v>519</v>
      </c>
      <c r="C51" s="3">
        <v>2024</v>
      </c>
      <c r="D51" s="3">
        <v>4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4</v>
      </c>
      <c r="K51" s="3">
        <v>0</v>
      </c>
      <c r="L51" s="3">
        <v>0</v>
      </c>
      <c r="M51" s="3">
        <v>0</v>
      </c>
      <c r="N51" s="3">
        <v>74715642</v>
      </c>
      <c r="O51" s="3">
        <v>1</v>
      </c>
    </row>
    <row r="52" spans="1:40" x14ac:dyDescent="0.2">
      <c r="A52" s="5">
        <v>3</v>
      </c>
      <c r="B52" s="5" t="s">
        <v>520</v>
      </c>
      <c r="C52" s="5">
        <v>1</v>
      </c>
      <c r="D52" s="5">
        <v>9.11</v>
      </c>
      <c r="E52" s="5">
        <v>13.26</v>
      </c>
      <c r="F52" s="5">
        <v>33.39</v>
      </c>
      <c r="G52" s="5">
        <v>33.39</v>
      </c>
      <c r="H52" s="5">
        <v>6.13</v>
      </c>
      <c r="I52" s="5">
        <v>1</v>
      </c>
      <c r="J52" s="5">
        <v>2</v>
      </c>
      <c r="K52" s="5">
        <v>33.39</v>
      </c>
      <c r="L52" s="5">
        <v>1</v>
      </c>
      <c r="M52" s="5">
        <v>1</v>
      </c>
      <c r="N52" s="5">
        <v>9.11</v>
      </c>
      <c r="O52" s="5">
        <v>6.13</v>
      </c>
      <c r="P52" s="5">
        <v>1</v>
      </c>
      <c r="Q52" s="5">
        <v>33.39</v>
      </c>
      <c r="R52" s="5">
        <v>1</v>
      </c>
      <c r="S52" s="5" t="s">
        <v>6</v>
      </c>
      <c r="T52" s="5" t="s">
        <v>6</v>
      </c>
      <c r="U52" s="5" t="s">
        <v>6</v>
      </c>
      <c r="V52" s="5" t="s">
        <v>6</v>
      </c>
      <c r="W52" s="5" t="s">
        <v>6</v>
      </c>
      <c r="X52" s="5" t="s">
        <v>6</v>
      </c>
      <c r="Y52" s="5" t="s">
        <v>6</v>
      </c>
      <c r="Z52" s="5" t="s">
        <v>6</v>
      </c>
      <c r="AA52" s="5" t="s">
        <v>6</v>
      </c>
      <c r="AB52" s="5" t="s">
        <v>6</v>
      </c>
      <c r="AC52" s="5" t="s">
        <v>6</v>
      </c>
      <c r="AD52" s="5" t="s">
        <v>6</v>
      </c>
      <c r="AE52" s="5" t="s">
        <v>6</v>
      </c>
      <c r="AF52" s="5" t="s">
        <v>6</v>
      </c>
      <c r="AG52" s="5" t="s">
        <v>6</v>
      </c>
      <c r="AH52" s="5" t="s">
        <v>6</v>
      </c>
      <c r="AI52" s="5"/>
      <c r="AJ52" s="5"/>
      <c r="AK52" s="5"/>
      <c r="AL52" s="5"/>
      <c r="AM52" s="5"/>
      <c r="AN52" s="5">
        <v>74715643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59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200" x14ac:dyDescent="0.2">
      <c r="A1">
        <f>ROW(Source!A28)</f>
        <v>28</v>
      </c>
      <c r="B1">
        <v>74715642</v>
      </c>
      <c r="C1">
        <v>74746301</v>
      </c>
      <c r="D1">
        <v>49510757</v>
      </c>
      <c r="E1">
        <v>70</v>
      </c>
      <c r="F1">
        <v>1</v>
      </c>
      <c r="G1">
        <v>1</v>
      </c>
      <c r="H1">
        <v>1</v>
      </c>
      <c r="I1" t="s">
        <v>522</v>
      </c>
      <c r="J1" t="s">
        <v>6</v>
      </c>
      <c r="K1" t="s">
        <v>523</v>
      </c>
      <c r="L1">
        <v>1191</v>
      </c>
      <c r="N1">
        <v>1013</v>
      </c>
      <c r="O1" t="s">
        <v>524</v>
      </c>
      <c r="P1" t="s">
        <v>524</v>
      </c>
      <c r="Q1">
        <v>1</v>
      </c>
      <c r="W1">
        <v>0</v>
      </c>
      <c r="X1">
        <v>-1111239348</v>
      </c>
      <c r="Y1">
        <f>(AT1*ROUND(1.05,7))</f>
        <v>3.8325</v>
      </c>
      <c r="AA1">
        <v>0</v>
      </c>
      <c r="AB1">
        <v>0</v>
      </c>
      <c r="AC1">
        <v>0</v>
      </c>
      <c r="AD1">
        <v>321.20999999999998</v>
      </c>
      <c r="AE1">
        <v>0</v>
      </c>
      <c r="AF1">
        <v>0</v>
      </c>
      <c r="AG1">
        <v>0</v>
      </c>
      <c r="AH1">
        <v>9.6199999999999992</v>
      </c>
      <c r="AI1">
        <v>1</v>
      </c>
      <c r="AJ1">
        <v>1</v>
      </c>
      <c r="AK1">
        <v>1</v>
      </c>
      <c r="AL1">
        <v>33.39</v>
      </c>
      <c r="AM1">
        <v>4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6</v>
      </c>
      <c r="AT1">
        <v>3.65</v>
      </c>
      <c r="AU1" t="s">
        <v>26</v>
      </c>
      <c r="AV1">
        <v>1</v>
      </c>
      <c r="AW1">
        <v>2</v>
      </c>
      <c r="AX1">
        <v>74746302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U1">
        <f>ROUND(AT1*Source!I28*AH1*AL1,2)</f>
        <v>3517.27</v>
      </c>
      <c r="CV1">
        <f>ROUND(Y1*Source!I28,7)</f>
        <v>11.4975</v>
      </c>
      <c r="CW1">
        <v>0</v>
      </c>
      <c r="CX1">
        <f>ROUND(Y1*Source!I28,7)</f>
        <v>11.4975</v>
      </c>
      <c r="CY1">
        <f>AD1</f>
        <v>321.20999999999998</v>
      </c>
      <c r="CZ1">
        <f>AH1</f>
        <v>9.6199999999999992</v>
      </c>
      <c r="DA1">
        <f>AL1</f>
        <v>33.39</v>
      </c>
      <c r="DB1">
        <f>ROUND((ROUND(AT1*CZ1,2)*ROUND(1.05,7)),2)</f>
        <v>36.869999999999997</v>
      </c>
      <c r="DC1">
        <f>ROUND((ROUND(AT1*AG1,2)*ROUND(1.05,7)),2)</f>
        <v>0</v>
      </c>
      <c r="DD1" t="s">
        <v>6</v>
      </c>
      <c r="DE1" t="s">
        <v>6</v>
      </c>
      <c r="DF1">
        <f>ROUND(ROUND(AE1,2)*CX1,2)</f>
        <v>0</v>
      </c>
      <c r="DG1">
        <f>ROUND(ROUND(AF1,2)*CX1,2)</f>
        <v>0</v>
      </c>
      <c r="DH1">
        <f>Source!I28*SmtRes!Y1</f>
        <v>11.4975</v>
      </c>
      <c r="DI1">
        <f>AD1</f>
        <v>321.20999999999998</v>
      </c>
      <c r="DJ1">
        <f>EtalonRes!AB1</f>
        <v>9.6199999999999992</v>
      </c>
      <c r="DK1">
        <f>Source!BA28</f>
        <v>33.39</v>
      </c>
      <c r="DL1" t="s">
        <v>6</v>
      </c>
      <c r="DM1">
        <v>0</v>
      </c>
      <c r="DN1" t="s">
        <v>6</v>
      </c>
      <c r="DO1">
        <v>0</v>
      </c>
      <c r="GQ1">
        <v>-1</v>
      </c>
      <c r="GR1">
        <v>-1</v>
      </c>
    </row>
    <row r="2" spans="1:200" x14ac:dyDescent="0.2">
      <c r="A2">
        <f>ROW(Source!A28)</f>
        <v>28</v>
      </c>
      <c r="B2">
        <v>74715642</v>
      </c>
      <c r="C2">
        <v>74746301</v>
      </c>
      <c r="D2">
        <v>49510905</v>
      </c>
      <c r="E2">
        <v>70</v>
      </c>
      <c r="F2">
        <v>1</v>
      </c>
      <c r="G2">
        <v>1</v>
      </c>
      <c r="H2">
        <v>1</v>
      </c>
      <c r="I2" t="s">
        <v>525</v>
      </c>
      <c r="J2" t="s">
        <v>6</v>
      </c>
      <c r="K2" t="s">
        <v>526</v>
      </c>
      <c r="L2">
        <v>1191</v>
      </c>
      <c r="N2">
        <v>1013</v>
      </c>
      <c r="O2" t="s">
        <v>524</v>
      </c>
      <c r="P2" t="s">
        <v>524</v>
      </c>
      <c r="Q2">
        <v>1</v>
      </c>
      <c r="W2">
        <v>0</v>
      </c>
      <c r="X2">
        <v>-1417349443</v>
      </c>
      <c r="Y2">
        <f>(AT2*ROUND(1.05,7))</f>
        <v>5.2500000000000005E-2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33.39</v>
      </c>
      <c r="AL2">
        <v>1</v>
      </c>
      <c r="AM2">
        <v>4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6</v>
      </c>
      <c r="AT2">
        <v>0.05</v>
      </c>
      <c r="AU2" t="s">
        <v>26</v>
      </c>
      <c r="AV2">
        <v>2</v>
      </c>
      <c r="AW2">
        <v>2</v>
      </c>
      <c r="AX2">
        <v>74746303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V2">
        <v>0</v>
      </c>
      <c r="CW2">
        <v>0</v>
      </c>
      <c r="CX2">
        <f>ROUND(Y2*Source!I28,7)</f>
        <v>0.1575</v>
      </c>
      <c r="CY2">
        <f>AD2</f>
        <v>0</v>
      </c>
      <c r="CZ2">
        <f>AH2</f>
        <v>0</v>
      </c>
      <c r="DA2">
        <f>AL2</f>
        <v>1</v>
      </c>
      <c r="DB2">
        <f>ROUND((ROUND(AT2*CZ2,2)*ROUND(1.05,7)),2)</f>
        <v>0</v>
      </c>
      <c r="DC2">
        <f>ROUND((ROUND(AT2*AG2,2)*ROUND(1.05,7)),2)</f>
        <v>0</v>
      </c>
      <c r="DD2" t="s">
        <v>6</v>
      </c>
      <c r="DE2" t="s">
        <v>6</v>
      </c>
      <c r="DF2">
        <f>ROUND(ROUND(AE2,2)*CX2,2)</f>
        <v>0</v>
      </c>
      <c r="DG2">
        <f>ROUND(ROUND(AF2,2)*CX2,2)</f>
        <v>0</v>
      </c>
      <c r="DH2">
        <f>Source!I28*SmtRes!Y2</f>
        <v>0.15750000000000003</v>
      </c>
      <c r="DI2">
        <f>AD2</f>
        <v>0</v>
      </c>
      <c r="DJ2">
        <f>EtalonRes!AB2</f>
        <v>0</v>
      </c>
      <c r="DK2">
        <f>Source!BA28</f>
        <v>33.39</v>
      </c>
      <c r="DL2" t="s">
        <v>6</v>
      </c>
      <c r="DM2">
        <v>0</v>
      </c>
      <c r="DN2" t="s">
        <v>6</v>
      </c>
      <c r="DO2">
        <v>0</v>
      </c>
      <c r="GQ2">
        <v>-1</v>
      </c>
      <c r="GR2">
        <v>-1</v>
      </c>
    </row>
    <row r="3" spans="1:200" x14ac:dyDescent="0.2">
      <c r="A3">
        <f>ROW(Source!A28)</f>
        <v>28</v>
      </c>
      <c r="B3">
        <v>74715642</v>
      </c>
      <c r="C3">
        <v>74746301</v>
      </c>
      <c r="D3">
        <v>49672573</v>
      </c>
      <c r="E3">
        <v>1</v>
      </c>
      <c r="F3">
        <v>1</v>
      </c>
      <c r="G3">
        <v>1</v>
      </c>
      <c r="H3">
        <v>2</v>
      </c>
      <c r="I3" t="s">
        <v>527</v>
      </c>
      <c r="J3" t="s">
        <v>528</v>
      </c>
      <c r="K3" t="s">
        <v>529</v>
      </c>
      <c r="L3">
        <v>1367</v>
      </c>
      <c r="N3">
        <v>1011</v>
      </c>
      <c r="O3" t="s">
        <v>530</v>
      </c>
      <c r="P3" t="s">
        <v>530</v>
      </c>
      <c r="Q3">
        <v>1</v>
      </c>
      <c r="W3">
        <v>0</v>
      </c>
      <c r="X3">
        <v>-430484415</v>
      </c>
      <c r="Y3">
        <f>(AT3*ROUND(1.05,7))</f>
        <v>1.0500000000000001E-2</v>
      </c>
      <c r="AA3">
        <v>0</v>
      </c>
      <c r="AB3">
        <v>1530.2</v>
      </c>
      <c r="AC3">
        <v>450.77</v>
      </c>
      <c r="AD3">
        <v>0</v>
      </c>
      <c r="AE3">
        <v>0</v>
      </c>
      <c r="AF3">
        <v>115.4</v>
      </c>
      <c r="AG3">
        <v>13.5</v>
      </c>
      <c r="AH3">
        <v>0</v>
      </c>
      <c r="AI3">
        <v>1</v>
      </c>
      <c r="AJ3">
        <v>13.26</v>
      </c>
      <c r="AK3">
        <v>33.39</v>
      </c>
      <c r="AL3">
        <v>1</v>
      </c>
      <c r="AM3">
        <v>4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6</v>
      </c>
      <c r="AT3">
        <v>0.01</v>
      </c>
      <c r="AU3" t="s">
        <v>64</v>
      </c>
      <c r="AV3">
        <v>0</v>
      </c>
      <c r="AW3">
        <v>2</v>
      </c>
      <c r="AX3">
        <v>74746304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V3">
        <v>0</v>
      </c>
      <c r="CW3">
        <f>ROUND(Y3*Source!I28*DO3,7)</f>
        <v>0</v>
      </c>
      <c r="CX3">
        <f>ROUND(Y3*Source!I28,7)</f>
        <v>3.15E-2</v>
      </c>
      <c r="CY3">
        <f>AB3</f>
        <v>1530.2</v>
      </c>
      <c r="CZ3">
        <f>AF3</f>
        <v>115.4</v>
      </c>
      <c r="DA3">
        <f>AJ3</f>
        <v>13.26</v>
      </c>
      <c r="DB3">
        <f>ROUND((ROUND(AT3*CZ3,2)*ROUND(1.05,7)),2)</f>
        <v>1.21</v>
      </c>
      <c r="DC3">
        <f>ROUND((ROUND(AT3*AG3,2)*ROUND(1.05,7)),2)</f>
        <v>0.15</v>
      </c>
      <c r="DD3" t="s">
        <v>6</v>
      </c>
      <c r="DE3" t="s">
        <v>6</v>
      </c>
      <c r="DF3">
        <f>ROUND(ROUND(AE3,2)*CX3,2)</f>
        <v>0</v>
      </c>
      <c r="DG3">
        <f>ROUND(ROUND(AF3*AJ3,2)*CX3,2)</f>
        <v>48.2</v>
      </c>
      <c r="DH3">
        <f>Source!I28*SmtRes!Y3</f>
        <v>3.15E-2</v>
      </c>
      <c r="DI3">
        <f>AB3</f>
        <v>1530.2</v>
      </c>
      <c r="DJ3">
        <f>EtalonRes!Z3</f>
        <v>115.4</v>
      </c>
      <c r="DK3">
        <f>Source!BB28</f>
        <v>13.26</v>
      </c>
      <c r="DL3" t="s">
        <v>6</v>
      </c>
      <c r="DM3">
        <v>0</v>
      </c>
      <c r="DN3" t="s">
        <v>6</v>
      </c>
      <c r="DO3">
        <v>0</v>
      </c>
      <c r="GQ3">
        <v>-1</v>
      </c>
      <c r="GR3">
        <v>-1</v>
      </c>
    </row>
    <row r="4" spans="1:200" x14ac:dyDescent="0.2">
      <c r="A4">
        <f>ROW(Source!A28)</f>
        <v>28</v>
      </c>
      <c r="B4">
        <v>74715642</v>
      </c>
      <c r="C4">
        <v>74746301</v>
      </c>
      <c r="D4">
        <v>49672695</v>
      </c>
      <c r="E4">
        <v>1</v>
      </c>
      <c r="F4">
        <v>1</v>
      </c>
      <c r="G4">
        <v>1</v>
      </c>
      <c r="H4">
        <v>2</v>
      </c>
      <c r="I4" t="s">
        <v>531</v>
      </c>
      <c r="J4" t="s">
        <v>532</v>
      </c>
      <c r="K4" t="s">
        <v>533</v>
      </c>
      <c r="L4">
        <v>1367</v>
      </c>
      <c r="N4">
        <v>1011</v>
      </c>
      <c r="O4" t="s">
        <v>530</v>
      </c>
      <c r="P4" t="s">
        <v>530</v>
      </c>
      <c r="Q4">
        <v>1</v>
      </c>
      <c r="W4">
        <v>0</v>
      </c>
      <c r="X4">
        <v>1063590936</v>
      </c>
      <c r="Y4">
        <f>(AT4*ROUND(1.05,7))</f>
        <v>0.95550000000000013</v>
      </c>
      <c r="AA4">
        <v>0</v>
      </c>
      <c r="AB4">
        <v>41.37</v>
      </c>
      <c r="AC4">
        <v>0</v>
      </c>
      <c r="AD4">
        <v>0</v>
      </c>
      <c r="AE4">
        <v>0</v>
      </c>
      <c r="AF4">
        <v>3.12</v>
      </c>
      <c r="AG4">
        <v>0</v>
      </c>
      <c r="AH4">
        <v>0</v>
      </c>
      <c r="AI4">
        <v>1</v>
      </c>
      <c r="AJ4">
        <v>13.26</v>
      </c>
      <c r="AK4">
        <v>33.39</v>
      </c>
      <c r="AL4">
        <v>1</v>
      </c>
      <c r="AM4">
        <v>4</v>
      </c>
      <c r="AN4">
        <v>0</v>
      </c>
      <c r="AO4">
        <v>1</v>
      </c>
      <c r="AP4">
        <v>1</v>
      </c>
      <c r="AQ4">
        <v>0</v>
      </c>
      <c r="AR4">
        <v>0</v>
      </c>
      <c r="AS4" t="s">
        <v>6</v>
      </c>
      <c r="AT4">
        <v>0.91</v>
      </c>
      <c r="AU4" t="s">
        <v>64</v>
      </c>
      <c r="AV4">
        <v>0</v>
      </c>
      <c r="AW4">
        <v>2</v>
      </c>
      <c r="AX4">
        <v>74746305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V4">
        <v>0</v>
      </c>
      <c r="CW4">
        <f>ROUND(Y4*Source!I28*DO4,7)</f>
        <v>0</v>
      </c>
      <c r="CX4">
        <f>ROUND(Y4*Source!I28,7)</f>
        <v>2.8664999999999998</v>
      </c>
      <c r="CY4">
        <f>AB4</f>
        <v>41.37</v>
      </c>
      <c r="CZ4">
        <f>AF4</f>
        <v>3.12</v>
      </c>
      <c r="DA4">
        <f>AJ4</f>
        <v>13.26</v>
      </c>
      <c r="DB4">
        <f>ROUND((ROUND(AT4*CZ4,2)*ROUND(1.05,7)),2)</f>
        <v>2.98</v>
      </c>
      <c r="DC4">
        <f>ROUND((ROUND(AT4*AG4,2)*ROUND(1.05,7)),2)</f>
        <v>0</v>
      </c>
      <c r="DD4" t="s">
        <v>6</v>
      </c>
      <c r="DE4" t="s">
        <v>6</v>
      </c>
      <c r="DF4">
        <f>ROUND(ROUND(AE4,2)*CX4,2)</f>
        <v>0</v>
      </c>
      <c r="DG4">
        <f>ROUND(ROUND(AF4*AJ4,2)*CX4,2)</f>
        <v>118.59</v>
      </c>
      <c r="DH4">
        <f>Source!I28*SmtRes!Y4</f>
        <v>2.8665000000000003</v>
      </c>
      <c r="DI4">
        <f>AB4</f>
        <v>41.37</v>
      </c>
      <c r="DJ4">
        <f>EtalonRes!Z4</f>
        <v>3.12</v>
      </c>
      <c r="DK4">
        <f>Source!BB28</f>
        <v>13.26</v>
      </c>
      <c r="DL4" t="s">
        <v>6</v>
      </c>
      <c r="DM4">
        <v>0</v>
      </c>
      <c r="DN4" t="s">
        <v>6</v>
      </c>
      <c r="DO4">
        <v>0</v>
      </c>
      <c r="GQ4">
        <v>-1</v>
      </c>
      <c r="GR4">
        <v>-1</v>
      </c>
    </row>
    <row r="5" spans="1:200" x14ac:dyDescent="0.2">
      <c r="A5">
        <f>ROW(Source!A28)</f>
        <v>28</v>
      </c>
      <c r="B5">
        <v>74715642</v>
      </c>
      <c r="C5">
        <v>74746301</v>
      </c>
      <c r="D5">
        <v>49673503</v>
      </c>
      <c r="E5">
        <v>1</v>
      </c>
      <c r="F5">
        <v>1</v>
      </c>
      <c r="G5">
        <v>1</v>
      </c>
      <c r="H5">
        <v>2</v>
      </c>
      <c r="I5" t="s">
        <v>534</v>
      </c>
      <c r="J5" t="s">
        <v>535</v>
      </c>
      <c r="K5" t="s">
        <v>536</v>
      </c>
      <c r="L5">
        <v>1367</v>
      </c>
      <c r="N5">
        <v>1011</v>
      </c>
      <c r="O5" t="s">
        <v>530</v>
      </c>
      <c r="P5" t="s">
        <v>530</v>
      </c>
      <c r="Q5">
        <v>1</v>
      </c>
      <c r="W5">
        <v>0</v>
      </c>
      <c r="X5">
        <v>509054691</v>
      </c>
      <c r="Y5">
        <f>(AT5*ROUND(1.05,7))</f>
        <v>4.2000000000000003E-2</v>
      </c>
      <c r="AA5">
        <v>0</v>
      </c>
      <c r="AB5">
        <v>871.31</v>
      </c>
      <c r="AC5">
        <v>387.32</v>
      </c>
      <c r="AD5">
        <v>0</v>
      </c>
      <c r="AE5">
        <v>0</v>
      </c>
      <c r="AF5">
        <v>65.709999999999994</v>
      </c>
      <c r="AG5">
        <v>11.6</v>
      </c>
      <c r="AH5">
        <v>0</v>
      </c>
      <c r="AI5">
        <v>1</v>
      </c>
      <c r="AJ5">
        <v>13.26</v>
      </c>
      <c r="AK5">
        <v>33.39</v>
      </c>
      <c r="AL5">
        <v>1</v>
      </c>
      <c r="AM5">
        <v>4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6</v>
      </c>
      <c r="AT5">
        <v>0.04</v>
      </c>
      <c r="AU5" t="s">
        <v>64</v>
      </c>
      <c r="AV5">
        <v>0</v>
      </c>
      <c r="AW5">
        <v>2</v>
      </c>
      <c r="AX5">
        <v>74746306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V5">
        <v>0</v>
      </c>
      <c r="CW5">
        <f>ROUND(Y5*Source!I28*DO5,7)</f>
        <v>0</v>
      </c>
      <c r="CX5">
        <f>ROUND(Y5*Source!I28,7)</f>
        <v>0.126</v>
      </c>
      <c r="CY5">
        <f>AB5</f>
        <v>871.31</v>
      </c>
      <c r="CZ5">
        <f>AF5</f>
        <v>65.709999999999994</v>
      </c>
      <c r="DA5">
        <f>AJ5</f>
        <v>13.26</v>
      </c>
      <c r="DB5">
        <f>ROUND((ROUND(AT5*CZ5,2)*ROUND(1.05,7)),2)</f>
        <v>2.76</v>
      </c>
      <c r="DC5">
        <f>ROUND((ROUND(AT5*AG5,2)*ROUND(1.05,7)),2)</f>
        <v>0.48</v>
      </c>
      <c r="DD5" t="s">
        <v>6</v>
      </c>
      <c r="DE5" t="s">
        <v>6</v>
      </c>
      <c r="DF5">
        <f>ROUND(ROUND(AE5,2)*CX5,2)</f>
        <v>0</v>
      </c>
      <c r="DG5">
        <f>ROUND(ROUND(AF5*AJ5,2)*CX5,2)</f>
        <v>109.79</v>
      </c>
      <c r="DH5">
        <f>Source!I28*SmtRes!Y5</f>
        <v>0.126</v>
      </c>
      <c r="DI5">
        <f>AB5</f>
        <v>871.31</v>
      </c>
      <c r="DJ5">
        <f>EtalonRes!Z5</f>
        <v>65.709999999999994</v>
      </c>
      <c r="DK5">
        <f>Source!BB28</f>
        <v>13.26</v>
      </c>
      <c r="DL5" t="s">
        <v>6</v>
      </c>
      <c r="DM5">
        <v>0</v>
      </c>
      <c r="DN5" t="s">
        <v>6</v>
      </c>
      <c r="DO5">
        <v>0</v>
      </c>
      <c r="GQ5">
        <v>-1</v>
      </c>
      <c r="GR5">
        <v>-1</v>
      </c>
    </row>
    <row r="6" spans="1:200" x14ac:dyDescent="0.2">
      <c r="A6">
        <f>ROW(Source!A28)</f>
        <v>28</v>
      </c>
      <c r="B6">
        <v>74715642</v>
      </c>
      <c r="C6">
        <v>74746301</v>
      </c>
      <c r="D6">
        <v>49525488</v>
      </c>
      <c r="E6">
        <v>1</v>
      </c>
      <c r="F6">
        <v>1</v>
      </c>
      <c r="G6">
        <v>1</v>
      </c>
      <c r="H6">
        <v>3</v>
      </c>
      <c r="I6" t="s">
        <v>537</v>
      </c>
      <c r="J6" t="s">
        <v>538</v>
      </c>
      <c r="K6" t="s">
        <v>539</v>
      </c>
      <c r="L6">
        <v>1346</v>
      </c>
      <c r="N6">
        <v>1009</v>
      </c>
      <c r="O6" t="s">
        <v>540</v>
      </c>
      <c r="P6" t="s">
        <v>540</v>
      </c>
      <c r="Q6">
        <v>1</v>
      </c>
      <c r="W6">
        <v>0</v>
      </c>
      <c r="X6">
        <v>-1864341761</v>
      </c>
      <c r="Y6" s="183" t="e">
        <f>#REF!</f>
        <v>#REF!</v>
      </c>
      <c r="AA6">
        <v>82.35</v>
      </c>
      <c r="AB6">
        <v>0</v>
      </c>
      <c r="AC6">
        <v>0</v>
      </c>
      <c r="AD6">
        <v>0</v>
      </c>
      <c r="AE6">
        <v>9.0399999999999991</v>
      </c>
      <c r="AF6">
        <v>0</v>
      </c>
      <c r="AG6">
        <v>0</v>
      </c>
      <c r="AH6">
        <v>0</v>
      </c>
      <c r="AI6">
        <v>9.11</v>
      </c>
      <c r="AJ6">
        <v>1</v>
      </c>
      <c r="AK6">
        <v>1</v>
      </c>
      <c r="AL6">
        <v>1</v>
      </c>
      <c r="AM6">
        <v>4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6</v>
      </c>
      <c r="AT6">
        <v>0.02</v>
      </c>
      <c r="AU6" t="s">
        <v>6</v>
      </c>
      <c r="AV6">
        <v>0</v>
      </c>
      <c r="AW6">
        <v>2</v>
      </c>
      <c r="AX6">
        <v>74746307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V6">
        <v>0</v>
      </c>
      <c r="CW6">
        <v>0</v>
      </c>
      <c r="CX6" t="e">
        <f>ROUND(Y6*Source!I28,7)</f>
        <v>#REF!</v>
      </c>
      <c r="CY6">
        <f t="shared" ref="CY6:CY11" si="0">AA6</f>
        <v>82.35</v>
      </c>
      <c r="CZ6">
        <f t="shared" ref="CZ6:CZ11" si="1">AE6</f>
        <v>9.0399999999999991</v>
      </c>
      <c r="DA6">
        <f t="shared" ref="DA6:DA11" si="2">AI6</f>
        <v>9.11</v>
      </c>
      <c r="DB6">
        <f t="shared" ref="DB6:DB11" si="3">ROUND(ROUND(AT6*CZ6,2),2)</f>
        <v>0.18</v>
      </c>
      <c r="DC6">
        <f t="shared" ref="DC6:DC11" si="4">ROUND(ROUND(AT6*AG6,2),2)</f>
        <v>0</v>
      </c>
      <c r="DD6" t="s">
        <v>6</v>
      </c>
      <c r="DE6" t="s">
        <v>6</v>
      </c>
      <c r="DF6" t="e">
        <f t="shared" ref="DF6:DF11" si="5">ROUND(ROUND(AE6*AI6,2)*CX6,2)</f>
        <v>#REF!</v>
      </c>
      <c r="DG6" t="e">
        <f t="shared" ref="DG6:DG13" si="6">ROUND(ROUND(AF6,2)*CX6,2)</f>
        <v>#REF!</v>
      </c>
      <c r="DH6" t="e">
        <f>Source!I28*SmtRes!Y6</f>
        <v>#REF!</v>
      </c>
      <c r="DI6">
        <f t="shared" ref="DI6:DI11" si="7">AA6</f>
        <v>82.35</v>
      </c>
      <c r="DJ6">
        <f>EtalonRes!Y6</f>
        <v>9.0399999999999991</v>
      </c>
      <c r="DK6">
        <f>Source!BC28</f>
        <v>9.11</v>
      </c>
      <c r="DL6" t="s">
        <v>6</v>
      </c>
      <c r="DM6">
        <v>0</v>
      </c>
      <c r="DN6" t="s">
        <v>6</v>
      </c>
      <c r="DO6">
        <v>0</v>
      </c>
      <c r="GQ6">
        <v>-1</v>
      </c>
      <c r="GR6">
        <v>-1</v>
      </c>
    </row>
    <row r="7" spans="1:200" x14ac:dyDescent="0.2">
      <c r="A7">
        <f>ROW(Source!A28)</f>
        <v>28</v>
      </c>
      <c r="B7">
        <v>74715642</v>
      </c>
      <c r="C7">
        <v>74746301</v>
      </c>
      <c r="D7">
        <v>49526492</v>
      </c>
      <c r="E7">
        <v>1</v>
      </c>
      <c r="F7">
        <v>1</v>
      </c>
      <c r="G7">
        <v>1</v>
      </c>
      <c r="H7">
        <v>3</v>
      </c>
      <c r="I7" t="s">
        <v>541</v>
      </c>
      <c r="J7" t="s">
        <v>542</v>
      </c>
      <c r="K7" t="s">
        <v>543</v>
      </c>
      <c r="L7">
        <v>1346</v>
      </c>
      <c r="N7">
        <v>1009</v>
      </c>
      <c r="O7" t="s">
        <v>540</v>
      </c>
      <c r="P7" t="s">
        <v>540</v>
      </c>
      <c r="Q7">
        <v>1</v>
      </c>
      <c r="W7">
        <v>0</v>
      </c>
      <c r="X7">
        <v>497341279</v>
      </c>
      <c r="Y7" s="183" t="e">
        <f>#REF!</f>
        <v>#REF!</v>
      </c>
      <c r="AA7">
        <v>210.35</v>
      </c>
      <c r="AB7">
        <v>0</v>
      </c>
      <c r="AC7">
        <v>0</v>
      </c>
      <c r="AD7">
        <v>0</v>
      </c>
      <c r="AE7">
        <v>23.09</v>
      </c>
      <c r="AF7">
        <v>0</v>
      </c>
      <c r="AG7">
        <v>0</v>
      </c>
      <c r="AH7">
        <v>0</v>
      </c>
      <c r="AI7">
        <v>9.11</v>
      </c>
      <c r="AJ7">
        <v>1</v>
      </c>
      <c r="AK7">
        <v>1</v>
      </c>
      <c r="AL7">
        <v>1</v>
      </c>
      <c r="AM7">
        <v>4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6</v>
      </c>
      <c r="AT7">
        <v>0.08</v>
      </c>
      <c r="AU7" t="s">
        <v>6</v>
      </c>
      <c r="AV7">
        <v>0</v>
      </c>
      <c r="AW7">
        <v>2</v>
      </c>
      <c r="AX7">
        <v>74746308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V7">
        <v>0</v>
      </c>
      <c r="CW7">
        <v>0</v>
      </c>
      <c r="CX7" t="e">
        <f>ROUND(Y7*Source!I28,7)</f>
        <v>#REF!</v>
      </c>
      <c r="CY7">
        <f t="shared" si="0"/>
        <v>210.35</v>
      </c>
      <c r="CZ7">
        <f t="shared" si="1"/>
        <v>23.09</v>
      </c>
      <c r="DA7">
        <f t="shared" si="2"/>
        <v>9.11</v>
      </c>
      <c r="DB7">
        <f t="shared" si="3"/>
        <v>1.85</v>
      </c>
      <c r="DC7">
        <f t="shared" si="4"/>
        <v>0</v>
      </c>
      <c r="DD7" t="s">
        <v>6</v>
      </c>
      <c r="DE7" t="s">
        <v>6</v>
      </c>
      <c r="DF7" t="e">
        <f t="shared" si="5"/>
        <v>#REF!</v>
      </c>
      <c r="DG7" t="e">
        <f t="shared" si="6"/>
        <v>#REF!</v>
      </c>
      <c r="DH7" t="e">
        <f>Source!I28*SmtRes!Y7</f>
        <v>#REF!</v>
      </c>
      <c r="DI7">
        <f t="shared" si="7"/>
        <v>210.35</v>
      </c>
      <c r="DJ7">
        <f>EtalonRes!Y7</f>
        <v>23.09</v>
      </c>
      <c r="DK7">
        <f>Source!BC28</f>
        <v>9.11</v>
      </c>
      <c r="DL7" t="s">
        <v>6</v>
      </c>
      <c r="DM7">
        <v>0</v>
      </c>
      <c r="DN7" t="s">
        <v>6</v>
      </c>
      <c r="DO7">
        <v>0</v>
      </c>
      <c r="GQ7">
        <v>-1</v>
      </c>
      <c r="GR7">
        <v>-1</v>
      </c>
    </row>
    <row r="8" spans="1:200" x14ac:dyDescent="0.2">
      <c r="A8">
        <f>ROW(Source!A28)</f>
        <v>28</v>
      </c>
      <c r="B8">
        <v>74715642</v>
      </c>
      <c r="C8">
        <v>74746301</v>
      </c>
      <c r="D8">
        <v>0</v>
      </c>
      <c r="E8">
        <v>0</v>
      </c>
      <c r="F8">
        <v>1</v>
      </c>
      <c r="G8">
        <v>1</v>
      </c>
      <c r="H8">
        <v>3</v>
      </c>
      <c r="I8" t="s">
        <v>35</v>
      </c>
      <c r="J8" t="s">
        <v>38</v>
      </c>
      <c r="K8" t="s">
        <v>36</v>
      </c>
      <c r="L8">
        <v>1377</v>
      </c>
      <c r="N8">
        <v>1013</v>
      </c>
      <c r="O8" t="s">
        <v>37</v>
      </c>
      <c r="P8" t="s">
        <v>37</v>
      </c>
      <c r="Q8">
        <v>1</v>
      </c>
      <c r="W8">
        <v>0</v>
      </c>
      <c r="X8">
        <v>2031397336</v>
      </c>
      <c r="Y8">
        <f t="shared" ref="Y8:Y11" si="8">AT8</f>
        <v>0.66666667000000002</v>
      </c>
      <c r="AA8">
        <v>12174.5</v>
      </c>
      <c r="AB8">
        <v>0</v>
      </c>
      <c r="AC8">
        <v>0</v>
      </c>
      <c r="AD8">
        <v>0</v>
      </c>
      <c r="AE8">
        <v>12702.53</v>
      </c>
      <c r="AF8">
        <v>0</v>
      </c>
      <c r="AG8">
        <v>0</v>
      </c>
      <c r="AH8">
        <v>0</v>
      </c>
      <c r="AI8">
        <v>6.13</v>
      </c>
      <c r="AJ8">
        <v>1</v>
      </c>
      <c r="AK8">
        <v>1</v>
      </c>
      <c r="AL8">
        <v>1</v>
      </c>
      <c r="AM8">
        <v>0</v>
      </c>
      <c r="AN8">
        <v>0</v>
      </c>
      <c r="AO8">
        <v>0</v>
      </c>
      <c r="AP8">
        <v>1</v>
      </c>
      <c r="AQ8">
        <v>0</v>
      </c>
      <c r="AR8">
        <v>0</v>
      </c>
      <c r="AS8" t="s">
        <v>6</v>
      </c>
      <c r="AT8">
        <v>0.66666667000000002</v>
      </c>
      <c r="AU8" t="s">
        <v>6</v>
      </c>
      <c r="AV8">
        <v>0</v>
      </c>
      <c r="AW8">
        <v>1</v>
      </c>
      <c r="AX8">
        <v>-1</v>
      </c>
      <c r="AY8">
        <v>0</v>
      </c>
      <c r="AZ8">
        <v>0</v>
      </c>
      <c r="BA8" t="s">
        <v>6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V8">
        <v>0</v>
      </c>
      <c r="CW8">
        <v>0</v>
      </c>
      <c r="CX8">
        <f>ROUND(Y8*Source!I28,7)</f>
        <v>2</v>
      </c>
      <c r="CY8">
        <f t="shared" si="0"/>
        <v>12174.5</v>
      </c>
      <c r="CZ8">
        <f t="shared" si="1"/>
        <v>12702.53</v>
      </c>
      <c r="DA8">
        <f t="shared" si="2"/>
        <v>6.13</v>
      </c>
      <c r="DB8">
        <f t="shared" si="3"/>
        <v>8468.35</v>
      </c>
      <c r="DC8">
        <f t="shared" si="4"/>
        <v>0</v>
      </c>
      <c r="DD8" t="s">
        <v>6</v>
      </c>
      <c r="DE8" t="s">
        <v>6</v>
      </c>
      <c r="DF8">
        <f t="shared" si="5"/>
        <v>155733.01999999999</v>
      </c>
      <c r="DG8">
        <f t="shared" si="6"/>
        <v>0</v>
      </c>
      <c r="DH8">
        <f>Source!I28*SmtRes!Y8</f>
        <v>2.0000000099999999</v>
      </c>
      <c r="DI8">
        <f t="shared" si="7"/>
        <v>12174.5</v>
      </c>
      <c r="DJ8">
        <f t="shared" ref="DJ8:DJ11" si="9">DF8</f>
        <v>155733.01999999999</v>
      </c>
      <c r="DK8">
        <f>Source!BC28</f>
        <v>9.11</v>
      </c>
      <c r="DL8" t="s">
        <v>6</v>
      </c>
      <c r="DM8">
        <v>0</v>
      </c>
      <c r="DN8" t="s">
        <v>6</v>
      </c>
      <c r="DO8">
        <v>0</v>
      </c>
      <c r="GP8">
        <v>1</v>
      </c>
      <c r="GQ8">
        <v>-1</v>
      </c>
      <c r="GR8">
        <v>-1</v>
      </c>
    </row>
    <row r="9" spans="1:200" x14ac:dyDescent="0.2">
      <c r="A9">
        <f>ROW(Source!A28)</f>
        <v>28</v>
      </c>
      <c r="B9">
        <v>74715642</v>
      </c>
      <c r="C9">
        <v>74746301</v>
      </c>
      <c r="D9">
        <v>0</v>
      </c>
      <c r="E9">
        <v>0</v>
      </c>
      <c r="F9">
        <v>1</v>
      </c>
      <c r="G9">
        <v>1</v>
      </c>
      <c r="H9">
        <v>3</v>
      </c>
      <c r="I9" t="s">
        <v>35</v>
      </c>
      <c r="J9" t="s">
        <v>46</v>
      </c>
      <c r="K9" t="s">
        <v>45</v>
      </c>
      <c r="L9">
        <v>1377</v>
      </c>
      <c r="N9">
        <v>1013</v>
      </c>
      <c r="O9" t="s">
        <v>37</v>
      </c>
      <c r="P9" t="s">
        <v>37</v>
      </c>
      <c r="Q9">
        <v>1</v>
      </c>
      <c r="W9">
        <v>0</v>
      </c>
      <c r="X9">
        <v>-1415435361</v>
      </c>
      <c r="Y9">
        <f t="shared" si="8"/>
        <v>0.33333332999999998</v>
      </c>
      <c r="AA9">
        <v>8128.09</v>
      </c>
      <c r="AB9">
        <v>0</v>
      </c>
      <c r="AC9">
        <v>0</v>
      </c>
      <c r="AD9">
        <v>0</v>
      </c>
      <c r="AE9">
        <v>8480.619999999999</v>
      </c>
      <c r="AF9">
        <v>0</v>
      </c>
      <c r="AG9">
        <v>0</v>
      </c>
      <c r="AH9">
        <v>0</v>
      </c>
      <c r="AI9">
        <v>6.13</v>
      </c>
      <c r="AJ9">
        <v>1</v>
      </c>
      <c r="AK9">
        <v>1</v>
      </c>
      <c r="AL9">
        <v>1</v>
      </c>
      <c r="AM9">
        <v>0</v>
      </c>
      <c r="AN9">
        <v>0</v>
      </c>
      <c r="AO9">
        <v>0</v>
      </c>
      <c r="AP9">
        <v>1</v>
      </c>
      <c r="AQ9">
        <v>0</v>
      </c>
      <c r="AR9">
        <v>0</v>
      </c>
      <c r="AS9" t="s">
        <v>6</v>
      </c>
      <c r="AT9">
        <v>0.33333332999999998</v>
      </c>
      <c r="AU9" t="s">
        <v>6</v>
      </c>
      <c r="AV9">
        <v>0</v>
      </c>
      <c r="AW9">
        <v>1</v>
      </c>
      <c r="AX9">
        <v>-1</v>
      </c>
      <c r="AY9">
        <v>0</v>
      </c>
      <c r="AZ9">
        <v>0</v>
      </c>
      <c r="BA9" t="s">
        <v>6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V9">
        <v>0</v>
      </c>
      <c r="CW9">
        <v>0</v>
      </c>
      <c r="CX9">
        <f>ROUND(Y9*Source!I28,7)</f>
        <v>1</v>
      </c>
      <c r="CY9">
        <f t="shared" si="0"/>
        <v>8128.09</v>
      </c>
      <c r="CZ9">
        <f t="shared" si="1"/>
        <v>8480.619999999999</v>
      </c>
      <c r="DA9">
        <f t="shared" si="2"/>
        <v>6.13</v>
      </c>
      <c r="DB9">
        <f t="shared" si="3"/>
        <v>2826.87</v>
      </c>
      <c r="DC9">
        <f t="shared" si="4"/>
        <v>0</v>
      </c>
      <c r="DD9" t="s">
        <v>6</v>
      </c>
      <c r="DE9" t="s">
        <v>6</v>
      </c>
      <c r="DF9">
        <f t="shared" si="5"/>
        <v>51986.2</v>
      </c>
      <c r="DG9">
        <f t="shared" si="6"/>
        <v>0</v>
      </c>
      <c r="DH9">
        <f>Source!I28*SmtRes!Y9</f>
        <v>0.99999998999999995</v>
      </c>
      <c r="DI9">
        <f t="shared" si="7"/>
        <v>8128.09</v>
      </c>
      <c r="DJ9">
        <f t="shared" si="9"/>
        <v>51986.2</v>
      </c>
      <c r="DK9">
        <f>Source!BC28</f>
        <v>9.11</v>
      </c>
      <c r="DL9" t="s">
        <v>6</v>
      </c>
      <c r="DM9">
        <v>0</v>
      </c>
      <c r="DN9" t="s">
        <v>6</v>
      </c>
      <c r="DO9">
        <v>0</v>
      </c>
      <c r="GP9">
        <v>1</v>
      </c>
      <c r="GQ9">
        <v>-1</v>
      </c>
      <c r="GR9">
        <v>-1</v>
      </c>
    </row>
    <row r="10" spans="1:200" x14ac:dyDescent="0.2">
      <c r="A10">
        <f>ROW(Source!A28)</f>
        <v>28</v>
      </c>
      <c r="B10">
        <v>74715642</v>
      </c>
      <c r="C10">
        <v>74746301</v>
      </c>
      <c r="D10">
        <v>0</v>
      </c>
      <c r="E10">
        <v>0</v>
      </c>
      <c r="F10">
        <v>1</v>
      </c>
      <c r="G10">
        <v>1</v>
      </c>
      <c r="H10">
        <v>3</v>
      </c>
      <c r="I10" t="s">
        <v>35</v>
      </c>
      <c r="J10" t="s">
        <v>50</v>
      </c>
      <c r="K10" t="s">
        <v>49</v>
      </c>
      <c r="L10">
        <v>1371</v>
      </c>
      <c r="N10">
        <v>1013</v>
      </c>
      <c r="O10" t="s">
        <v>23</v>
      </c>
      <c r="P10" t="s">
        <v>23</v>
      </c>
      <c r="Q10">
        <v>1</v>
      </c>
      <c r="W10">
        <v>0</v>
      </c>
      <c r="X10">
        <v>2140448510</v>
      </c>
      <c r="Y10">
        <f t="shared" si="8"/>
        <v>1.3333333300000001</v>
      </c>
      <c r="AA10">
        <v>737.91</v>
      </c>
      <c r="AB10">
        <v>0</v>
      </c>
      <c r="AC10">
        <v>0</v>
      </c>
      <c r="AD10">
        <v>0</v>
      </c>
      <c r="AE10">
        <v>776.01</v>
      </c>
      <c r="AF10">
        <v>0</v>
      </c>
      <c r="AG10">
        <v>0</v>
      </c>
      <c r="AH10">
        <v>0</v>
      </c>
      <c r="AI10">
        <v>9.11</v>
      </c>
      <c r="AJ10">
        <v>1</v>
      </c>
      <c r="AK10">
        <v>1</v>
      </c>
      <c r="AL10">
        <v>1</v>
      </c>
      <c r="AM10">
        <v>0</v>
      </c>
      <c r="AN10">
        <v>0</v>
      </c>
      <c r="AO10">
        <v>0</v>
      </c>
      <c r="AP10">
        <v>1</v>
      </c>
      <c r="AQ10">
        <v>0</v>
      </c>
      <c r="AR10">
        <v>0</v>
      </c>
      <c r="AS10" t="s">
        <v>6</v>
      </c>
      <c r="AT10">
        <v>1.3333333300000001</v>
      </c>
      <c r="AU10" t="s">
        <v>6</v>
      </c>
      <c r="AV10">
        <v>0</v>
      </c>
      <c r="AW10">
        <v>1</v>
      </c>
      <c r="AX10">
        <v>-1</v>
      </c>
      <c r="AY10">
        <v>0</v>
      </c>
      <c r="AZ10">
        <v>0</v>
      </c>
      <c r="BA10" t="s">
        <v>6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V10">
        <v>0</v>
      </c>
      <c r="CW10">
        <v>0</v>
      </c>
      <c r="CX10">
        <f>ROUND(Y10*Source!I28,7)</f>
        <v>4</v>
      </c>
      <c r="CY10">
        <f t="shared" si="0"/>
        <v>737.91</v>
      </c>
      <c r="CZ10">
        <f t="shared" si="1"/>
        <v>776.01</v>
      </c>
      <c r="DA10">
        <f t="shared" si="2"/>
        <v>9.11</v>
      </c>
      <c r="DB10">
        <f t="shared" si="3"/>
        <v>1034.68</v>
      </c>
      <c r="DC10">
        <f t="shared" si="4"/>
        <v>0</v>
      </c>
      <c r="DD10" t="s">
        <v>6</v>
      </c>
      <c r="DE10" t="s">
        <v>6</v>
      </c>
      <c r="DF10">
        <f t="shared" si="5"/>
        <v>28277.8</v>
      </c>
      <c r="DG10">
        <f t="shared" si="6"/>
        <v>0</v>
      </c>
      <c r="DH10">
        <f>Source!I28*SmtRes!Y10</f>
        <v>3.9999999900000001</v>
      </c>
      <c r="DI10">
        <f t="shared" si="7"/>
        <v>737.91</v>
      </c>
      <c r="DJ10">
        <f t="shared" si="9"/>
        <v>28277.8</v>
      </c>
      <c r="DK10">
        <f>Source!BC28</f>
        <v>9.11</v>
      </c>
      <c r="DL10" t="s">
        <v>6</v>
      </c>
      <c r="DM10">
        <v>0</v>
      </c>
      <c r="DN10" t="s">
        <v>6</v>
      </c>
      <c r="DO10">
        <v>0</v>
      </c>
      <c r="GP10">
        <v>1</v>
      </c>
      <c r="GQ10">
        <v>-1</v>
      </c>
      <c r="GR10">
        <v>-1</v>
      </c>
    </row>
    <row r="11" spans="1:200" x14ac:dyDescent="0.2">
      <c r="A11">
        <f>ROW(Source!A28)</f>
        <v>28</v>
      </c>
      <c r="B11">
        <v>74715642</v>
      </c>
      <c r="C11">
        <v>74746301</v>
      </c>
      <c r="D11">
        <v>0</v>
      </c>
      <c r="E11">
        <v>0</v>
      </c>
      <c r="F11">
        <v>1</v>
      </c>
      <c r="G11">
        <v>1</v>
      </c>
      <c r="H11">
        <v>3</v>
      </c>
      <c r="I11" t="s">
        <v>35</v>
      </c>
      <c r="J11" t="s">
        <v>58</v>
      </c>
      <c r="K11" t="s">
        <v>57</v>
      </c>
      <c r="L11">
        <v>1371</v>
      </c>
      <c r="N11">
        <v>1013</v>
      </c>
      <c r="O11" t="s">
        <v>23</v>
      </c>
      <c r="P11" t="s">
        <v>23</v>
      </c>
      <c r="Q11">
        <v>1</v>
      </c>
      <c r="W11">
        <v>0</v>
      </c>
      <c r="X11">
        <v>-1491599394</v>
      </c>
      <c r="Y11">
        <f t="shared" si="8"/>
        <v>0.66666667000000002</v>
      </c>
      <c r="AA11">
        <v>481.25</v>
      </c>
      <c r="AB11">
        <v>0</v>
      </c>
      <c r="AC11">
        <v>0</v>
      </c>
      <c r="AD11">
        <v>0</v>
      </c>
      <c r="AE11">
        <v>506.09000000000003</v>
      </c>
      <c r="AF11">
        <v>0</v>
      </c>
      <c r="AG11">
        <v>0</v>
      </c>
      <c r="AH11">
        <v>0</v>
      </c>
      <c r="AI11">
        <v>9.11</v>
      </c>
      <c r="AJ11">
        <v>1</v>
      </c>
      <c r="AK11">
        <v>1</v>
      </c>
      <c r="AL11">
        <v>1</v>
      </c>
      <c r="AM11">
        <v>0</v>
      </c>
      <c r="AN11">
        <v>0</v>
      </c>
      <c r="AO11">
        <v>0</v>
      </c>
      <c r="AP11">
        <v>1</v>
      </c>
      <c r="AQ11">
        <v>0</v>
      </c>
      <c r="AR11">
        <v>0</v>
      </c>
      <c r="AS11" t="s">
        <v>6</v>
      </c>
      <c r="AT11">
        <v>0.66666667000000002</v>
      </c>
      <c r="AU11" t="s">
        <v>6</v>
      </c>
      <c r="AV11">
        <v>0</v>
      </c>
      <c r="AW11">
        <v>1</v>
      </c>
      <c r="AX11">
        <v>-1</v>
      </c>
      <c r="AY11">
        <v>0</v>
      </c>
      <c r="AZ11">
        <v>0</v>
      </c>
      <c r="BA11" t="s">
        <v>6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V11">
        <v>0</v>
      </c>
      <c r="CW11">
        <v>0</v>
      </c>
      <c r="CX11">
        <f>ROUND(Y11*Source!I28,7)</f>
        <v>2</v>
      </c>
      <c r="CY11">
        <f t="shared" si="0"/>
        <v>481.25</v>
      </c>
      <c r="CZ11">
        <f t="shared" si="1"/>
        <v>506.09000000000003</v>
      </c>
      <c r="DA11">
        <f t="shared" si="2"/>
        <v>9.11</v>
      </c>
      <c r="DB11">
        <f t="shared" si="3"/>
        <v>337.39</v>
      </c>
      <c r="DC11">
        <f t="shared" si="4"/>
        <v>0</v>
      </c>
      <c r="DD11" t="s">
        <v>6</v>
      </c>
      <c r="DE11" t="s">
        <v>6</v>
      </c>
      <c r="DF11">
        <f t="shared" si="5"/>
        <v>9220.9599999999991</v>
      </c>
      <c r="DG11">
        <f t="shared" si="6"/>
        <v>0</v>
      </c>
      <c r="DH11">
        <f>Source!I28*SmtRes!Y11</f>
        <v>2.0000000099999999</v>
      </c>
      <c r="DI11">
        <f t="shared" si="7"/>
        <v>481.25</v>
      </c>
      <c r="DJ11">
        <f t="shared" si="9"/>
        <v>9220.9599999999991</v>
      </c>
      <c r="DK11">
        <f>Source!BC28</f>
        <v>9.11</v>
      </c>
      <c r="DL11" t="s">
        <v>6</v>
      </c>
      <c r="DM11">
        <v>0</v>
      </c>
      <c r="DN11" t="s">
        <v>6</v>
      </c>
      <c r="DO11">
        <v>0</v>
      </c>
      <c r="GP11">
        <v>1</v>
      </c>
      <c r="GQ11">
        <v>-1</v>
      </c>
      <c r="GR11">
        <v>-1</v>
      </c>
    </row>
    <row r="12" spans="1:200" x14ac:dyDescent="0.2">
      <c r="A12">
        <f>ROW(Source!A33)</f>
        <v>33</v>
      </c>
      <c r="B12">
        <v>74715642</v>
      </c>
      <c r="C12">
        <v>74716015</v>
      </c>
      <c r="D12">
        <v>49510721</v>
      </c>
      <c r="E12">
        <v>70</v>
      </c>
      <c r="F12">
        <v>1</v>
      </c>
      <c r="G12">
        <v>1</v>
      </c>
      <c r="H12">
        <v>1</v>
      </c>
      <c r="I12" t="s">
        <v>544</v>
      </c>
      <c r="J12" t="s">
        <v>6</v>
      </c>
      <c r="K12" t="s">
        <v>545</v>
      </c>
      <c r="L12">
        <v>1191</v>
      </c>
      <c r="N12">
        <v>1013</v>
      </c>
      <c r="O12" t="s">
        <v>524</v>
      </c>
      <c r="P12" t="s">
        <v>524</v>
      </c>
      <c r="Q12">
        <v>1</v>
      </c>
      <c r="W12">
        <v>0</v>
      </c>
      <c r="X12">
        <v>-1759674247</v>
      </c>
      <c r="Y12">
        <f>(AT12*ROUND(1.05,7))</f>
        <v>1.0815000000000001</v>
      </c>
      <c r="AA12">
        <v>0</v>
      </c>
      <c r="AB12">
        <v>0</v>
      </c>
      <c r="AC12">
        <v>0</v>
      </c>
      <c r="AD12">
        <v>295.83999999999997</v>
      </c>
      <c r="AE12">
        <v>0</v>
      </c>
      <c r="AF12">
        <v>0</v>
      </c>
      <c r="AG12">
        <v>0</v>
      </c>
      <c r="AH12">
        <v>8.86</v>
      </c>
      <c r="AI12">
        <v>1</v>
      </c>
      <c r="AJ12">
        <v>1</v>
      </c>
      <c r="AK12">
        <v>1</v>
      </c>
      <c r="AL12">
        <v>33.39</v>
      </c>
      <c r="AM12">
        <v>4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6</v>
      </c>
      <c r="AT12">
        <v>1.03</v>
      </c>
      <c r="AU12" t="s">
        <v>64</v>
      </c>
      <c r="AV12">
        <v>1</v>
      </c>
      <c r="AW12">
        <v>2</v>
      </c>
      <c r="AX12">
        <v>74716023</v>
      </c>
      <c r="AY12">
        <v>1</v>
      </c>
      <c r="AZ12">
        <v>0</v>
      </c>
      <c r="BA12">
        <v>8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U12">
        <f>ROUND(AT12*Source!I33*AH12*AL12,2)</f>
        <v>914.13</v>
      </c>
      <c r="CV12">
        <f>ROUND(Y12*Source!I33,7)</f>
        <v>3.2444999999999999</v>
      </c>
      <c r="CW12">
        <v>0</v>
      </c>
      <c r="CX12">
        <f>ROUND(Y12*Source!I33,7)</f>
        <v>3.2444999999999999</v>
      </c>
      <c r="CY12">
        <f>AD12</f>
        <v>295.83999999999997</v>
      </c>
      <c r="CZ12">
        <f>AH12</f>
        <v>8.86</v>
      </c>
      <c r="DA12">
        <f>AL12</f>
        <v>33.39</v>
      </c>
      <c r="DB12">
        <f>ROUND((ROUND(AT12*CZ12,2)*ROUND(1.05,7)),2)</f>
        <v>9.59</v>
      </c>
      <c r="DC12">
        <f>ROUND((ROUND(AT12*AG12,2)*ROUND(1.05,7)),2)</f>
        <v>0</v>
      </c>
      <c r="DD12" t="s">
        <v>6</v>
      </c>
      <c r="DE12" t="s">
        <v>6</v>
      </c>
      <c r="DF12">
        <f>ROUND(ROUND(AE12,2)*CX12,2)</f>
        <v>0</v>
      </c>
      <c r="DG12">
        <f t="shared" si="6"/>
        <v>0</v>
      </c>
      <c r="DH12">
        <f>Source!I33*SmtRes!Y12</f>
        <v>3.2445000000000004</v>
      </c>
      <c r="DI12">
        <f>AD12</f>
        <v>295.83999999999997</v>
      </c>
      <c r="DJ12">
        <f>EtalonRes!AB8</f>
        <v>8.86</v>
      </c>
      <c r="DK12">
        <f>Source!BA33</f>
        <v>33.39</v>
      </c>
      <c r="DL12" t="s">
        <v>6</v>
      </c>
      <c r="DM12">
        <v>0</v>
      </c>
      <c r="DN12" t="s">
        <v>6</v>
      </c>
      <c r="DO12">
        <v>0</v>
      </c>
      <c r="GQ12">
        <v>-1</v>
      </c>
      <c r="GR12">
        <v>-1</v>
      </c>
    </row>
    <row r="13" spans="1:200" x14ac:dyDescent="0.2">
      <c r="A13">
        <f>ROW(Source!A33)</f>
        <v>33</v>
      </c>
      <c r="B13">
        <v>74715642</v>
      </c>
      <c r="C13">
        <v>74716015</v>
      </c>
      <c r="D13">
        <v>49510905</v>
      </c>
      <c r="E13">
        <v>70</v>
      </c>
      <c r="F13">
        <v>1</v>
      </c>
      <c r="G13">
        <v>1</v>
      </c>
      <c r="H13">
        <v>1</v>
      </c>
      <c r="I13" t="s">
        <v>525</v>
      </c>
      <c r="J13" t="s">
        <v>6</v>
      </c>
      <c r="K13" t="s">
        <v>526</v>
      </c>
      <c r="L13">
        <v>1191</v>
      </c>
      <c r="N13">
        <v>1013</v>
      </c>
      <c r="O13" t="s">
        <v>524</v>
      </c>
      <c r="P13" t="s">
        <v>524</v>
      </c>
      <c r="Q13">
        <v>1</v>
      </c>
      <c r="W13">
        <v>0</v>
      </c>
      <c r="X13">
        <v>-1417349443</v>
      </c>
      <c r="Y13">
        <f>(AT13*ROUND(1.05,7))</f>
        <v>1.0500000000000001E-2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33.39</v>
      </c>
      <c r="AL13">
        <v>1</v>
      </c>
      <c r="AM13">
        <v>4</v>
      </c>
      <c r="AN13">
        <v>0</v>
      </c>
      <c r="AO13">
        <v>1</v>
      </c>
      <c r="AP13">
        <v>1</v>
      </c>
      <c r="AQ13">
        <v>0</v>
      </c>
      <c r="AR13">
        <v>0</v>
      </c>
      <c r="AS13" t="s">
        <v>6</v>
      </c>
      <c r="AT13">
        <v>0.01</v>
      </c>
      <c r="AU13" t="s">
        <v>64</v>
      </c>
      <c r="AV13">
        <v>2</v>
      </c>
      <c r="AW13">
        <v>2</v>
      </c>
      <c r="AX13">
        <v>74716024</v>
      </c>
      <c r="AY13">
        <v>1</v>
      </c>
      <c r="AZ13">
        <v>0</v>
      </c>
      <c r="BA13">
        <v>9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V13">
        <v>0</v>
      </c>
      <c r="CW13">
        <v>0</v>
      </c>
      <c r="CX13">
        <f>ROUND(Y13*Source!I33,7)</f>
        <v>3.15E-2</v>
      </c>
      <c r="CY13">
        <f>AD13</f>
        <v>0</v>
      </c>
      <c r="CZ13">
        <f>AH13</f>
        <v>0</v>
      </c>
      <c r="DA13">
        <f>AL13</f>
        <v>1</v>
      </c>
      <c r="DB13">
        <f>ROUND((ROUND(AT13*CZ13,2)*ROUND(1.05,7)),2)</f>
        <v>0</v>
      </c>
      <c r="DC13">
        <f>ROUND((ROUND(AT13*AG13,2)*ROUND(1.05,7)),2)</f>
        <v>0</v>
      </c>
      <c r="DD13" t="s">
        <v>6</v>
      </c>
      <c r="DE13" t="s">
        <v>6</v>
      </c>
      <c r="DF13">
        <f>ROUND(ROUND(AE13,2)*CX13,2)</f>
        <v>0</v>
      </c>
      <c r="DG13">
        <f t="shared" si="6"/>
        <v>0</v>
      </c>
      <c r="DH13">
        <f>Source!I33*SmtRes!Y13</f>
        <v>3.15E-2</v>
      </c>
      <c r="DI13">
        <f>AD13</f>
        <v>0</v>
      </c>
      <c r="DJ13">
        <f>EtalonRes!AB9</f>
        <v>0</v>
      </c>
      <c r="DK13">
        <f>Source!BA33</f>
        <v>33.39</v>
      </c>
      <c r="DL13" t="s">
        <v>6</v>
      </c>
      <c r="DM13">
        <v>0</v>
      </c>
      <c r="DN13" t="s">
        <v>6</v>
      </c>
      <c r="DO13">
        <v>0</v>
      </c>
      <c r="GQ13">
        <v>-1</v>
      </c>
      <c r="GR13">
        <v>-1</v>
      </c>
    </row>
    <row r="14" spans="1:200" x14ac:dyDescent="0.2">
      <c r="A14">
        <f>ROW(Source!A33)</f>
        <v>33</v>
      </c>
      <c r="B14">
        <v>74715642</v>
      </c>
      <c r="C14">
        <v>74716015</v>
      </c>
      <c r="D14">
        <v>49672695</v>
      </c>
      <c r="E14">
        <v>1</v>
      </c>
      <c r="F14">
        <v>1</v>
      </c>
      <c r="G14">
        <v>1</v>
      </c>
      <c r="H14">
        <v>2</v>
      </c>
      <c r="I14" t="s">
        <v>531</v>
      </c>
      <c r="J14" t="s">
        <v>532</v>
      </c>
      <c r="K14" t="s">
        <v>533</v>
      </c>
      <c r="L14">
        <v>1367</v>
      </c>
      <c r="N14">
        <v>1011</v>
      </c>
      <c r="O14" t="s">
        <v>530</v>
      </c>
      <c r="P14" t="s">
        <v>530</v>
      </c>
      <c r="Q14">
        <v>1</v>
      </c>
      <c r="W14">
        <v>0</v>
      </c>
      <c r="X14">
        <v>1063590936</v>
      </c>
      <c r="Y14">
        <f>(AT14*ROUND(1.05,7))</f>
        <v>0.27300000000000002</v>
      </c>
      <c r="AA14">
        <v>0</v>
      </c>
      <c r="AB14">
        <v>41.37</v>
      </c>
      <c r="AC14">
        <v>0</v>
      </c>
      <c r="AD14">
        <v>0</v>
      </c>
      <c r="AE14">
        <v>0</v>
      </c>
      <c r="AF14">
        <v>3.12</v>
      </c>
      <c r="AG14">
        <v>0</v>
      </c>
      <c r="AH14">
        <v>0</v>
      </c>
      <c r="AI14">
        <v>1</v>
      </c>
      <c r="AJ14">
        <v>13.26</v>
      </c>
      <c r="AK14">
        <v>33.39</v>
      </c>
      <c r="AL14">
        <v>1</v>
      </c>
      <c r="AM14">
        <v>4</v>
      </c>
      <c r="AN14">
        <v>0</v>
      </c>
      <c r="AO14">
        <v>1</v>
      </c>
      <c r="AP14">
        <v>1</v>
      </c>
      <c r="AQ14">
        <v>0</v>
      </c>
      <c r="AR14">
        <v>0</v>
      </c>
      <c r="AS14" t="s">
        <v>6</v>
      </c>
      <c r="AT14">
        <v>0.26</v>
      </c>
      <c r="AU14" t="s">
        <v>64</v>
      </c>
      <c r="AV14">
        <v>0</v>
      </c>
      <c r="AW14">
        <v>2</v>
      </c>
      <c r="AX14">
        <v>74716025</v>
      </c>
      <c r="AY14">
        <v>1</v>
      </c>
      <c r="AZ14">
        <v>0</v>
      </c>
      <c r="BA14">
        <v>10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V14">
        <v>0</v>
      </c>
      <c r="CW14">
        <f>ROUND(Y14*Source!I33*DO14,7)</f>
        <v>0</v>
      </c>
      <c r="CX14">
        <f>ROUND(Y14*Source!I33,7)</f>
        <v>0.81899999999999995</v>
      </c>
      <c r="CY14">
        <f>AB14</f>
        <v>41.37</v>
      </c>
      <c r="CZ14">
        <f>AF14</f>
        <v>3.12</v>
      </c>
      <c r="DA14">
        <f>AJ14</f>
        <v>13.26</v>
      </c>
      <c r="DB14">
        <f>ROUND((ROUND(AT14*CZ14,2)*ROUND(1.05,7)),2)</f>
        <v>0.85</v>
      </c>
      <c r="DC14">
        <f>ROUND((ROUND(AT14*AG14,2)*ROUND(1.05,7)),2)</f>
        <v>0</v>
      </c>
      <c r="DD14" t="s">
        <v>6</v>
      </c>
      <c r="DE14" t="s">
        <v>6</v>
      </c>
      <c r="DF14">
        <f>ROUND(ROUND(AE14,2)*CX14,2)</f>
        <v>0</v>
      </c>
      <c r="DG14">
        <f>ROUND(ROUND(AF14*AJ14,2)*CX14,2)</f>
        <v>33.880000000000003</v>
      </c>
      <c r="DH14">
        <f>Source!I33*SmtRes!Y14</f>
        <v>0.81900000000000006</v>
      </c>
      <c r="DI14">
        <f>AB14</f>
        <v>41.37</v>
      </c>
      <c r="DJ14">
        <f>EtalonRes!Z10</f>
        <v>3.12</v>
      </c>
      <c r="DK14">
        <f>Source!BB33</f>
        <v>13.26</v>
      </c>
      <c r="DL14" t="s">
        <v>6</v>
      </c>
      <c r="DM14">
        <v>0</v>
      </c>
      <c r="DN14" t="s">
        <v>6</v>
      </c>
      <c r="DO14">
        <v>0</v>
      </c>
      <c r="GQ14">
        <v>-1</v>
      </c>
      <c r="GR14">
        <v>-1</v>
      </c>
    </row>
    <row r="15" spans="1:200" x14ac:dyDescent="0.2">
      <c r="A15">
        <f>ROW(Source!A33)</f>
        <v>33</v>
      </c>
      <c r="B15">
        <v>74715642</v>
      </c>
      <c r="C15">
        <v>74716015</v>
      </c>
      <c r="D15">
        <v>49673503</v>
      </c>
      <c r="E15">
        <v>1</v>
      </c>
      <c r="F15">
        <v>1</v>
      </c>
      <c r="G15">
        <v>1</v>
      </c>
      <c r="H15">
        <v>2</v>
      </c>
      <c r="I15" t="s">
        <v>534</v>
      </c>
      <c r="J15" t="s">
        <v>535</v>
      </c>
      <c r="K15" t="s">
        <v>536</v>
      </c>
      <c r="L15">
        <v>1367</v>
      </c>
      <c r="N15">
        <v>1011</v>
      </c>
      <c r="O15" t="s">
        <v>530</v>
      </c>
      <c r="P15" t="s">
        <v>530</v>
      </c>
      <c r="Q15">
        <v>1</v>
      </c>
      <c r="W15">
        <v>0</v>
      </c>
      <c r="X15">
        <v>509054691</v>
      </c>
      <c r="Y15">
        <f>(AT15*ROUND(1.05,7))</f>
        <v>1.0500000000000001E-2</v>
      </c>
      <c r="AA15">
        <v>0</v>
      </c>
      <c r="AB15">
        <v>871.31</v>
      </c>
      <c r="AC15">
        <v>387.32</v>
      </c>
      <c r="AD15">
        <v>0</v>
      </c>
      <c r="AE15">
        <v>0</v>
      </c>
      <c r="AF15">
        <v>65.709999999999994</v>
      </c>
      <c r="AG15">
        <v>11.6</v>
      </c>
      <c r="AH15">
        <v>0</v>
      </c>
      <c r="AI15">
        <v>1</v>
      </c>
      <c r="AJ15">
        <v>13.26</v>
      </c>
      <c r="AK15">
        <v>33.39</v>
      </c>
      <c r="AL15">
        <v>1</v>
      </c>
      <c r="AM15">
        <v>4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6</v>
      </c>
      <c r="AT15">
        <v>0.01</v>
      </c>
      <c r="AU15" t="s">
        <v>64</v>
      </c>
      <c r="AV15">
        <v>0</v>
      </c>
      <c r="AW15">
        <v>2</v>
      </c>
      <c r="AX15">
        <v>74716026</v>
      </c>
      <c r="AY15">
        <v>1</v>
      </c>
      <c r="AZ15">
        <v>0</v>
      </c>
      <c r="BA15">
        <v>11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V15">
        <v>0</v>
      </c>
      <c r="CW15">
        <f>ROUND(Y15*Source!I33*DO15,7)</f>
        <v>0</v>
      </c>
      <c r="CX15">
        <f>ROUND(Y15*Source!I33,7)</f>
        <v>3.15E-2</v>
      </c>
      <c r="CY15">
        <f>AB15</f>
        <v>871.31</v>
      </c>
      <c r="CZ15">
        <f>AF15</f>
        <v>65.709999999999994</v>
      </c>
      <c r="DA15">
        <f>AJ15</f>
        <v>13.26</v>
      </c>
      <c r="DB15">
        <f>ROUND((ROUND(AT15*CZ15,2)*ROUND(1.05,7)),2)</f>
        <v>0.69</v>
      </c>
      <c r="DC15">
        <f>ROUND((ROUND(AT15*AG15,2)*ROUND(1.05,7)),2)</f>
        <v>0.13</v>
      </c>
      <c r="DD15" t="s">
        <v>6</v>
      </c>
      <c r="DE15" t="s">
        <v>6</v>
      </c>
      <c r="DF15">
        <f>ROUND(ROUND(AE15,2)*CX15,2)</f>
        <v>0</v>
      </c>
      <c r="DG15">
        <f>ROUND(ROUND(AF15*AJ15,2)*CX15,2)</f>
        <v>27.45</v>
      </c>
      <c r="DH15">
        <f>Source!I33*SmtRes!Y15</f>
        <v>3.15E-2</v>
      </c>
      <c r="DI15">
        <f>AB15</f>
        <v>871.31</v>
      </c>
      <c r="DJ15">
        <f>EtalonRes!Z11</f>
        <v>65.709999999999994</v>
      </c>
      <c r="DK15">
        <f>Source!BB33</f>
        <v>13.26</v>
      </c>
      <c r="DL15" t="s">
        <v>6</v>
      </c>
      <c r="DM15">
        <v>0</v>
      </c>
      <c r="DN15" t="s">
        <v>6</v>
      </c>
      <c r="DO15">
        <v>0</v>
      </c>
      <c r="GQ15">
        <v>-1</v>
      </c>
      <c r="GR15">
        <v>-1</v>
      </c>
    </row>
    <row r="16" spans="1:200" x14ac:dyDescent="0.2">
      <c r="A16">
        <f>ROW(Source!A33)</f>
        <v>33</v>
      </c>
      <c r="B16">
        <v>74715642</v>
      </c>
      <c r="C16">
        <v>74716015</v>
      </c>
      <c r="D16">
        <v>49525488</v>
      </c>
      <c r="E16">
        <v>1</v>
      </c>
      <c r="F16">
        <v>1</v>
      </c>
      <c r="G16">
        <v>1</v>
      </c>
      <c r="H16">
        <v>3</v>
      </c>
      <c r="I16" t="s">
        <v>537</v>
      </c>
      <c r="J16" t="s">
        <v>538</v>
      </c>
      <c r="K16" t="s">
        <v>539</v>
      </c>
      <c r="L16">
        <v>1346</v>
      </c>
      <c r="N16">
        <v>1009</v>
      </c>
      <c r="O16" t="s">
        <v>540</v>
      </c>
      <c r="P16" t="s">
        <v>540</v>
      </c>
      <c r="Q16">
        <v>1</v>
      </c>
      <c r="W16">
        <v>0</v>
      </c>
      <c r="X16">
        <v>-1864341761</v>
      </c>
      <c r="Y16" s="183" t="e">
        <f>#REF!</f>
        <v>#REF!</v>
      </c>
      <c r="AA16">
        <v>82.35</v>
      </c>
      <c r="AB16">
        <v>0</v>
      </c>
      <c r="AC16">
        <v>0</v>
      </c>
      <c r="AD16">
        <v>0</v>
      </c>
      <c r="AE16">
        <v>9.0399999999999991</v>
      </c>
      <c r="AF16">
        <v>0</v>
      </c>
      <c r="AG16">
        <v>0</v>
      </c>
      <c r="AH16">
        <v>0</v>
      </c>
      <c r="AI16">
        <v>9.11</v>
      </c>
      <c r="AJ16">
        <v>1</v>
      </c>
      <c r="AK16">
        <v>1</v>
      </c>
      <c r="AL16">
        <v>1</v>
      </c>
      <c r="AM16">
        <v>4</v>
      </c>
      <c r="AN16">
        <v>0</v>
      </c>
      <c r="AO16">
        <v>1</v>
      </c>
      <c r="AP16">
        <v>1</v>
      </c>
      <c r="AQ16">
        <v>0</v>
      </c>
      <c r="AR16">
        <v>0</v>
      </c>
      <c r="AS16" t="s">
        <v>6</v>
      </c>
      <c r="AT16">
        <v>0.2</v>
      </c>
      <c r="AU16" t="s">
        <v>6</v>
      </c>
      <c r="AV16">
        <v>0</v>
      </c>
      <c r="AW16">
        <v>2</v>
      </c>
      <c r="AX16">
        <v>74716027</v>
      </c>
      <c r="AY16">
        <v>1</v>
      </c>
      <c r="AZ16">
        <v>0</v>
      </c>
      <c r="BA16">
        <v>12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V16">
        <v>0</v>
      </c>
      <c r="CW16">
        <v>0</v>
      </c>
      <c r="CX16" t="e">
        <f>ROUND(Y16*Source!I33,7)</f>
        <v>#REF!</v>
      </c>
      <c r="CY16">
        <f>AA16</f>
        <v>82.35</v>
      </c>
      <c r="CZ16">
        <f>AE16</f>
        <v>9.0399999999999991</v>
      </c>
      <c r="DA16">
        <f>AI16</f>
        <v>9.11</v>
      </c>
      <c r="DB16">
        <f>ROUND(ROUND(AT16*CZ16,2),2)</f>
        <v>1.81</v>
      </c>
      <c r="DC16">
        <f>ROUND(ROUND(AT16*AG16,2),2)</f>
        <v>0</v>
      </c>
      <c r="DD16" t="s">
        <v>6</v>
      </c>
      <c r="DE16" t="s">
        <v>6</v>
      </c>
      <c r="DF16" t="e">
        <f>ROUND(ROUND(AE16*AI16,2)*CX16,2)</f>
        <v>#REF!</v>
      </c>
      <c r="DG16" t="e">
        <f t="shared" ref="DG16:DG21" si="10">ROUND(ROUND(AF16,2)*CX16,2)</f>
        <v>#REF!</v>
      </c>
      <c r="DH16" t="e">
        <f>Source!I33*SmtRes!Y16</f>
        <v>#REF!</v>
      </c>
      <c r="DI16">
        <f>AA16</f>
        <v>82.35</v>
      </c>
      <c r="DJ16">
        <f>EtalonRes!Y12</f>
        <v>9.0399999999999991</v>
      </c>
      <c r="DK16">
        <f>Source!BC33</f>
        <v>9.11</v>
      </c>
      <c r="DL16" t="s">
        <v>6</v>
      </c>
      <c r="DM16">
        <v>0</v>
      </c>
      <c r="DN16" t="s">
        <v>6</v>
      </c>
      <c r="DO16">
        <v>0</v>
      </c>
      <c r="GQ16">
        <v>-1</v>
      </c>
      <c r="GR16">
        <v>-1</v>
      </c>
    </row>
    <row r="17" spans="1:200" x14ac:dyDescent="0.2">
      <c r="A17">
        <f>ROW(Source!A33)</f>
        <v>33</v>
      </c>
      <c r="B17">
        <v>74715642</v>
      </c>
      <c r="C17">
        <v>74716015</v>
      </c>
      <c r="D17">
        <v>49526492</v>
      </c>
      <c r="E17">
        <v>1</v>
      </c>
      <c r="F17">
        <v>1</v>
      </c>
      <c r="G17">
        <v>1</v>
      </c>
      <c r="H17">
        <v>3</v>
      </c>
      <c r="I17" t="s">
        <v>541</v>
      </c>
      <c r="J17" t="s">
        <v>542</v>
      </c>
      <c r="K17" t="s">
        <v>543</v>
      </c>
      <c r="L17">
        <v>1346</v>
      </c>
      <c r="N17">
        <v>1009</v>
      </c>
      <c r="O17" t="s">
        <v>540</v>
      </c>
      <c r="P17" t="s">
        <v>540</v>
      </c>
      <c r="Q17">
        <v>1</v>
      </c>
      <c r="W17">
        <v>0</v>
      </c>
      <c r="X17">
        <v>497341279</v>
      </c>
      <c r="Y17" s="183" t="e">
        <f>#REF!</f>
        <v>#REF!</v>
      </c>
      <c r="AA17">
        <v>210.35</v>
      </c>
      <c r="AB17">
        <v>0</v>
      </c>
      <c r="AC17">
        <v>0</v>
      </c>
      <c r="AD17">
        <v>0</v>
      </c>
      <c r="AE17">
        <v>23.09</v>
      </c>
      <c r="AF17">
        <v>0</v>
      </c>
      <c r="AG17">
        <v>0</v>
      </c>
      <c r="AH17">
        <v>0</v>
      </c>
      <c r="AI17">
        <v>9.11</v>
      </c>
      <c r="AJ17">
        <v>1</v>
      </c>
      <c r="AK17">
        <v>1</v>
      </c>
      <c r="AL17">
        <v>1</v>
      </c>
      <c r="AM17">
        <v>4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6</v>
      </c>
      <c r="AT17">
        <v>0.246</v>
      </c>
      <c r="AU17" t="s">
        <v>6</v>
      </c>
      <c r="AV17">
        <v>0</v>
      </c>
      <c r="AW17">
        <v>2</v>
      </c>
      <c r="AX17">
        <v>74716028</v>
      </c>
      <c r="AY17">
        <v>1</v>
      </c>
      <c r="AZ17">
        <v>0</v>
      </c>
      <c r="BA17">
        <v>13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V17">
        <v>0</v>
      </c>
      <c r="CW17">
        <v>0</v>
      </c>
      <c r="CX17" t="e">
        <f>ROUND(Y17*Source!I33,7)</f>
        <v>#REF!</v>
      </c>
      <c r="CY17">
        <f>AA17</f>
        <v>210.35</v>
      </c>
      <c r="CZ17">
        <f>AE17</f>
        <v>23.09</v>
      </c>
      <c r="DA17">
        <f>AI17</f>
        <v>9.11</v>
      </c>
      <c r="DB17">
        <f>ROUND(ROUND(AT17*CZ17,2),2)</f>
        <v>5.68</v>
      </c>
      <c r="DC17">
        <f>ROUND(ROUND(AT17*AG17,2),2)</f>
        <v>0</v>
      </c>
      <c r="DD17" t="s">
        <v>6</v>
      </c>
      <c r="DE17" t="s">
        <v>6</v>
      </c>
      <c r="DF17" t="e">
        <f>ROUND(ROUND(AE17*AI17,2)*CX17,2)</f>
        <v>#REF!</v>
      </c>
      <c r="DG17" t="e">
        <f t="shared" si="10"/>
        <v>#REF!</v>
      </c>
      <c r="DH17" t="e">
        <f>Source!I33*SmtRes!Y17</f>
        <v>#REF!</v>
      </c>
      <c r="DI17">
        <f>AA17</f>
        <v>210.35</v>
      </c>
      <c r="DJ17">
        <f>EtalonRes!Y13</f>
        <v>23.09</v>
      </c>
      <c r="DK17">
        <f>Source!BC33</f>
        <v>9.11</v>
      </c>
      <c r="DL17" t="s">
        <v>6</v>
      </c>
      <c r="DM17">
        <v>0</v>
      </c>
      <c r="DN17" t="s">
        <v>6</v>
      </c>
      <c r="DO17">
        <v>0</v>
      </c>
      <c r="GQ17">
        <v>-1</v>
      </c>
      <c r="GR17">
        <v>-1</v>
      </c>
    </row>
    <row r="18" spans="1:200" x14ac:dyDescent="0.2">
      <c r="A18">
        <f>ROW(Source!A33)</f>
        <v>33</v>
      </c>
      <c r="B18">
        <v>74715642</v>
      </c>
      <c r="C18">
        <v>74716015</v>
      </c>
      <c r="D18">
        <v>0</v>
      </c>
      <c r="E18">
        <v>0</v>
      </c>
      <c r="F18">
        <v>1</v>
      </c>
      <c r="G18">
        <v>1</v>
      </c>
      <c r="H18">
        <v>3</v>
      </c>
      <c r="I18" t="s">
        <v>35</v>
      </c>
      <c r="J18" t="s">
        <v>67</v>
      </c>
      <c r="K18" t="s">
        <v>66</v>
      </c>
      <c r="L18">
        <v>1371</v>
      </c>
      <c r="N18">
        <v>1013</v>
      </c>
      <c r="O18" t="s">
        <v>23</v>
      </c>
      <c r="P18" t="s">
        <v>23</v>
      </c>
      <c r="Q18">
        <v>1</v>
      </c>
      <c r="W18">
        <v>0</v>
      </c>
      <c r="X18">
        <v>637906301</v>
      </c>
      <c r="Y18">
        <f>AT18</f>
        <v>0.66666667000000002</v>
      </c>
      <c r="AA18">
        <v>2232.09</v>
      </c>
      <c r="AB18">
        <v>0</v>
      </c>
      <c r="AC18">
        <v>0</v>
      </c>
      <c r="AD18">
        <v>0</v>
      </c>
      <c r="AE18">
        <v>2347.3100000000004</v>
      </c>
      <c r="AF18">
        <v>0</v>
      </c>
      <c r="AG18">
        <v>0</v>
      </c>
      <c r="AH18">
        <v>0</v>
      </c>
      <c r="AI18">
        <v>9.11</v>
      </c>
      <c r="AJ18">
        <v>1</v>
      </c>
      <c r="AK18">
        <v>1</v>
      </c>
      <c r="AL18">
        <v>1</v>
      </c>
      <c r="AM18">
        <v>0</v>
      </c>
      <c r="AN18">
        <v>0</v>
      </c>
      <c r="AO18">
        <v>0</v>
      </c>
      <c r="AP18">
        <v>1</v>
      </c>
      <c r="AQ18">
        <v>0</v>
      </c>
      <c r="AR18">
        <v>0</v>
      </c>
      <c r="AS18" t="s">
        <v>6</v>
      </c>
      <c r="AT18">
        <v>0.66666667000000002</v>
      </c>
      <c r="AU18" t="s">
        <v>6</v>
      </c>
      <c r="AV18">
        <v>0</v>
      </c>
      <c r="AW18">
        <v>1</v>
      </c>
      <c r="AX18">
        <v>-1</v>
      </c>
      <c r="AY18">
        <v>0</v>
      </c>
      <c r="AZ18">
        <v>0</v>
      </c>
      <c r="BA18" t="s">
        <v>6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V18">
        <v>0</v>
      </c>
      <c r="CW18">
        <v>0</v>
      </c>
      <c r="CX18">
        <f>ROUND(Y18*Source!I33,7)</f>
        <v>2</v>
      </c>
      <c r="CY18">
        <f>AA18</f>
        <v>2232.09</v>
      </c>
      <c r="CZ18">
        <f>AE18</f>
        <v>2347.3100000000004</v>
      </c>
      <c r="DA18">
        <f>AI18</f>
        <v>9.11</v>
      </c>
      <c r="DB18">
        <f>ROUND(ROUND(AT18*CZ18,2),2)</f>
        <v>1564.87</v>
      </c>
      <c r="DC18">
        <f>ROUND(ROUND(AT18*AG18,2),2)</f>
        <v>0</v>
      </c>
      <c r="DD18" t="s">
        <v>6</v>
      </c>
      <c r="DE18" t="s">
        <v>6</v>
      </c>
      <c r="DF18">
        <f>ROUND(ROUND(AE18*AI18,2)*CX18,2)</f>
        <v>42767.98</v>
      </c>
      <c r="DG18">
        <f t="shared" si="10"/>
        <v>0</v>
      </c>
      <c r="DH18">
        <f>Source!I33*SmtRes!Y18</f>
        <v>2.0000000099999999</v>
      </c>
      <c r="DI18">
        <f>AA18</f>
        <v>2232.09</v>
      </c>
      <c r="DJ18">
        <f>DF18</f>
        <v>42767.98</v>
      </c>
      <c r="DK18">
        <f>Source!BC33</f>
        <v>9.11</v>
      </c>
      <c r="DL18" t="s">
        <v>6</v>
      </c>
      <c r="DM18">
        <v>0</v>
      </c>
      <c r="DN18" t="s">
        <v>6</v>
      </c>
      <c r="DO18">
        <v>0</v>
      </c>
      <c r="GP18">
        <v>1</v>
      </c>
      <c r="GQ18">
        <v>-1</v>
      </c>
      <c r="GR18">
        <v>-1</v>
      </c>
    </row>
    <row r="19" spans="1:200" x14ac:dyDescent="0.2">
      <c r="A19">
        <f>ROW(Source!A33)</f>
        <v>33</v>
      </c>
      <c r="B19">
        <v>74715642</v>
      </c>
      <c r="C19">
        <v>74716015</v>
      </c>
      <c r="D19">
        <v>0</v>
      </c>
      <c r="E19">
        <v>0</v>
      </c>
      <c r="F19">
        <v>1</v>
      </c>
      <c r="G19">
        <v>1</v>
      </c>
      <c r="H19">
        <v>3</v>
      </c>
      <c r="I19" t="s">
        <v>35</v>
      </c>
      <c r="J19" t="s">
        <v>71</v>
      </c>
      <c r="K19" t="s">
        <v>70</v>
      </c>
      <c r="L19">
        <v>1371</v>
      </c>
      <c r="N19">
        <v>1013</v>
      </c>
      <c r="O19" t="s">
        <v>23</v>
      </c>
      <c r="P19" t="s">
        <v>23</v>
      </c>
      <c r="Q19">
        <v>1</v>
      </c>
      <c r="W19">
        <v>0</v>
      </c>
      <c r="X19">
        <v>-260110443</v>
      </c>
      <c r="Y19">
        <f>AT19</f>
        <v>0.33333332999999998</v>
      </c>
      <c r="AA19">
        <v>840.59</v>
      </c>
      <c r="AB19">
        <v>0</v>
      </c>
      <c r="AC19">
        <v>0</v>
      </c>
      <c r="AD19">
        <v>0</v>
      </c>
      <c r="AE19">
        <v>883.98</v>
      </c>
      <c r="AF19">
        <v>0</v>
      </c>
      <c r="AG19">
        <v>0</v>
      </c>
      <c r="AH19">
        <v>0</v>
      </c>
      <c r="AI19">
        <v>9.11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1</v>
      </c>
      <c r="AQ19">
        <v>0</v>
      </c>
      <c r="AR19">
        <v>0</v>
      </c>
      <c r="AS19" t="s">
        <v>6</v>
      </c>
      <c r="AT19">
        <v>0.33333332999999998</v>
      </c>
      <c r="AU19" t="s">
        <v>6</v>
      </c>
      <c r="AV19">
        <v>0</v>
      </c>
      <c r="AW19">
        <v>1</v>
      </c>
      <c r="AX19">
        <v>-1</v>
      </c>
      <c r="AY19">
        <v>0</v>
      </c>
      <c r="AZ19">
        <v>0</v>
      </c>
      <c r="BA19" t="s">
        <v>6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V19">
        <v>0</v>
      </c>
      <c r="CW19">
        <v>0</v>
      </c>
      <c r="CX19">
        <f>ROUND(Y19*Source!I33,7)</f>
        <v>1</v>
      </c>
      <c r="CY19">
        <f>AA19</f>
        <v>840.59</v>
      </c>
      <c r="CZ19">
        <f>AE19</f>
        <v>883.98</v>
      </c>
      <c r="DA19">
        <f>AI19</f>
        <v>9.11</v>
      </c>
      <c r="DB19">
        <f>ROUND(ROUND(AT19*CZ19,2),2)</f>
        <v>294.66000000000003</v>
      </c>
      <c r="DC19">
        <f>ROUND(ROUND(AT19*AG19,2),2)</f>
        <v>0</v>
      </c>
      <c r="DD19" t="s">
        <v>6</v>
      </c>
      <c r="DE19" t="s">
        <v>6</v>
      </c>
      <c r="DF19">
        <f>ROUND(ROUND(AE19*AI19,2)*CX19,2)</f>
        <v>8053.06</v>
      </c>
      <c r="DG19">
        <f t="shared" si="10"/>
        <v>0</v>
      </c>
      <c r="DH19">
        <f>Source!I33*SmtRes!Y19</f>
        <v>0.99999998999999995</v>
      </c>
      <c r="DI19">
        <f>AA19</f>
        <v>840.59</v>
      </c>
      <c r="DJ19">
        <f>DF19</f>
        <v>8053.06</v>
      </c>
      <c r="DK19">
        <f>Source!BC33</f>
        <v>9.11</v>
      </c>
      <c r="DL19" t="s">
        <v>6</v>
      </c>
      <c r="DM19">
        <v>0</v>
      </c>
      <c r="DN19" t="s">
        <v>6</v>
      </c>
      <c r="DO19">
        <v>0</v>
      </c>
      <c r="GP19">
        <v>1</v>
      </c>
      <c r="GQ19">
        <v>-1</v>
      </c>
      <c r="GR19">
        <v>-1</v>
      </c>
    </row>
    <row r="20" spans="1:200" x14ac:dyDescent="0.2">
      <c r="A20">
        <f>ROW(Source!A36)</f>
        <v>36</v>
      </c>
      <c r="B20">
        <v>74715642</v>
      </c>
      <c r="C20">
        <v>74746406</v>
      </c>
      <c r="D20">
        <v>31714704</v>
      </c>
      <c r="E20">
        <v>70</v>
      </c>
      <c r="F20">
        <v>1</v>
      </c>
      <c r="G20">
        <v>1</v>
      </c>
      <c r="H20">
        <v>1</v>
      </c>
      <c r="I20" t="s">
        <v>546</v>
      </c>
      <c r="J20" t="s">
        <v>6</v>
      </c>
      <c r="K20" t="s">
        <v>547</v>
      </c>
      <c r="L20">
        <v>1191</v>
      </c>
      <c r="N20">
        <v>1013</v>
      </c>
      <c r="O20" t="s">
        <v>524</v>
      </c>
      <c r="P20" t="s">
        <v>524</v>
      </c>
      <c r="Q20">
        <v>1</v>
      </c>
      <c r="W20">
        <v>0</v>
      </c>
      <c r="X20">
        <v>-112797078</v>
      </c>
      <c r="Y20">
        <f>(AT20*ROUND(1.05,7))</f>
        <v>1.1130000000000002</v>
      </c>
      <c r="AA20">
        <v>0</v>
      </c>
      <c r="AB20">
        <v>0</v>
      </c>
      <c r="AC20">
        <v>0</v>
      </c>
      <c r="AD20">
        <v>299.51</v>
      </c>
      <c r="AE20">
        <v>0</v>
      </c>
      <c r="AF20">
        <v>0</v>
      </c>
      <c r="AG20">
        <v>0</v>
      </c>
      <c r="AH20">
        <v>8.9700000000000006</v>
      </c>
      <c r="AI20">
        <v>1</v>
      </c>
      <c r="AJ20">
        <v>1</v>
      </c>
      <c r="AK20">
        <v>1</v>
      </c>
      <c r="AL20">
        <v>33.39</v>
      </c>
      <c r="AM20">
        <v>4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6</v>
      </c>
      <c r="AT20">
        <v>1.06</v>
      </c>
      <c r="AU20" t="s">
        <v>26</v>
      </c>
      <c r="AV20">
        <v>1</v>
      </c>
      <c r="AW20">
        <v>2</v>
      </c>
      <c r="AX20">
        <v>74746414</v>
      </c>
      <c r="AY20">
        <v>1</v>
      </c>
      <c r="AZ20">
        <v>0</v>
      </c>
      <c r="BA20">
        <v>15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U20">
        <f>ROUND(AT20*Source!I36*AH20*AL20,2)</f>
        <v>26668.22</v>
      </c>
      <c r="CV20">
        <f>ROUND(Y20*Source!I36,7)</f>
        <v>93.492000000000004</v>
      </c>
      <c r="CW20">
        <v>0</v>
      </c>
      <c r="CX20">
        <f>ROUND(Y20*Source!I36,7)</f>
        <v>93.492000000000004</v>
      </c>
      <c r="CY20">
        <f>AD20</f>
        <v>299.51</v>
      </c>
      <c r="CZ20">
        <f>AH20</f>
        <v>8.9700000000000006</v>
      </c>
      <c r="DA20">
        <f>AL20</f>
        <v>33.39</v>
      </c>
      <c r="DB20">
        <f>ROUND((ROUND(AT20*CZ20,2)*ROUND(1.05,7)),2)</f>
        <v>9.99</v>
      </c>
      <c r="DC20">
        <f>ROUND((ROUND(AT20*AG20,2)*ROUND(1.05,7)),2)</f>
        <v>0</v>
      </c>
      <c r="DD20" t="s">
        <v>6</v>
      </c>
      <c r="DE20" t="s">
        <v>6</v>
      </c>
      <c r="DF20">
        <f>ROUND(ROUND(AE20,2)*CX20,2)</f>
        <v>0</v>
      </c>
      <c r="DG20">
        <f t="shared" si="10"/>
        <v>0</v>
      </c>
      <c r="DH20">
        <f>Source!I36*SmtRes!Y20</f>
        <v>93.492000000000019</v>
      </c>
      <c r="DI20">
        <f>AD20</f>
        <v>299.51</v>
      </c>
      <c r="DJ20">
        <f>EtalonRes!AB15</f>
        <v>8.9700000000000006</v>
      </c>
      <c r="DK20">
        <f>Source!BA36</f>
        <v>33.39</v>
      </c>
      <c r="DL20" t="s">
        <v>6</v>
      </c>
      <c r="DM20">
        <v>0</v>
      </c>
      <c r="DN20" t="s">
        <v>6</v>
      </c>
      <c r="DO20">
        <v>0</v>
      </c>
      <c r="GQ20">
        <v>-1</v>
      </c>
      <c r="GR20">
        <v>-1</v>
      </c>
    </row>
    <row r="21" spans="1:200" x14ac:dyDescent="0.2">
      <c r="A21">
        <f>ROW(Source!A36)</f>
        <v>36</v>
      </c>
      <c r="B21">
        <v>74715642</v>
      </c>
      <c r="C21">
        <v>74746406</v>
      </c>
      <c r="D21">
        <v>31709492</v>
      </c>
      <c r="E21">
        <v>70</v>
      </c>
      <c r="F21">
        <v>1</v>
      </c>
      <c r="G21">
        <v>1</v>
      </c>
      <c r="H21">
        <v>1</v>
      </c>
      <c r="I21" t="s">
        <v>525</v>
      </c>
      <c r="J21" t="s">
        <v>6</v>
      </c>
      <c r="K21" t="s">
        <v>526</v>
      </c>
      <c r="L21">
        <v>1191</v>
      </c>
      <c r="N21">
        <v>1013</v>
      </c>
      <c r="O21" t="s">
        <v>524</v>
      </c>
      <c r="P21" t="s">
        <v>524</v>
      </c>
      <c r="Q21">
        <v>1</v>
      </c>
      <c r="W21">
        <v>0</v>
      </c>
      <c r="X21">
        <v>-1417349443</v>
      </c>
      <c r="Y21">
        <f>(AT21*ROUND(1.05,7))</f>
        <v>1.0500000000000001E-2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33.39</v>
      </c>
      <c r="AL21">
        <v>1</v>
      </c>
      <c r="AM21">
        <v>4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6</v>
      </c>
      <c r="AT21">
        <v>0.01</v>
      </c>
      <c r="AU21" t="s">
        <v>26</v>
      </c>
      <c r="AV21">
        <v>2</v>
      </c>
      <c r="AW21">
        <v>2</v>
      </c>
      <c r="AX21">
        <v>74746415</v>
      </c>
      <c r="AY21">
        <v>1</v>
      </c>
      <c r="AZ21">
        <v>0</v>
      </c>
      <c r="BA21">
        <v>16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V21">
        <v>0</v>
      </c>
      <c r="CW21">
        <v>0</v>
      </c>
      <c r="CX21">
        <f>ROUND(Y21*Source!I36,7)</f>
        <v>0.88200000000000001</v>
      </c>
      <c r="CY21">
        <f>AD21</f>
        <v>0</v>
      </c>
      <c r="CZ21">
        <f>AH21</f>
        <v>0</v>
      </c>
      <c r="DA21">
        <f>AL21</f>
        <v>1</v>
      </c>
      <c r="DB21">
        <f>ROUND((ROUND(AT21*CZ21,2)*ROUND(1.05,7)),2)</f>
        <v>0</v>
      </c>
      <c r="DC21">
        <f>ROUND((ROUND(AT21*AG21,2)*ROUND(1.05,7)),2)</f>
        <v>0</v>
      </c>
      <c r="DD21" t="s">
        <v>6</v>
      </c>
      <c r="DE21" t="s">
        <v>6</v>
      </c>
      <c r="DF21">
        <f>ROUND(ROUND(AE21,2)*CX21,2)</f>
        <v>0</v>
      </c>
      <c r="DG21">
        <f t="shared" si="10"/>
        <v>0</v>
      </c>
      <c r="DH21">
        <f>Source!I36*SmtRes!Y21</f>
        <v>0.88200000000000001</v>
      </c>
      <c r="DI21">
        <f>AD21</f>
        <v>0</v>
      </c>
      <c r="DJ21">
        <f>EtalonRes!AB16</f>
        <v>0</v>
      </c>
      <c r="DK21">
        <f>Source!BA36</f>
        <v>33.39</v>
      </c>
      <c r="DL21" t="s">
        <v>6</v>
      </c>
      <c r="DM21">
        <v>0</v>
      </c>
      <c r="DN21" t="s">
        <v>6</v>
      </c>
      <c r="DO21">
        <v>0</v>
      </c>
      <c r="GQ21">
        <v>-1</v>
      </c>
      <c r="GR21">
        <v>-1</v>
      </c>
    </row>
    <row r="22" spans="1:200" x14ac:dyDescent="0.2">
      <c r="A22">
        <f>ROW(Source!A36)</f>
        <v>36</v>
      </c>
      <c r="B22">
        <v>74715642</v>
      </c>
      <c r="C22">
        <v>74746406</v>
      </c>
      <c r="D22">
        <v>49672695</v>
      </c>
      <c r="E22">
        <v>1</v>
      </c>
      <c r="F22">
        <v>1</v>
      </c>
      <c r="G22">
        <v>1</v>
      </c>
      <c r="H22">
        <v>2</v>
      </c>
      <c r="I22" t="s">
        <v>531</v>
      </c>
      <c r="J22" t="s">
        <v>532</v>
      </c>
      <c r="K22" t="s">
        <v>533</v>
      </c>
      <c r="L22">
        <v>1367</v>
      </c>
      <c r="N22">
        <v>1011</v>
      </c>
      <c r="O22" t="s">
        <v>530</v>
      </c>
      <c r="P22" t="s">
        <v>530</v>
      </c>
      <c r="Q22">
        <v>1</v>
      </c>
      <c r="W22">
        <v>0</v>
      </c>
      <c r="X22">
        <v>1063590936</v>
      </c>
      <c r="Y22">
        <f>(AT22*ROUND(1.05,7))</f>
        <v>0.27300000000000002</v>
      </c>
      <c r="AA22">
        <v>0</v>
      </c>
      <c r="AB22">
        <v>41.37</v>
      </c>
      <c r="AC22">
        <v>0</v>
      </c>
      <c r="AD22">
        <v>0</v>
      </c>
      <c r="AE22">
        <v>0</v>
      </c>
      <c r="AF22">
        <v>3.12</v>
      </c>
      <c r="AG22">
        <v>0</v>
      </c>
      <c r="AH22">
        <v>0</v>
      </c>
      <c r="AI22">
        <v>1</v>
      </c>
      <c r="AJ22">
        <v>13.26</v>
      </c>
      <c r="AK22">
        <v>33.39</v>
      </c>
      <c r="AL22">
        <v>1</v>
      </c>
      <c r="AM22">
        <v>4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6</v>
      </c>
      <c r="AT22">
        <v>0.26</v>
      </c>
      <c r="AU22" t="s">
        <v>64</v>
      </c>
      <c r="AV22">
        <v>0</v>
      </c>
      <c r="AW22">
        <v>2</v>
      </c>
      <c r="AX22">
        <v>74746416</v>
      </c>
      <c r="AY22">
        <v>1</v>
      </c>
      <c r="AZ22">
        <v>0</v>
      </c>
      <c r="BA22">
        <v>17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V22">
        <v>0</v>
      </c>
      <c r="CW22">
        <f>ROUND(Y22*Source!I36*DO22,7)</f>
        <v>0</v>
      </c>
      <c r="CX22">
        <f>ROUND(Y22*Source!I36,7)</f>
        <v>22.931999999999999</v>
      </c>
      <c r="CY22">
        <f>AB22</f>
        <v>41.37</v>
      </c>
      <c r="CZ22">
        <f>AF22</f>
        <v>3.12</v>
      </c>
      <c r="DA22">
        <f>AJ22</f>
        <v>13.26</v>
      </c>
      <c r="DB22">
        <f>ROUND((ROUND(AT22*CZ22,2)*ROUND(1.05,7)),2)</f>
        <v>0.85</v>
      </c>
      <c r="DC22">
        <f>ROUND((ROUND(AT22*AG22,2)*ROUND(1.05,7)),2)</f>
        <v>0</v>
      </c>
      <c r="DD22" t="s">
        <v>6</v>
      </c>
      <c r="DE22" t="s">
        <v>6</v>
      </c>
      <c r="DF22">
        <f>ROUND(ROUND(AE22,2)*CX22,2)</f>
        <v>0</v>
      </c>
      <c r="DG22">
        <f>ROUND(ROUND(AF22*AJ22,2)*CX22,2)</f>
        <v>948.7</v>
      </c>
      <c r="DH22">
        <f>Source!I36*SmtRes!Y22</f>
        <v>22.932000000000002</v>
      </c>
      <c r="DI22">
        <f>AB22</f>
        <v>41.37</v>
      </c>
      <c r="DJ22">
        <f>EtalonRes!Z17</f>
        <v>3.12</v>
      </c>
      <c r="DK22">
        <f>Source!BB36</f>
        <v>13.26</v>
      </c>
      <c r="DL22" t="s">
        <v>6</v>
      </c>
      <c r="DM22">
        <v>0</v>
      </c>
      <c r="DN22" t="s">
        <v>6</v>
      </c>
      <c r="DO22">
        <v>0</v>
      </c>
      <c r="GQ22">
        <v>-1</v>
      </c>
      <c r="GR22">
        <v>-1</v>
      </c>
    </row>
    <row r="23" spans="1:200" x14ac:dyDescent="0.2">
      <c r="A23">
        <f>ROW(Source!A36)</f>
        <v>36</v>
      </c>
      <c r="B23">
        <v>74715642</v>
      </c>
      <c r="C23">
        <v>74746406</v>
      </c>
      <c r="D23">
        <v>49673503</v>
      </c>
      <c r="E23">
        <v>1</v>
      </c>
      <c r="F23">
        <v>1</v>
      </c>
      <c r="G23">
        <v>1</v>
      </c>
      <c r="H23">
        <v>2</v>
      </c>
      <c r="I23" t="s">
        <v>534</v>
      </c>
      <c r="J23" t="s">
        <v>535</v>
      </c>
      <c r="K23" t="s">
        <v>536</v>
      </c>
      <c r="L23">
        <v>1367</v>
      </c>
      <c r="N23">
        <v>1011</v>
      </c>
      <c r="O23" t="s">
        <v>530</v>
      </c>
      <c r="P23" t="s">
        <v>530</v>
      </c>
      <c r="Q23">
        <v>1</v>
      </c>
      <c r="W23">
        <v>0</v>
      </c>
      <c r="X23">
        <v>509054691</v>
      </c>
      <c r="Y23">
        <f>(AT23*ROUND(1.05,7))</f>
        <v>1.0500000000000001E-2</v>
      </c>
      <c r="AA23">
        <v>0</v>
      </c>
      <c r="AB23">
        <v>871.31</v>
      </c>
      <c r="AC23">
        <v>387.32</v>
      </c>
      <c r="AD23">
        <v>0</v>
      </c>
      <c r="AE23">
        <v>0</v>
      </c>
      <c r="AF23">
        <v>65.709999999999994</v>
      </c>
      <c r="AG23">
        <v>11.6</v>
      </c>
      <c r="AH23">
        <v>0</v>
      </c>
      <c r="AI23">
        <v>1</v>
      </c>
      <c r="AJ23">
        <v>13.26</v>
      </c>
      <c r="AK23">
        <v>33.39</v>
      </c>
      <c r="AL23">
        <v>1</v>
      </c>
      <c r="AM23">
        <v>4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6</v>
      </c>
      <c r="AT23">
        <v>0.01</v>
      </c>
      <c r="AU23" t="s">
        <v>64</v>
      </c>
      <c r="AV23">
        <v>0</v>
      </c>
      <c r="AW23">
        <v>2</v>
      </c>
      <c r="AX23">
        <v>74746417</v>
      </c>
      <c r="AY23">
        <v>1</v>
      </c>
      <c r="AZ23">
        <v>0</v>
      </c>
      <c r="BA23">
        <v>18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V23">
        <v>0</v>
      </c>
      <c r="CW23">
        <f>ROUND(Y23*Source!I36*DO23,7)</f>
        <v>0</v>
      </c>
      <c r="CX23">
        <f>ROUND(Y23*Source!I36,7)</f>
        <v>0.88200000000000001</v>
      </c>
      <c r="CY23">
        <f>AB23</f>
        <v>871.31</v>
      </c>
      <c r="CZ23">
        <f>AF23</f>
        <v>65.709999999999994</v>
      </c>
      <c r="DA23">
        <f>AJ23</f>
        <v>13.26</v>
      </c>
      <c r="DB23">
        <f>ROUND((ROUND(AT23*CZ23,2)*ROUND(1.05,7)),2)</f>
        <v>0.69</v>
      </c>
      <c r="DC23">
        <f>ROUND((ROUND(AT23*AG23,2)*ROUND(1.05,7)),2)</f>
        <v>0.13</v>
      </c>
      <c r="DD23" t="s">
        <v>6</v>
      </c>
      <c r="DE23" t="s">
        <v>6</v>
      </c>
      <c r="DF23">
        <f>ROUND(ROUND(AE23,2)*CX23,2)</f>
        <v>0</v>
      </c>
      <c r="DG23">
        <f>ROUND(ROUND(AF23*AJ23,2)*CX23,2)</f>
        <v>768.5</v>
      </c>
      <c r="DH23">
        <f>Source!I36*SmtRes!Y23</f>
        <v>0.88200000000000001</v>
      </c>
      <c r="DI23">
        <f>AB23</f>
        <v>871.31</v>
      </c>
      <c r="DJ23">
        <f>EtalonRes!Z18</f>
        <v>65.709999999999994</v>
      </c>
      <c r="DK23">
        <f>Source!BB36</f>
        <v>13.26</v>
      </c>
      <c r="DL23" t="s">
        <v>6</v>
      </c>
      <c r="DM23">
        <v>0</v>
      </c>
      <c r="DN23" t="s">
        <v>6</v>
      </c>
      <c r="DO23">
        <v>0</v>
      </c>
      <c r="GQ23">
        <v>-1</v>
      </c>
      <c r="GR23">
        <v>-1</v>
      </c>
    </row>
    <row r="24" spans="1:200" x14ac:dyDescent="0.2">
      <c r="A24">
        <f>ROW(Source!A36)</f>
        <v>36</v>
      </c>
      <c r="B24">
        <v>74715642</v>
      </c>
      <c r="C24">
        <v>74746406</v>
      </c>
      <c r="D24">
        <v>49525488</v>
      </c>
      <c r="E24">
        <v>1</v>
      </c>
      <c r="F24">
        <v>1</v>
      </c>
      <c r="G24">
        <v>1</v>
      </c>
      <c r="H24">
        <v>3</v>
      </c>
      <c r="I24" t="s">
        <v>537</v>
      </c>
      <c r="J24" t="s">
        <v>538</v>
      </c>
      <c r="K24" t="s">
        <v>539</v>
      </c>
      <c r="L24">
        <v>1346</v>
      </c>
      <c r="N24">
        <v>1009</v>
      </c>
      <c r="O24" t="s">
        <v>540</v>
      </c>
      <c r="P24" t="s">
        <v>540</v>
      </c>
      <c r="Q24">
        <v>1</v>
      </c>
      <c r="W24">
        <v>0</v>
      </c>
      <c r="X24">
        <v>-1864341761</v>
      </c>
      <c r="Y24" s="183" t="e">
        <f>#REF!</f>
        <v>#REF!</v>
      </c>
      <c r="AA24">
        <v>82.35</v>
      </c>
      <c r="AB24">
        <v>0</v>
      </c>
      <c r="AC24">
        <v>0</v>
      </c>
      <c r="AD24">
        <v>0</v>
      </c>
      <c r="AE24">
        <v>9.0399999999999991</v>
      </c>
      <c r="AF24">
        <v>0</v>
      </c>
      <c r="AG24">
        <v>0</v>
      </c>
      <c r="AH24">
        <v>0</v>
      </c>
      <c r="AI24">
        <v>9.11</v>
      </c>
      <c r="AJ24">
        <v>1</v>
      </c>
      <c r="AK24">
        <v>1</v>
      </c>
      <c r="AL24">
        <v>1</v>
      </c>
      <c r="AM24">
        <v>4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6</v>
      </c>
      <c r="AT24">
        <v>0.2</v>
      </c>
      <c r="AU24" t="s">
        <v>6</v>
      </c>
      <c r="AV24">
        <v>0</v>
      </c>
      <c r="AW24">
        <v>2</v>
      </c>
      <c r="AX24">
        <v>74746418</v>
      </c>
      <c r="AY24">
        <v>1</v>
      </c>
      <c r="AZ24">
        <v>0</v>
      </c>
      <c r="BA24">
        <v>19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V24">
        <v>0</v>
      </c>
      <c r="CW24">
        <v>0</v>
      </c>
      <c r="CX24" t="e">
        <f>ROUND(Y24*Source!I36,7)</f>
        <v>#REF!</v>
      </c>
      <c r="CY24">
        <f>AA24</f>
        <v>82.35</v>
      </c>
      <c r="CZ24">
        <f>AE24</f>
        <v>9.0399999999999991</v>
      </c>
      <c r="DA24">
        <f>AI24</f>
        <v>9.11</v>
      </c>
      <c r="DB24">
        <f>ROUND(ROUND(AT24*CZ24,2),2)</f>
        <v>1.81</v>
      </c>
      <c r="DC24">
        <f>ROUND(ROUND(AT24*AG24,2),2)</f>
        <v>0</v>
      </c>
      <c r="DD24" t="s">
        <v>6</v>
      </c>
      <c r="DE24" t="s">
        <v>6</v>
      </c>
      <c r="DF24" t="e">
        <f>ROUND(ROUND(AE24*AI24,2)*CX24,2)</f>
        <v>#REF!</v>
      </c>
      <c r="DG24" t="e">
        <f t="shared" ref="DG24:DG29" si="11">ROUND(ROUND(AF24,2)*CX24,2)</f>
        <v>#REF!</v>
      </c>
      <c r="DH24" t="e">
        <f>Source!I36*SmtRes!Y24</f>
        <v>#REF!</v>
      </c>
      <c r="DI24">
        <f>AA24</f>
        <v>82.35</v>
      </c>
      <c r="DJ24">
        <f>EtalonRes!Y19</f>
        <v>9.0399999999999991</v>
      </c>
      <c r="DK24">
        <f>Source!BC36</f>
        <v>9.11</v>
      </c>
      <c r="DL24" t="s">
        <v>6</v>
      </c>
      <c r="DM24">
        <v>0</v>
      </c>
      <c r="DN24" t="s">
        <v>6</v>
      </c>
      <c r="DO24">
        <v>0</v>
      </c>
      <c r="GQ24">
        <v>-1</v>
      </c>
      <c r="GR24">
        <v>-1</v>
      </c>
    </row>
    <row r="25" spans="1:200" x14ac:dyDescent="0.2">
      <c r="A25">
        <f>ROW(Source!A36)</f>
        <v>36</v>
      </c>
      <c r="B25">
        <v>74715642</v>
      </c>
      <c r="C25">
        <v>74746406</v>
      </c>
      <c r="D25">
        <v>49526492</v>
      </c>
      <c r="E25">
        <v>1</v>
      </c>
      <c r="F25">
        <v>1</v>
      </c>
      <c r="G25">
        <v>1</v>
      </c>
      <c r="H25">
        <v>3</v>
      </c>
      <c r="I25" t="s">
        <v>541</v>
      </c>
      <c r="J25" t="s">
        <v>542</v>
      </c>
      <c r="K25" t="s">
        <v>543</v>
      </c>
      <c r="L25">
        <v>1346</v>
      </c>
      <c r="N25">
        <v>1009</v>
      </c>
      <c r="O25" t="s">
        <v>540</v>
      </c>
      <c r="P25" t="s">
        <v>540</v>
      </c>
      <c r="Q25">
        <v>1</v>
      </c>
      <c r="W25">
        <v>0</v>
      </c>
      <c r="X25">
        <v>497341279</v>
      </c>
      <c r="Y25" s="183" t="e">
        <f>#REF!</f>
        <v>#REF!</v>
      </c>
      <c r="AA25">
        <v>210.35</v>
      </c>
      <c r="AB25">
        <v>0</v>
      </c>
      <c r="AC25">
        <v>0</v>
      </c>
      <c r="AD25">
        <v>0</v>
      </c>
      <c r="AE25">
        <v>23.09</v>
      </c>
      <c r="AF25">
        <v>0</v>
      </c>
      <c r="AG25">
        <v>0</v>
      </c>
      <c r="AH25">
        <v>0</v>
      </c>
      <c r="AI25">
        <v>9.11</v>
      </c>
      <c r="AJ25">
        <v>1</v>
      </c>
      <c r="AK25">
        <v>1</v>
      </c>
      <c r="AL25">
        <v>1</v>
      </c>
      <c r="AM25">
        <v>4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6</v>
      </c>
      <c r="AT25">
        <v>0.56000000000000005</v>
      </c>
      <c r="AU25" t="s">
        <v>6</v>
      </c>
      <c r="AV25">
        <v>0</v>
      </c>
      <c r="AW25">
        <v>2</v>
      </c>
      <c r="AX25">
        <v>74746419</v>
      </c>
      <c r="AY25">
        <v>1</v>
      </c>
      <c r="AZ25">
        <v>0</v>
      </c>
      <c r="BA25">
        <v>20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V25">
        <v>0</v>
      </c>
      <c r="CW25">
        <v>0</v>
      </c>
      <c r="CX25" t="e">
        <f>ROUND(Y25*Source!I36,7)</f>
        <v>#REF!</v>
      </c>
      <c r="CY25">
        <f>AA25</f>
        <v>210.35</v>
      </c>
      <c r="CZ25">
        <f>AE25</f>
        <v>23.09</v>
      </c>
      <c r="DA25">
        <f>AI25</f>
        <v>9.11</v>
      </c>
      <c r="DB25">
        <f>ROUND(ROUND(AT25*CZ25,2),2)</f>
        <v>12.93</v>
      </c>
      <c r="DC25">
        <f>ROUND(ROUND(AT25*AG25,2),2)</f>
        <v>0</v>
      </c>
      <c r="DD25" t="s">
        <v>6</v>
      </c>
      <c r="DE25" t="s">
        <v>6</v>
      </c>
      <c r="DF25" t="e">
        <f>ROUND(ROUND(AE25*AI25,2)*CX25,2)</f>
        <v>#REF!</v>
      </c>
      <c r="DG25" t="e">
        <f t="shared" si="11"/>
        <v>#REF!</v>
      </c>
      <c r="DH25" t="e">
        <f>Source!I36*SmtRes!Y25</f>
        <v>#REF!</v>
      </c>
      <c r="DI25">
        <f>AA25</f>
        <v>210.35</v>
      </c>
      <c r="DJ25">
        <f>EtalonRes!Y20</f>
        <v>23.09</v>
      </c>
      <c r="DK25">
        <f>Source!BC36</f>
        <v>9.11</v>
      </c>
      <c r="DL25" t="s">
        <v>6</v>
      </c>
      <c r="DM25">
        <v>0</v>
      </c>
      <c r="DN25" t="s">
        <v>6</v>
      </c>
      <c r="DO25">
        <v>0</v>
      </c>
      <c r="GQ25">
        <v>-1</v>
      </c>
      <c r="GR25">
        <v>-1</v>
      </c>
    </row>
    <row r="26" spans="1:200" x14ac:dyDescent="0.2">
      <c r="A26">
        <f>ROW(Source!A36)</f>
        <v>36</v>
      </c>
      <c r="B26">
        <v>74715642</v>
      </c>
      <c r="C26">
        <v>74746406</v>
      </c>
      <c r="D26">
        <v>0</v>
      </c>
      <c r="E26">
        <v>0</v>
      </c>
      <c r="F26">
        <v>1</v>
      </c>
      <c r="G26">
        <v>1</v>
      </c>
      <c r="H26">
        <v>3</v>
      </c>
      <c r="I26" t="s">
        <v>35</v>
      </c>
      <c r="J26" t="s">
        <v>78</v>
      </c>
      <c r="K26" t="s">
        <v>77</v>
      </c>
      <c r="L26">
        <v>1371</v>
      </c>
      <c r="N26">
        <v>1013</v>
      </c>
      <c r="O26" t="s">
        <v>23</v>
      </c>
      <c r="P26" t="s">
        <v>23</v>
      </c>
      <c r="Q26">
        <v>1</v>
      </c>
      <c r="W26">
        <v>0</v>
      </c>
      <c r="X26">
        <v>1700231692</v>
      </c>
      <c r="Y26">
        <f>AT26</f>
        <v>0.5</v>
      </c>
      <c r="AA26">
        <v>6534</v>
      </c>
      <c r="AB26">
        <v>0</v>
      </c>
      <c r="AC26">
        <v>0</v>
      </c>
      <c r="AD26">
        <v>0</v>
      </c>
      <c r="AE26">
        <v>6817.39</v>
      </c>
      <c r="AF26">
        <v>0</v>
      </c>
      <c r="AG26">
        <v>0</v>
      </c>
      <c r="AH26">
        <v>0</v>
      </c>
      <c r="AI26">
        <v>6.13</v>
      </c>
      <c r="AJ26">
        <v>1</v>
      </c>
      <c r="AK26">
        <v>1</v>
      </c>
      <c r="AL26">
        <v>1</v>
      </c>
      <c r="AM26">
        <v>0</v>
      </c>
      <c r="AN26">
        <v>0</v>
      </c>
      <c r="AO26">
        <v>0</v>
      </c>
      <c r="AP26">
        <v>1</v>
      </c>
      <c r="AQ26">
        <v>0</v>
      </c>
      <c r="AR26">
        <v>0</v>
      </c>
      <c r="AS26" t="s">
        <v>6</v>
      </c>
      <c r="AT26">
        <v>0.5</v>
      </c>
      <c r="AU26" t="s">
        <v>6</v>
      </c>
      <c r="AV26">
        <v>0</v>
      </c>
      <c r="AW26">
        <v>1</v>
      </c>
      <c r="AX26">
        <v>-1</v>
      </c>
      <c r="AY26">
        <v>0</v>
      </c>
      <c r="AZ26">
        <v>0</v>
      </c>
      <c r="BA26" t="s">
        <v>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V26">
        <v>0</v>
      </c>
      <c r="CW26">
        <v>0</v>
      </c>
      <c r="CX26">
        <f>ROUND(Y26*Source!I36,7)</f>
        <v>42</v>
      </c>
      <c r="CY26">
        <f>AA26</f>
        <v>6534</v>
      </c>
      <c r="CZ26">
        <f>AE26</f>
        <v>6817.39</v>
      </c>
      <c r="DA26">
        <f>AI26</f>
        <v>6.13</v>
      </c>
      <c r="DB26">
        <f>ROUND(ROUND(AT26*CZ26,2),2)</f>
        <v>3408.7</v>
      </c>
      <c r="DC26">
        <f>ROUND(ROUND(AT26*AG26,2),2)</f>
        <v>0</v>
      </c>
      <c r="DD26" t="s">
        <v>6</v>
      </c>
      <c r="DE26" t="s">
        <v>6</v>
      </c>
      <c r="DF26">
        <f>ROUND(ROUND(AE26*AI26,2)*CX26,2)</f>
        <v>1755205.2</v>
      </c>
      <c r="DG26">
        <f t="shared" si="11"/>
        <v>0</v>
      </c>
      <c r="DH26">
        <f>Source!I36*SmtRes!Y26</f>
        <v>42</v>
      </c>
      <c r="DI26">
        <f>AA26</f>
        <v>6534</v>
      </c>
      <c r="DJ26">
        <f>DF26</f>
        <v>1755205.2</v>
      </c>
      <c r="DK26">
        <f>Source!BC36</f>
        <v>9.11</v>
      </c>
      <c r="DL26" t="s">
        <v>6</v>
      </c>
      <c r="DM26">
        <v>0</v>
      </c>
      <c r="DN26" t="s">
        <v>6</v>
      </c>
      <c r="DO26">
        <v>0</v>
      </c>
      <c r="GP26">
        <v>1</v>
      </c>
      <c r="GQ26">
        <v>-1</v>
      </c>
      <c r="GR26">
        <v>-1</v>
      </c>
    </row>
    <row r="27" spans="1:200" x14ac:dyDescent="0.2">
      <c r="A27">
        <f>ROW(Source!A36)</f>
        <v>36</v>
      </c>
      <c r="B27">
        <v>74715642</v>
      </c>
      <c r="C27">
        <v>74746406</v>
      </c>
      <c r="D27">
        <v>49565979</v>
      </c>
      <c r="E27">
        <v>1</v>
      </c>
      <c r="F27">
        <v>1</v>
      </c>
      <c r="G27">
        <v>1</v>
      </c>
      <c r="H27">
        <v>3</v>
      </c>
      <c r="I27" t="s">
        <v>35</v>
      </c>
      <c r="J27" t="s">
        <v>82</v>
      </c>
      <c r="K27" t="s">
        <v>81</v>
      </c>
      <c r="L27">
        <v>1371</v>
      </c>
      <c r="N27">
        <v>1013</v>
      </c>
      <c r="O27" t="s">
        <v>23</v>
      </c>
      <c r="P27" t="s">
        <v>23</v>
      </c>
      <c r="Q27">
        <v>1</v>
      </c>
      <c r="W27">
        <v>0</v>
      </c>
      <c r="X27">
        <v>1452043386</v>
      </c>
      <c r="Y27">
        <f>AT27</f>
        <v>0.5</v>
      </c>
      <c r="AA27">
        <v>2280.83</v>
      </c>
      <c r="AB27">
        <v>0</v>
      </c>
      <c r="AC27">
        <v>0</v>
      </c>
      <c r="AD27">
        <v>0</v>
      </c>
      <c r="AE27">
        <v>2398.5700000000002</v>
      </c>
      <c r="AF27">
        <v>0</v>
      </c>
      <c r="AG27">
        <v>0</v>
      </c>
      <c r="AH27">
        <v>0</v>
      </c>
      <c r="AI27">
        <v>9.11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0</v>
      </c>
      <c r="AP27">
        <v>1</v>
      </c>
      <c r="AQ27">
        <v>0</v>
      </c>
      <c r="AR27">
        <v>0</v>
      </c>
      <c r="AS27" t="s">
        <v>6</v>
      </c>
      <c r="AT27">
        <v>0.5</v>
      </c>
      <c r="AU27" t="s">
        <v>6</v>
      </c>
      <c r="AV27">
        <v>0</v>
      </c>
      <c r="AW27">
        <v>1</v>
      </c>
      <c r="AX27">
        <v>-1</v>
      </c>
      <c r="AY27">
        <v>0</v>
      </c>
      <c r="AZ27">
        <v>0</v>
      </c>
      <c r="BA27" t="s">
        <v>6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V27">
        <v>0</v>
      </c>
      <c r="CW27">
        <v>0</v>
      </c>
      <c r="CX27">
        <f>ROUND(Y27*Source!I36,7)</f>
        <v>42</v>
      </c>
      <c r="CY27">
        <f>AA27</f>
        <v>2280.83</v>
      </c>
      <c r="CZ27">
        <f>AE27</f>
        <v>2398.5700000000002</v>
      </c>
      <c r="DA27">
        <f>AI27</f>
        <v>9.11</v>
      </c>
      <c r="DB27">
        <f>ROUND(ROUND(AT27*CZ27,2),2)</f>
        <v>1199.29</v>
      </c>
      <c r="DC27">
        <f>ROUND(ROUND(AT27*AG27,2),2)</f>
        <v>0</v>
      </c>
      <c r="DD27" t="s">
        <v>6</v>
      </c>
      <c r="DE27" t="s">
        <v>6</v>
      </c>
      <c r="DF27">
        <f>ROUND(ROUND(AE27*AI27,2)*CX27,2)</f>
        <v>917740.74</v>
      </c>
      <c r="DG27">
        <f t="shared" si="11"/>
        <v>0</v>
      </c>
      <c r="DH27">
        <f>Source!I36*SmtRes!Y27</f>
        <v>42</v>
      </c>
      <c r="DI27">
        <f>AA27</f>
        <v>2280.83</v>
      </c>
      <c r="DJ27">
        <f>DF27</f>
        <v>917740.74</v>
      </c>
      <c r="DK27">
        <f>Source!BC36</f>
        <v>9.11</v>
      </c>
      <c r="DL27" t="s">
        <v>6</v>
      </c>
      <c r="DM27">
        <v>0</v>
      </c>
      <c r="DN27" t="s">
        <v>6</v>
      </c>
      <c r="DO27">
        <v>0</v>
      </c>
      <c r="GP27">
        <v>1</v>
      </c>
      <c r="GQ27">
        <v>-1</v>
      </c>
      <c r="GR27">
        <v>-1</v>
      </c>
    </row>
    <row r="28" spans="1:200" x14ac:dyDescent="0.2">
      <c r="A28">
        <f>ROW(Source!A39)</f>
        <v>39</v>
      </c>
      <c r="B28">
        <v>74715642</v>
      </c>
      <c r="C28">
        <v>74746580</v>
      </c>
      <c r="D28">
        <v>49510723</v>
      </c>
      <c r="E28">
        <v>70</v>
      </c>
      <c r="F28">
        <v>1</v>
      </c>
      <c r="G28">
        <v>1</v>
      </c>
      <c r="H28">
        <v>1</v>
      </c>
      <c r="I28" t="s">
        <v>546</v>
      </c>
      <c r="J28" t="s">
        <v>6</v>
      </c>
      <c r="K28" t="s">
        <v>547</v>
      </c>
      <c r="L28">
        <v>1191</v>
      </c>
      <c r="N28">
        <v>1013</v>
      </c>
      <c r="O28" t="s">
        <v>524</v>
      </c>
      <c r="P28" t="s">
        <v>524</v>
      </c>
      <c r="Q28">
        <v>1</v>
      </c>
      <c r="W28">
        <v>0</v>
      </c>
      <c r="X28">
        <v>-112797078</v>
      </c>
      <c r="Y28">
        <f>(AT28*ROUND(1.05,7))</f>
        <v>1.1130000000000002</v>
      </c>
      <c r="AA28">
        <v>0</v>
      </c>
      <c r="AB28">
        <v>0</v>
      </c>
      <c r="AC28">
        <v>0</v>
      </c>
      <c r="AD28">
        <v>299.51</v>
      </c>
      <c r="AE28">
        <v>0</v>
      </c>
      <c r="AF28">
        <v>0</v>
      </c>
      <c r="AG28">
        <v>0</v>
      </c>
      <c r="AH28">
        <v>8.9700000000000006</v>
      </c>
      <c r="AI28">
        <v>1</v>
      </c>
      <c r="AJ28">
        <v>1</v>
      </c>
      <c r="AK28">
        <v>1</v>
      </c>
      <c r="AL28">
        <v>33.39</v>
      </c>
      <c r="AM28">
        <v>4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6</v>
      </c>
      <c r="AT28">
        <v>1.06</v>
      </c>
      <c r="AU28" t="s">
        <v>26</v>
      </c>
      <c r="AV28">
        <v>1</v>
      </c>
      <c r="AW28">
        <v>2</v>
      </c>
      <c r="AX28">
        <v>74746582</v>
      </c>
      <c r="AY28">
        <v>1</v>
      </c>
      <c r="AZ28">
        <v>0</v>
      </c>
      <c r="BA28">
        <v>22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U28">
        <f>ROUND(AT28*Source!I39*AH28*AL28,2)</f>
        <v>317.48</v>
      </c>
      <c r="CV28">
        <f>ROUND(Y28*Source!I39,7)</f>
        <v>1.113</v>
      </c>
      <c r="CW28">
        <v>0</v>
      </c>
      <c r="CX28">
        <f>ROUND(Y28*Source!I39,7)</f>
        <v>1.113</v>
      </c>
      <c r="CY28">
        <f>AD28</f>
        <v>299.51</v>
      </c>
      <c r="CZ28">
        <f>AH28</f>
        <v>8.9700000000000006</v>
      </c>
      <c r="DA28">
        <f>AL28</f>
        <v>33.39</v>
      </c>
      <c r="DB28">
        <f>ROUND((ROUND(AT28*CZ28,2)*ROUND(1.05,7)),2)</f>
        <v>9.99</v>
      </c>
      <c r="DC28">
        <f>ROUND((ROUND(AT28*AG28,2)*ROUND(1.05,7)),2)</f>
        <v>0</v>
      </c>
      <c r="DD28" t="s">
        <v>6</v>
      </c>
      <c r="DE28" t="s">
        <v>6</v>
      </c>
      <c r="DF28">
        <f>ROUND(ROUND(AE28,2)*CX28,2)</f>
        <v>0</v>
      </c>
      <c r="DG28">
        <f t="shared" si="11"/>
        <v>0</v>
      </c>
      <c r="DH28">
        <f>Source!I39*SmtRes!Y28</f>
        <v>1.1130000000000002</v>
      </c>
      <c r="DI28">
        <f>AD28</f>
        <v>299.51</v>
      </c>
      <c r="DJ28">
        <f>EtalonRes!AB22</f>
        <v>8.9700000000000006</v>
      </c>
      <c r="DK28">
        <f>Source!BA39</f>
        <v>33.39</v>
      </c>
      <c r="DL28" t="s">
        <v>6</v>
      </c>
      <c r="DM28">
        <v>0</v>
      </c>
      <c r="DN28" t="s">
        <v>6</v>
      </c>
      <c r="DO28">
        <v>0</v>
      </c>
      <c r="GQ28">
        <v>-1</v>
      </c>
      <c r="GR28">
        <v>-1</v>
      </c>
    </row>
    <row r="29" spans="1:200" x14ac:dyDescent="0.2">
      <c r="A29">
        <f>ROW(Source!A39)</f>
        <v>39</v>
      </c>
      <c r="B29">
        <v>74715642</v>
      </c>
      <c r="C29">
        <v>74746580</v>
      </c>
      <c r="D29">
        <v>49510905</v>
      </c>
      <c r="E29">
        <v>70</v>
      </c>
      <c r="F29">
        <v>1</v>
      </c>
      <c r="G29">
        <v>1</v>
      </c>
      <c r="H29">
        <v>1</v>
      </c>
      <c r="I29" t="s">
        <v>525</v>
      </c>
      <c r="J29" t="s">
        <v>6</v>
      </c>
      <c r="K29" t="s">
        <v>526</v>
      </c>
      <c r="L29">
        <v>1191</v>
      </c>
      <c r="N29">
        <v>1013</v>
      </c>
      <c r="O29" t="s">
        <v>524</v>
      </c>
      <c r="P29" t="s">
        <v>524</v>
      </c>
      <c r="Q29">
        <v>1</v>
      </c>
      <c r="W29">
        <v>0</v>
      </c>
      <c r="X29">
        <v>-1417349443</v>
      </c>
      <c r="Y29">
        <f>(AT29*ROUND(1.05,7))</f>
        <v>1.0500000000000001E-2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33.39</v>
      </c>
      <c r="AL29">
        <v>1</v>
      </c>
      <c r="AM29">
        <v>4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6</v>
      </c>
      <c r="AT29">
        <v>0.01</v>
      </c>
      <c r="AU29" t="s">
        <v>26</v>
      </c>
      <c r="AV29">
        <v>2</v>
      </c>
      <c r="AW29">
        <v>2</v>
      </c>
      <c r="AX29">
        <v>74746583</v>
      </c>
      <c r="AY29">
        <v>1</v>
      </c>
      <c r="AZ29">
        <v>0</v>
      </c>
      <c r="BA29">
        <v>23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V29">
        <v>0</v>
      </c>
      <c r="CW29">
        <v>0</v>
      </c>
      <c r="CX29">
        <f>ROUND(Y29*Source!I39,7)</f>
        <v>1.0500000000000001E-2</v>
      </c>
      <c r="CY29">
        <f>AD29</f>
        <v>0</v>
      </c>
      <c r="CZ29">
        <f>AH29</f>
        <v>0</v>
      </c>
      <c r="DA29">
        <f>AL29</f>
        <v>1</v>
      </c>
      <c r="DB29">
        <f>ROUND((ROUND(AT29*CZ29,2)*ROUND(1.05,7)),2)</f>
        <v>0</v>
      </c>
      <c r="DC29">
        <f>ROUND((ROUND(AT29*AG29,2)*ROUND(1.05,7)),2)</f>
        <v>0</v>
      </c>
      <c r="DD29" t="s">
        <v>6</v>
      </c>
      <c r="DE29" t="s">
        <v>6</v>
      </c>
      <c r="DF29">
        <f>ROUND(ROUND(AE29,2)*CX29,2)</f>
        <v>0</v>
      </c>
      <c r="DG29">
        <f t="shared" si="11"/>
        <v>0</v>
      </c>
      <c r="DH29">
        <f>Source!I39*SmtRes!Y29</f>
        <v>1.0500000000000001E-2</v>
      </c>
      <c r="DI29">
        <f>AD29</f>
        <v>0</v>
      </c>
      <c r="DJ29">
        <f>EtalonRes!AB23</f>
        <v>0</v>
      </c>
      <c r="DK29">
        <f>Source!BA39</f>
        <v>33.39</v>
      </c>
      <c r="DL29" t="s">
        <v>6</v>
      </c>
      <c r="DM29">
        <v>0</v>
      </c>
      <c r="DN29" t="s">
        <v>6</v>
      </c>
      <c r="DO29">
        <v>0</v>
      </c>
      <c r="GQ29">
        <v>-1</v>
      </c>
      <c r="GR29">
        <v>-1</v>
      </c>
    </row>
    <row r="30" spans="1:200" x14ac:dyDescent="0.2">
      <c r="A30">
        <f>ROW(Source!A39)</f>
        <v>39</v>
      </c>
      <c r="B30">
        <v>74715642</v>
      </c>
      <c r="C30">
        <v>74746580</v>
      </c>
      <c r="D30">
        <v>49672695</v>
      </c>
      <c r="E30">
        <v>1</v>
      </c>
      <c r="F30">
        <v>1</v>
      </c>
      <c r="G30">
        <v>1</v>
      </c>
      <c r="H30">
        <v>2</v>
      </c>
      <c r="I30" t="s">
        <v>531</v>
      </c>
      <c r="J30" t="s">
        <v>532</v>
      </c>
      <c r="K30" t="s">
        <v>533</v>
      </c>
      <c r="L30">
        <v>1367</v>
      </c>
      <c r="N30">
        <v>1011</v>
      </c>
      <c r="O30" t="s">
        <v>530</v>
      </c>
      <c r="P30" t="s">
        <v>530</v>
      </c>
      <c r="Q30">
        <v>1</v>
      </c>
      <c r="W30">
        <v>0</v>
      </c>
      <c r="X30">
        <v>1063590936</v>
      </c>
      <c r="Y30">
        <f>(AT30*ROUND(1.05,7))</f>
        <v>0.28350000000000003</v>
      </c>
      <c r="AA30">
        <v>0</v>
      </c>
      <c r="AB30">
        <v>41.37</v>
      </c>
      <c r="AC30">
        <v>0</v>
      </c>
      <c r="AD30">
        <v>0</v>
      </c>
      <c r="AE30">
        <v>0</v>
      </c>
      <c r="AF30">
        <v>3.12</v>
      </c>
      <c r="AG30">
        <v>0</v>
      </c>
      <c r="AH30">
        <v>0</v>
      </c>
      <c r="AI30">
        <v>1</v>
      </c>
      <c r="AJ30">
        <v>13.26</v>
      </c>
      <c r="AK30">
        <v>33.39</v>
      </c>
      <c r="AL30">
        <v>1</v>
      </c>
      <c r="AM30">
        <v>4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6</v>
      </c>
      <c r="AT30">
        <v>0.27</v>
      </c>
      <c r="AU30" t="s">
        <v>64</v>
      </c>
      <c r="AV30">
        <v>0</v>
      </c>
      <c r="AW30">
        <v>2</v>
      </c>
      <c r="AX30">
        <v>74746584</v>
      </c>
      <c r="AY30">
        <v>1</v>
      </c>
      <c r="AZ30">
        <v>0</v>
      </c>
      <c r="BA30">
        <v>24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V30">
        <v>0</v>
      </c>
      <c r="CW30">
        <f>ROUND(Y30*Source!I39*DO30,7)</f>
        <v>0</v>
      </c>
      <c r="CX30">
        <f>ROUND(Y30*Source!I39,7)</f>
        <v>0.28349999999999997</v>
      </c>
      <c r="CY30">
        <f>AB30</f>
        <v>41.37</v>
      </c>
      <c r="CZ30">
        <f>AF30</f>
        <v>3.12</v>
      </c>
      <c r="DA30">
        <f>AJ30</f>
        <v>13.26</v>
      </c>
      <c r="DB30">
        <f>ROUND((ROUND(AT30*CZ30,2)*ROUND(1.05,7)),2)</f>
        <v>0.88</v>
      </c>
      <c r="DC30">
        <f>ROUND((ROUND(AT30*AG30,2)*ROUND(1.05,7)),2)</f>
        <v>0</v>
      </c>
      <c r="DD30" t="s">
        <v>6</v>
      </c>
      <c r="DE30" t="s">
        <v>6</v>
      </c>
      <c r="DF30">
        <f>ROUND(ROUND(AE30,2)*CX30,2)</f>
        <v>0</v>
      </c>
      <c r="DG30">
        <f>ROUND(ROUND(AF30*AJ30,2)*CX30,2)</f>
        <v>11.73</v>
      </c>
      <c r="DH30">
        <f>Source!I39*SmtRes!Y30</f>
        <v>0.28350000000000003</v>
      </c>
      <c r="DI30">
        <f>AB30</f>
        <v>41.37</v>
      </c>
      <c r="DJ30">
        <f>EtalonRes!Z24</f>
        <v>3.12</v>
      </c>
      <c r="DK30">
        <f>Source!BB39</f>
        <v>13.26</v>
      </c>
      <c r="DL30" t="s">
        <v>6</v>
      </c>
      <c r="DM30">
        <v>0</v>
      </c>
      <c r="DN30" t="s">
        <v>6</v>
      </c>
      <c r="DO30">
        <v>0</v>
      </c>
      <c r="GQ30">
        <v>-1</v>
      </c>
      <c r="GR30">
        <v>-1</v>
      </c>
    </row>
    <row r="31" spans="1:200" x14ac:dyDescent="0.2">
      <c r="A31">
        <f>ROW(Source!A39)</f>
        <v>39</v>
      </c>
      <c r="B31">
        <v>74715642</v>
      </c>
      <c r="C31">
        <v>74746580</v>
      </c>
      <c r="D31">
        <v>49673503</v>
      </c>
      <c r="E31">
        <v>1</v>
      </c>
      <c r="F31">
        <v>1</v>
      </c>
      <c r="G31">
        <v>1</v>
      </c>
      <c r="H31">
        <v>2</v>
      </c>
      <c r="I31" t="s">
        <v>534</v>
      </c>
      <c r="J31" t="s">
        <v>535</v>
      </c>
      <c r="K31" t="s">
        <v>536</v>
      </c>
      <c r="L31">
        <v>1367</v>
      </c>
      <c r="N31">
        <v>1011</v>
      </c>
      <c r="O31" t="s">
        <v>530</v>
      </c>
      <c r="P31" t="s">
        <v>530</v>
      </c>
      <c r="Q31">
        <v>1</v>
      </c>
      <c r="W31">
        <v>0</v>
      </c>
      <c r="X31">
        <v>509054691</v>
      </c>
      <c r="Y31">
        <f>(AT31*ROUND(1.05,7))</f>
        <v>1.0500000000000001E-2</v>
      </c>
      <c r="AA31">
        <v>0</v>
      </c>
      <c r="AB31">
        <v>871.31</v>
      </c>
      <c r="AC31">
        <v>387.32</v>
      </c>
      <c r="AD31">
        <v>0</v>
      </c>
      <c r="AE31">
        <v>0</v>
      </c>
      <c r="AF31">
        <v>65.709999999999994</v>
      </c>
      <c r="AG31">
        <v>11.6</v>
      </c>
      <c r="AH31">
        <v>0</v>
      </c>
      <c r="AI31">
        <v>1</v>
      </c>
      <c r="AJ31">
        <v>13.26</v>
      </c>
      <c r="AK31">
        <v>33.39</v>
      </c>
      <c r="AL31">
        <v>1</v>
      </c>
      <c r="AM31">
        <v>4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6</v>
      </c>
      <c r="AT31">
        <v>0.01</v>
      </c>
      <c r="AU31" t="s">
        <v>64</v>
      </c>
      <c r="AV31">
        <v>0</v>
      </c>
      <c r="AW31">
        <v>2</v>
      </c>
      <c r="AX31">
        <v>74746585</v>
      </c>
      <c r="AY31">
        <v>1</v>
      </c>
      <c r="AZ31">
        <v>0</v>
      </c>
      <c r="BA31">
        <v>25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V31">
        <v>0</v>
      </c>
      <c r="CW31">
        <f>ROUND(Y31*Source!I39*DO31,7)</f>
        <v>0</v>
      </c>
      <c r="CX31">
        <f>ROUND(Y31*Source!I39,7)</f>
        <v>1.0500000000000001E-2</v>
      </c>
      <c r="CY31">
        <f>AB31</f>
        <v>871.31</v>
      </c>
      <c r="CZ31">
        <f>AF31</f>
        <v>65.709999999999994</v>
      </c>
      <c r="DA31">
        <f>AJ31</f>
        <v>13.26</v>
      </c>
      <c r="DB31">
        <f>ROUND((ROUND(AT31*CZ31,2)*ROUND(1.05,7)),2)</f>
        <v>0.69</v>
      </c>
      <c r="DC31">
        <f>ROUND((ROUND(AT31*AG31,2)*ROUND(1.05,7)),2)</f>
        <v>0.13</v>
      </c>
      <c r="DD31" t="s">
        <v>6</v>
      </c>
      <c r="DE31" t="s">
        <v>6</v>
      </c>
      <c r="DF31">
        <f>ROUND(ROUND(AE31,2)*CX31,2)</f>
        <v>0</v>
      </c>
      <c r="DG31">
        <f>ROUND(ROUND(AF31*AJ31,2)*CX31,2)</f>
        <v>9.15</v>
      </c>
      <c r="DH31">
        <f>Source!I39*SmtRes!Y31</f>
        <v>1.0500000000000001E-2</v>
      </c>
      <c r="DI31">
        <f>AB31</f>
        <v>871.31</v>
      </c>
      <c r="DJ31">
        <f>EtalonRes!Z25</f>
        <v>65.709999999999994</v>
      </c>
      <c r="DK31">
        <f>Source!BB39</f>
        <v>13.26</v>
      </c>
      <c r="DL31" t="s">
        <v>6</v>
      </c>
      <c r="DM31">
        <v>0</v>
      </c>
      <c r="DN31" t="s">
        <v>6</v>
      </c>
      <c r="DO31">
        <v>0</v>
      </c>
      <c r="GQ31">
        <v>-1</v>
      </c>
      <c r="GR31">
        <v>-1</v>
      </c>
    </row>
    <row r="32" spans="1:200" x14ac:dyDescent="0.2">
      <c r="A32">
        <f>ROW(Source!A39)</f>
        <v>39</v>
      </c>
      <c r="B32">
        <v>74715642</v>
      </c>
      <c r="C32">
        <v>74746580</v>
      </c>
      <c r="D32">
        <v>49525488</v>
      </c>
      <c r="E32">
        <v>1</v>
      </c>
      <c r="F32">
        <v>1</v>
      </c>
      <c r="G32">
        <v>1</v>
      </c>
      <c r="H32">
        <v>3</v>
      </c>
      <c r="I32" t="s">
        <v>537</v>
      </c>
      <c r="J32" t="s">
        <v>538</v>
      </c>
      <c r="K32" t="s">
        <v>539</v>
      </c>
      <c r="L32">
        <v>1346</v>
      </c>
      <c r="N32">
        <v>1009</v>
      </c>
      <c r="O32" t="s">
        <v>540</v>
      </c>
      <c r="P32" t="s">
        <v>540</v>
      </c>
      <c r="Q32">
        <v>1</v>
      </c>
      <c r="W32">
        <v>0</v>
      </c>
      <c r="X32">
        <v>-1864341761</v>
      </c>
      <c r="Y32" s="183" t="e">
        <f>#REF!</f>
        <v>#REF!</v>
      </c>
      <c r="AA32">
        <v>82.35</v>
      </c>
      <c r="AB32">
        <v>0</v>
      </c>
      <c r="AC32">
        <v>0</v>
      </c>
      <c r="AD32">
        <v>0</v>
      </c>
      <c r="AE32">
        <v>9.0399999999999991</v>
      </c>
      <c r="AF32">
        <v>0</v>
      </c>
      <c r="AG32">
        <v>0</v>
      </c>
      <c r="AH32">
        <v>0</v>
      </c>
      <c r="AI32">
        <v>9.11</v>
      </c>
      <c r="AJ32">
        <v>1</v>
      </c>
      <c r="AK32">
        <v>1</v>
      </c>
      <c r="AL32">
        <v>1</v>
      </c>
      <c r="AM32">
        <v>4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6</v>
      </c>
      <c r="AT32">
        <v>0.2</v>
      </c>
      <c r="AU32" t="s">
        <v>6</v>
      </c>
      <c r="AV32">
        <v>0</v>
      </c>
      <c r="AW32">
        <v>2</v>
      </c>
      <c r="AX32">
        <v>74746586</v>
      </c>
      <c r="AY32">
        <v>1</v>
      </c>
      <c r="AZ32">
        <v>0</v>
      </c>
      <c r="BA32">
        <v>26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V32">
        <v>0</v>
      </c>
      <c r="CW32">
        <v>0</v>
      </c>
      <c r="CX32" t="e">
        <f>ROUND(Y32*Source!I39,7)</f>
        <v>#REF!</v>
      </c>
      <c r="CY32">
        <f>AA32</f>
        <v>82.35</v>
      </c>
      <c r="CZ32">
        <f>AE32</f>
        <v>9.0399999999999991</v>
      </c>
      <c r="DA32">
        <f>AI32</f>
        <v>9.11</v>
      </c>
      <c r="DB32">
        <f>ROUND(ROUND(AT32*CZ32,2),2)</f>
        <v>1.81</v>
      </c>
      <c r="DC32">
        <f>ROUND(ROUND(AT32*AG32,2),2)</f>
        <v>0</v>
      </c>
      <c r="DD32" t="s">
        <v>6</v>
      </c>
      <c r="DE32" t="s">
        <v>6</v>
      </c>
      <c r="DF32" t="e">
        <f>ROUND(ROUND(AE32*AI32,2)*CX32,2)</f>
        <v>#REF!</v>
      </c>
      <c r="DG32" t="e">
        <f>ROUND(ROUND(AF32,2)*CX32,2)</f>
        <v>#REF!</v>
      </c>
      <c r="DH32" t="e">
        <f>Source!I39*SmtRes!Y32</f>
        <v>#REF!</v>
      </c>
      <c r="DI32">
        <f>AA32</f>
        <v>82.35</v>
      </c>
      <c r="DJ32">
        <f>EtalonRes!Y26</f>
        <v>9.0399999999999991</v>
      </c>
      <c r="DK32">
        <f>Source!BC39</f>
        <v>9.11</v>
      </c>
      <c r="DL32" t="s">
        <v>6</v>
      </c>
      <c r="DM32">
        <v>0</v>
      </c>
      <c r="DN32" t="s">
        <v>6</v>
      </c>
      <c r="DO32">
        <v>0</v>
      </c>
      <c r="GQ32">
        <v>-1</v>
      </c>
      <c r="GR32">
        <v>-1</v>
      </c>
    </row>
    <row r="33" spans="1:200" x14ac:dyDescent="0.2">
      <c r="A33">
        <f>ROW(Source!A39)</f>
        <v>39</v>
      </c>
      <c r="B33">
        <v>74715642</v>
      </c>
      <c r="C33">
        <v>74746580</v>
      </c>
      <c r="D33">
        <v>49526492</v>
      </c>
      <c r="E33">
        <v>1</v>
      </c>
      <c r="F33">
        <v>1</v>
      </c>
      <c r="G33">
        <v>1</v>
      </c>
      <c r="H33">
        <v>3</v>
      </c>
      <c r="I33" t="s">
        <v>541</v>
      </c>
      <c r="J33" t="s">
        <v>542</v>
      </c>
      <c r="K33" t="s">
        <v>543</v>
      </c>
      <c r="L33">
        <v>1346</v>
      </c>
      <c r="N33">
        <v>1009</v>
      </c>
      <c r="O33" t="s">
        <v>540</v>
      </c>
      <c r="P33" t="s">
        <v>540</v>
      </c>
      <c r="Q33">
        <v>1</v>
      </c>
      <c r="W33">
        <v>0</v>
      </c>
      <c r="X33">
        <v>497341279</v>
      </c>
      <c r="Y33" s="183" t="e">
        <f>#REF!</f>
        <v>#REF!</v>
      </c>
      <c r="AA33">
        <v>210.35</v>
      </c>
      <c r="AB33">
        <v>0</v>
      </c>
      <c r="AC33">
        <v>0</v>
      </c>
      <c r="AD33">
        <v>0</v>
      </c>
      <c r="AE33">
        <v>23.09</v>
      </c>
      <c r="AF33">
        <v>0</v>
      </c>
      <c r="AG33">
        <v>0</v>
      </c>
      <c r="AH33">
        <v>0</v>
      </c>
      <c r="AI33">
        <v>9.11</v>
      </c>
      <c r="AJ33">
        <v>1</v>
      </c>
      <c r="AK33">
        <v>1</v>
      </c>
      <c r="AL33">
        <v>1</v>
      </c>
      <c r="AM33">
        <v>4</v>
      </c>
      <c r="AN33">
        <v>0</v>
      </c>
      <c r="AO33">
        <v>1</v>
      </c>
      <c r="AP33">
        <v>1</v>
      </c>
      <c r="AQ33">
        <v>0</v>
      </c>
      <c r="AR33">
        <v>0</v>
      </c>
      <c r="AS33" t="s">
        <v>6</v>
      </c>
      <c r="AT33">
        <v>0.56000000000000005</v>
      </c>
      <c r="AU33" t="s">
        <v>6</v>
      </c>
      <c r="AV33">
        <v>0</v>
      </c>
      <c r="AW33">
        <v>2</v>
      </c>
      <c r="AX33">
        <v>74746587</v>
      </c>
      <c r="AY33">
        <v>1</v>
      </c>
      <c r="AZ33">
        <v>0</v>
      </c>
      <c r="BA33">
        <v>27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V33">
        <v>0</v>
      </c>
      <c r="CW33">
        <v>0</v>
      </c>
      <c r="CX33" t="e">
        <f>ROUND(Y33*Source!I39,7)</f>
        <v>#REF!</v>
      </c>
      <c r="CY33">
        <f>AA33</f>
        <v>210.35</v>
      </c>
      <c r="CZ33">
        <f>AE33</f>
        <v>23.09</v>
      </c>
      <c r="DA33">
        <f>AI33</f>
        <v>9.11</v>
      </c>
      <c r="DB33">
        <f>ROUND(ROUND(AT33*CZ33,2),2)</f>
        <v>12.93</v>
      </c>
      <c r="DC33">
        <f>ROUND(ROUND(AT33*AG33,2),2)</f>
        <v>0</v>
      </c>
      <c r="DD33" t="s">
        <v>6</v>
      </c>
      <c r="DE33" t="s">
        <v>6</v>
      </c>
      <c r="DF33" t="e">
        <f>ROUND(ROUND(AE33*AI33,2)*CX33,2)</f>
        <v>#REF!</v>
      </c>
      <c r="DG33" t="e">
        <f>ROUND(ROUND(AF33,2)*CX33,2)</f>
        <v>#REF!</v>
      </c>
      <c r="DH33" t="e">
        <f>Source!I39*SmtRes!Y33</f>
        <v>#REF!</v>
      </c>
      <c r="DI33">
        <f>AA33</f>
        <v>210.35</v>
      </c>
      <c r="DJ33">
        <f>EtalonRes!Y27</f>
        <v>23.09</v>
      </c>
      <c r="DK33">
        <f>Source!BC39</f>
        <v>9.11</v>
      </c>
      <c r="DL33" t="s">
        <v>6</v>
      </c>
      <c r="DM33">
        <v>0</v>
      </c>
      <c r="DN33" t="s">
        <v>6</v>
      </c>
      <c r="DO33">
        <v>0</v>
      </c>
      <c r="GQ33">
        <v>-1</v>
      </c>
      <c r="GR33">
        <v>-1</v>
      </c>
    </row>
    <row r="34" spans="1:200" x14ac:dyDescent="0.2">
      <c r="A34">
        <f>ROW(Source!A39)</f>
        <v>39</v>
      </c>
      <c r="B34">
        <v>74715642</v>
      </c>
      <c r="C34">
        <v>74746580</v>
      </c>
      <c r="D34">
        <v>0</v>
      </c>
      <c r="E34">
        <v>0</v>
      </c>
      <c r="F34">
        <v>1</v>
      </c>
      <c r="G34">
        <v>1</v>
      </c>
      <c r="H34">
        <v>3</v>
      </c>
      <c r="I34" t="s">
        <v>35</v>
      </c>
      <c r="J34" t="s">
        <v>78</v>
      </c>
      <c r="K34" t="s">
        <v>89</v>
      </c>
      <c r="L34">
        <v>1371</v>
      </c>
      <c r="N34">
        <v>1013</v>
      </c>
      <c r="O34" t="s">
        <v>23</v>
      </c>
      <c r="P34" t="s">
        <v>23</v>
      </c>
      <c r="Q34">
        <v>1</v>
      </c>
      <c r="W34">
        <v>0</v>
      </c>
      <c r="X34">
        <v>1264643974</v>
      </c>
      <c r="Y34">
        <f>AT34</f>
        <v>1</v>
      </c>
      <c r="AA34">
        <v>7645</v>
      </c>
      <c r="AB34">
        <v>0</v>
      </c>
      <c r="AC34">
        <v>0</v>
      </c>
      <c r="AD34">
        <v>0</v>
      </c>
      <c r="AE34">
        <v>7976.58</v>
      </c>
      <c r="AF34">
        <v>0</v>
      </c>
      <c r="AG34">
        <v>0</v>
      </c>
      <c r="AH34">
        <v>0</v>
      </c>
      <c r="AI34">
        <v>6.13</v>
      </c>
      <c r="AJ34">
        <v>1</v>
      </c>
      <c r="AK34">
        <v>1</v>
      </c>
      <c r="AL34">
        <v>1</v>
      </c>
      <c r="AM34">
        <v>0</v>
      </c>
      <c r="AN34">
        <v>0</v>
      </c>
      <c r="AO34">
        <v>0</v>
      </c>
      <c r="AP34">
        <v>1</v>
      </c>
      <c r="AQ34">
        <v>0</v>
      </c>
      <c r="AR34">
        <v>0</v>
      </c>
      <c r="AS34" t="s">
        <v>6</v>
      </c>
      <c r="AT34">
        <v>1</v>
      </c>
      <c r="AU34" t="s">
        <v>6</v>
      </c>
      <c r="AV34">
        <v>0</v>
      </c>
      <c r="AW34">
        <v>1</v>
      </c>
      <c r="AX34">
        <v>-1</v>
      </c>
      <c r="AY34">
        <v>0</v>
      </c>
      <c r="AZ34">
        <v>0</v>
      </c>
      <c r="BA34" t="s">
        <v>6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V34">
        <v>0</v>
      </c>
      <c r="CW34">
        <v>0</v>
      </c>
      <c r="CX34">
        <f>ROUND(Y34*Source!I39,7)</f>
        <v>1</v>
      </c>
      <c r="CY34">
        <f>AA34</f>
        <v>7645</v>
      </c>
      <c r="CZ34">
        <f>AE34</f>
        <v>7976.58</v>
      </c>
      <c r="DA34">
        <f>AI34</f>
        <v>6.13</v>
      </c>
      <c r="DB34">
        <f>ROUND(ROUND(AT34*CZ34,2),2)</f>
        <v>7976.58</v>
      </c>
      <c r="DC34">
        <f>ROUND(ROUND(AT34*AG34,2),2)</f>
        <v>0</v>
      </c>
      <c r="DD34" t="s">
        <v>6</v>
      </c>
      <c r="DE34" t="s">
        <v>6</v>
      </c>
      <c r="DF34">
        <f>ROUND(ROUND(AE34*AI34,2)*CX34,2)</f>
        <v>48896.44</v>
      </c>
      <c r="DG34">
        <f>ROUND(ROUND(AF34,2)*CX34,2)</f>
        <v>0</v>
      </c>
      <c r="DH34">
        <f>Source!I39*SmtRes!Y34</f>
        <v>1</v>
      </c>
      <c r="DI34">
        <f>AA34</f>
        <v>7645</v>
      </c>
      <c r="DJ34">
        <f>DF34</f>
        <v>48896.44</v>
      </c>
      <c r="DK34">
        <f>Source!BC39</f>
        <v>9.11</v>
      </c>
      <c r="DL34" t="s">
        <v>6</v>
      </c>
      <c r="DM34">
        <v>0</v>
      </c>
      <c r="DN34" t="s">
        <v>6</v>
      </c>
      <c r="DO34">
        <v>0</v>
      </c>
      <c r="GP34">
        <v>1</v>
      </c>
      <c r="GQ34">
        <v>-1</v>
      </c>
      <c r="GR34">
        <v>-1</v>
      </c>
    </row>
    <row r="35" spans="1:200" x14ac:dyDescent="0.2">
      <c r="A35">
        <f>ROW(Source!A41)</f>
        <v>41</v>
      </c>
      <c r="B35">
        <v>74715642</v>
      </c>
      <c r="C35">
        <v>74746569</v>
      </c>
      <c r="D35">
        <v>49510723</v>
      </c>
      <c r="E35">
        <v>70</v>
      </c>
      <c r="F35">
        <v>1</v>
      </c>
      <c r="G35">
        <v>1</v>
      </c>
      <c r="H35">
        <v>1</v>
      </c>
      <c r="I35" t="s">
        <v>546</v>
      </c>
      <c r="J35" t="s">
        <v>6</v>
      </c>
      <c r="K35" t="s">
        <v>547</v>
      </c>
      <c r="L35">
        <v>1191</v>
      </c>
      <c r="N35">
        <v>1013</v>
      </c>
      <c r="O35" t="s">
        <v>524</v>
      </c>
      <c r="P35" t="s">
        <v>524</v>
      </c>
      <c r="Q35">
        <v>1</v>
      </c>
      <c r="W35">
        <v>0</v>
      </c>
      <c r="X35">
        <v>-112797078</v>
      </c>
      <c r="Y35">
        <f>(AT35*ROUND(1.05,7))</f>
        <v>1.2389999999999999</v>
      </c>
      <c r="AA35">
        <v>0</v>
      </c>
      <c r="AB35">
        <v>0</v>
      </c>
      <c r="AC35">
        <v>0</v>
      </c>
      <c r="AD35">
        <v>299.51</v>
      </c>
      <c r="AE35">
        <v>0</v>
      </c>
      <c r="AF35">
        <v>0</v>
      </c>
      <c r="AG35">
        <v>0</v>
      </c>
      <c r="AH35">
        <v>8.9700000000000006</v>
      </c>
      <c r="AI35">
        <v>1</v>
      </c>
      <c r="AJ35">
        <v>1</v>
      </c>
      <c r="AK35">
        <v>1</v>
      </c>
      <c r="AL35">
        <v>33.39</v>
      </c>
      <c r="AM35">
        <v>4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6</v>
      </c>
      <c r="AT35">
        <v>1.18</v>
      </c>
      <c r="AU35" t="s">
        <v>26</v>
      </c>
      <c r="AV35">
        <v>1</v>
      </c>
      <c r="AW35">
        <v>2</v>
      </c>
      <c r="AX35">
        <v>74746570</v>
      </c>
      <c r="AY35">
        <v>1</v>
      </c>
      <c r="AZ35">
        <v>0</v>
      </c>
      <c r="BA35">
        <v>29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U35">
        <f>ROUND(AT35*Source!I41*AH35*AL35,2)</f>
        <v>353.42</v>
      </c>
      <c r="CV35">
        <f>ROUND(Y35*Source!I41,7)</f>
        <v>1.2390000000000001</v>
      </c>
      <c r="CW35">
        <v>0</v>
      </c>
      <c r="CX35">
        <f>ROUND(Y35*Source!I41,7)</f>
        <v>1.2390000000000001</v>
      </c>
      <c r="CY35">
        <f>AD35</f>
        <v>299.51</v>
      </c>
      <c r="CZ35">
        <f>AH35</f>
        <v>8.9700000000000006</v>
      </c>
      <c r="DA35">
        <f>AL35</f>
        <v>33.39</v>
      </c>
      <c r="DB35">
        <f>ROUND((ROUND(AT35*CZ35,2)*ROUND(1.05,7)),2)</f>
        <v>11.11</v>
      </c>
      <c r="DC35">
        <f>ROUND((ROUND(AT35*AG35,2)*ROUND(1.05,7)),2)</f>
        <v>0</v>
      </c>
      <c r="DD35" t="s">
        <v>6</v>
      </c>
      <c r="DE35" t="s">
        <v>6</v>
      </c>
      <c r="DF35">
        <f>ROUND(ROUND(AE35,2)*CX35,2)</f>
        <v>0</v>
      </c>
      <c r="DG35">
        <f>ROUND(ROUND(AF35,2)*CX35,2)</f>
        <v>0</v>
      </c>
      <c r="DH35">
        <f>Source!I41*SmtRes!Y35</f>
        <v>1.2389999999999999</v>
      </c>
      <c r="DI35">
        <f>AD35</f>
        <v>299.51</v>
      </c>
      <c r="DJ35">
        <f>EtalonRes!AB29</f>
        <v>8.9700000000000006</v>
      </c>
      <c r="DK35">
        <f>Source!BA41</f>
        <v>33.39</v>
      </c>
      <c r="DL35" t="s">
        <v>6</v>
      </c>
      <c r="DM35">
        <v>0</v>
      </c>
      <c r="DN35" t="s">
        <v>6</v>
      </c>
      <c r="DO35">
        <v>0</v>
      </c>
      <c r="GQ35">
        <v>-1</v>
      </c>
      <c r="GR35">
        <v>-1</v>
      </c>
    </row>
    <row r="36" spans="1:200" x14ac:dyDescent="0.2">
      <c r="A36">
        <f>ROW(Source!A41)</f>
        <v>41</v>
      </c>
      <c r="B36">
        <v>74715642</v>
      </c>
      <c r="C36">
        <v>74746569</v>
      </c>
      <c r="D36">
        <v>49510905</v>
      </c>
      <c r="E36">
        <v>70</v>
      </c>
      <c r="F36">
        <v>1</v>
      </c>
      <c r="G36">
        <v>1</v>
      </c>
      <c r="H36">
        <v>1</v>
      </c>
      <c r="I36" t="s">
        <v>525</v>
      </c>
      <c r="J36" t="s">
        <v>6</v>
      </c>
      <c r="K36" t="s">
        <v>526</v>
      </c>
      <c r="L36">
        <v>1191</v>
      </c>
      <c r="N36">
        <v>1013</v>
      </c>
      <c r="O36" t="s">
        <v>524</v>
      </c>
      <c r="P36" t="s">
        <v>524</v>
      </c>
      <c r="Q36">
        <v>1</v>
      </c>
      <c r="W36">
        <v>0</v>
      </c>
      <c r="X36">
        <v>-1417349443</v>
      </c>
      <c r="Y36">
        <f>(AT36*ROUND(1.05,7))</f>
        <v>1.0500000000000001E-2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33.39</v>
      </c>
      <c r="AL36">
        <v>1</v>
      </c>
      <c r="AM36">
        <v>4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6</v>
      </c>
      <c r="AT36">
        <v>0.01</v>
      </c>
      <c r="AU36" t="s">
        <v>26</v>
      </c>
      <c r="AV36">
        <v>2</v>
      </c>
      <c r="AW36">
        <v>2</v>
      </c>
      <c r="AX36">
        <v>74746571</v>
      </c>
      <c r="AY36">
        <v>1</v>
      </c>
      <c r="AZ36">
        <v>0</v>
      </c>
      <c r="BA36">
        <v>30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V36">
        <v>0</v>
      </c>
      <c r="CW36">
        <v>0</v>
      </c>
      <c r="CX36">
        <f>ROUND(Y36*Source!I41,7)</f>
        <v>1.0500000000000001E-2</v>
      </c>
      <c r="CY36">
        <f>AD36</f>
        <v>0</v>
      </c>
      <c r="CZ36">
        <f>AH36</f>
        <v>0</v>
      </c>
      <c r="DA36">
        <f>AL36</f>
        <v>1</v>
      </c>
      <c r="DB36">
        <f>ROUND((ROUND(AT36*CZ36,2)*ROUND(1.05,7)),2)</f>
        <v>0</v>
      </c>
      <c r="DC36">
        <f>ROUND((ROUND(AT36*AG36,2)*ROUND(1.05,7)),2)</f>
        <v>0</v>
      </c>
      <c r="DD36" t="s">
        <v>6</v>
      </c>
      <c r="DE36" t="s">
        <v>6</v>
      </c>
      <c r="DF36">
        <f>ROUND(ROUND(AE36,2)*CX36,2)</f>
        <v>0</v>
      </c>
      <c r="DG36">
        <f>ROUND(ROUND(AF36,2)*CX36,2)</f>
        <v>0</v>
      </c>
      <c r="DH36">
        <f>Source!I41*SmtRes!Y36</f>
        <v>1.0500000000000001E-2</v>
      </c>
      <c r="DI36">
        <f>AD36</f>
        <v>0</v>
      </c>
      <c r="DJ36">
        <f>EtalonRes!AB30</f>
        <v>0</v>
      </c>
      <c r="DK36">
        <f>Source!BA41</f>
        <v>33.39</v>
      </c>
      <c r="DL36" t="s">
        <v>6</v>
      </c>
      <c r="DM36">
        <v>0</v>
      </c>
      <c r="DN36" t="s">
        <v>6</v>
      </c>
      <c r="DO36">
        <v>0</v>
      </c>
      <c r="GQ36">
        <v>-1</v>
      </c>
      <c r="GR36">
        <v>-1</v>
      </c>
    </row>
    <row r="37" spans="1:200" x14ac:dyDescent="0.2">
      <c r="A37">
        <f>ROW(Source!A41)</f>
        <v>41</v>
      </c>
      <c r="B37">
        <v>74715642</v>
      </c>
      <c r="C37">
        <v>74746569</v>
      </c>
      <c r="D37">
        <v>49672695</v>
      </c>
      <c r="E37">
        <v>1</v>
      </c>
      <c r="F37">
        <v>1</v>
      </c>
      <c r="G37">
        <v>1</v>
      </c>
      <c r="H37">
        <v>2</v>
      </c>
      <c r="I37" t="s">
        <v>531</v>
      </c>
      <c r="J37" t="s">
        <v>532</v>
      </c>
      <c r="K37" t="s">
        <v>533</v>
      </c>
      <c r="L37">
        <v>1367</v>
      </c>
      <c r="N37">
        <v>1011</v>
      </c>
      <c r="O37" t="s">
        <v>530</v>
      </c>
      <c r="P37" t="s">
        <v>530</v>
      </c>
      <c r="Q37">
        <v>1</v>
      </c>
      <c r="W37">
        <v>0</v>
      </c>
      <c r="X37">
        <v>1063590936</v>
      </c>
      <c r="Y37">
        <f>(AT37*ROUND(1.05,7))</f>
        <v>0.315</v>
      </c>
      <c r="AA37">
        <v>0</v>
      </c>
      <c r="AB37">
        <v>41.37</v>
      </c>
      <c r="AC37">
        <v>0</v>
      </c>
      <c r="AD37">
        <v>0</v>
      </c>
      <c r="AE37">
        <v>0</v>
      </c>
      <c r="AF37">
        <v>3.12</v>
      </c>
      <c r="AG37">
        <v>0</v>
      </c>
      <c r="AH37">
        <v>0</v>
      </c>
      <c r="AI37">
        <v>1</v>
      </c>
      <c r="AJ37">
        <v>13.26</v>
      </c>
      <c r="AK37">
        <v>33.39</v>
      </c>
      <c r="AL37">
        <v>1</v>
      </c>
      <c r="AM37">
        <v>4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6</v>
      </c>
      <c r="AT37">
        <v>0.3</v>
      </c>
      <c r="AU37" t="s">
        <v>64</v>
      </c>
      <c r="AV37">
        <v>0</v>
      </c>
      <c r="AW37">
        <v>2</v>
      </c>
      <c r="AX37">
        <v>74746572</v>
      </c>
      <c r="AY37">
        <v>1</v>
      </c>
      <c r="AZ37">
        <v>0</v>
      </c>
      <c r="BA37">
        <v>31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V37">
        <v>0</v>
      </c>
      <c r="CW37">
        <f>ROUND(Y37*Source!I41*DO37,7)</f>
        <v>0</v>
      </c>
      <c r="CX37">
        <f>ROUND(Y37*Source!I41,7)</f>
        <v>0.315</v>
      </c>
      <c r="CY37">
        <f>AB37</f>
        <v>41.37</v>
      </c>
      <c r="CZ37">
        <f>AF37</f>
        <v>3.12</v>
      </c>
      <c r="DA37">
        <f>AJ37</f>
        <v>13.26</v>
      </c>
      <c r="DB37">
        <f>ROUND((ROUND(AT37*CZ37,2)*ROUND(1.05,7)),2)</f>
        <v>0.99</v>
      </c>
      <c r="DC37">
        <f>ROUND((ROUND(AT37*AG37,2)*ROUND(1.05,7)),2)</f>
        <v>0</v>
      </c>
      <c r="DD37" t="s">
        <v>6</v>
      </c>
      <c r="DE37" t="s">
        <v>6</v>
      </c>
      <c r="DF37">
        <f>ROUND(ROUND(AE37,2)*CX37,2)</f>
        <v>0</v>
      </c>
      <c r="DG37">
        <f>ROUND(ROUND(AF37*AJ37,2)*CX37,2)</f>
        <v>13.03</v>
      </c>
      <c r="DH37">
        <f>Source!I41*SmtRes!Y37</f>
        <v>0.315</v>
      </c>
      <c r="DI37">
        <f>AB37</f>
        <v>41.37</v>
      </c>
      <c r="DJ37">
        <f>EtalonRes!Z31</f>
        <v>3.12</v>
      </c>
      <c r="DK37">
        <f>Source!BB41</f>
        <v>13.26</v>
      </c>
      <c r="DL37" t="s">
        <v>6</v>
      </c>
      <c r="DM37">
        <v>0</v>
      </c>
      <c r="DN37" t="s">
        <v>6</v>
      </c>
      <c r="DO37">
        <v>0</v>
      </c>
      <c r="GQ37">
        <v>-1</v>
      </c>
      <c r="GR37">
        <v>-1</v>
      </c>
    </row>
    <row r="38" spans="1:200" x14ac:dyDescent="0.2">
      <c r="A38">
        <f>ROW(Source!A41)</f>
        <v>41</v>
      </c>
      <c r="B38">
        <v>74715642</v>
      </c>
      <c r="C38">
        <v>74746569</v>
      </c>
      <c r="D38">
        <v>49673503</v>
      </c>
      <c r="E38">
        <v>1</v>
      </c>
      <c r="F38">
        <v>1</v>
      </c>
      <c r="G38">
        <v>1</v>
      </c>
      <c r="H38">
        <v>2</v>
      </c>
      <c r="I38" t="s">
        <v>534</v>
      </c>
      <c r="J38" t="s">
        <v>535</v>
      </c>
      <c r="K38" t="s">
        <v>536</v>
      </c>
      <c r="L38">
        <v>1367</v>
      </c>
      <c r="N38">
        <v>1011</v>
      </c>
      <c r="O38" t="s">
        <v>530</v>
      </c>
      <c r="P38" t="s">
        <v>530</v>
      </c>
      <c r="Q38">
        <v>1</v>
      </c>
      <c r="W38">
        <v>0</v>
      </c>
      <c r="X38">
        <v>509054691</v>
      </c>
      <c r="Y38">
        <f>(AT38*ROUND(1.05,7))</f>
        <v>1.0500000000000001E-2</v>
      </c>
      <c r="AA38">
        <v>0</v>
      </c>
      <c r="AB38">
        <v>871.31</v>
      </c>
      <c r="AC38">
        <v>387.32</v>
      </c>
      <c r="AD38">
        <v>0</v>
      </c>
      <c r="AE38">
        <v>0</v>
      </c>
      <c r="AF38">
        <v>65.709999999999994</v>
      </c>
      <c r="AG38">
        <v>11.6</v>
      </c>
      <c r="AH38">
        <v>0</v>
      </c>
      <c r="AI38">
        <v>1</v>
      </c>
      <c r="AJ38">
        <v>13.26</v>
      </c>
      <c r="AK38">
        <v>33.39</v>
      </c>
      <c r="AL38">
        <v>1</v>
      </c>
      <c r="AM38">
        <v>4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6</v>
      </c>
      <c r="AT38">
        <v>0.01</v>
      </c>
      <c r="AU38" t="s">
        <v>64</v>
      </c>
      <c r="AV38">
        <v>0</v>
      </c>
      <c r="AW38">
        <v>2</v>
      </c>
      <c r="AX38">
        <v>74746573</v>
      </c>
      <c r="AY38">
        <v>1</v>
      </c>
      <c r="AZ38">
        <v>0</v>
      </c>
      <c r="BA38">
        <v>32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V38">
        <v>0</v>
      </c>
      <c r="CW38">
        <f>ROUND(Y38*Source!I41*DO38,7)</f>
        <v>0</v>
      </c>
      <c r="CX38">
        <f>ROUND(Y38*Source!I41,7)</f>
        <v>1.0500000000000001E-2</v>
      </c>
      <c r="CY38">
        <f>AB38</f>
        <v>871.31</v>
      </c>
      <c r="CZ38">
        <f>AF38</f>
        <v>65.709999999999994</v>
      </c>
      <c r="DA38">
        <f>AJ38</f>
        <v>13.26</v>
      </c>
      <c r="DB38">
        <f>ROUND((ROUND(AT38*CZ38,2)*ROUND(1.05,7)),2)</f>
        <v>0.69</v>
      </c>
      <c r="DC38">
        <f>ROUND((ROUND(AT38*AG38,2)*ROUND(1.05,7)),2)</f>
        <v>0.13</v>
      </c>
      <c r="DD38" t="s">
        <v>6</v>
      </c>
      <c r="DE38" t="s">
        <v>6</v>
      </c>
      <c r="DF38">
        <f>ROUND(ROUND(AE38,2)*CX38,2)</f>
        <v>0</v>
      </c>
      <c r="DG38">
        <f>ROUND(ROUND(AF38*AJ38,2)*CX38,2)</f>
        <v>9.15</v>
      </c>
      <c r="DH38">
        <f>Source!I41*SmtRes!Y38</f>
        <v>1.0500000000000001E-2</v>
      </c>
      <c r="DI38">
        <f>AB38</f>
        <v>871.31</v>
      </c>
      <c r="DJ38">
        <f>EtalonRes!Z32</f>
        <v>65.709999999999994</v>
      </c>
      <c r="DK38">
        <f>Source!BB41</f>
        <v>13.26</v>
      </c>
      <c r="DL38" t="s">
        <v>6</v>
      </c>
      <c r="DM38">
        <v>0</v>
      </c>
      <c r="DN38" t="s">
        <v>6</v>
      </c>
      <c r="DO38">
        <v>0</v>
      </c>
      <c r="GQ38">
        <v>-1</v>
      </c>
      <c r="GR38">
        <v>-1</v>
      </c>
    </row>
    <row r="39" spans="1:200" x14ac:dyDescent="0.2">
      <c r="A39">
        <f>ROW(Source!A41)</f>
        <v>41</v>
      </c>
      <c r="B39">
        <v>74715642</v>
      </c>
      <c r="C39">
        <v>74746569</v>
      </c>
      <c r="D39">
        <v>49525488</v>
      </c>
      <c r="E39">
        <v>1</v>
      </c>
      <c r="F39">
        <v>1</v>
      </c>
      <c r="G39">
        <v>1</v>
      </c>
      <c r="H39">
        <v>3</v>
      </c>
      <c r="I39" t="s">
        <v>537</v>
      </c>
      <c r="J39" t="s">
        <v>538</v>
      </c>
      <c r="K39" t="s">
        <v>539</v>
      </c>
      <c r="L39">
        <v>1346</v>
      </c>
      <c r="N39">
        <v>1009</v>
      </c>
      <c r="O39" t="s">
        <v>540</v>
      </c>
      <c r="P39" t="s">
        <v>540</v>
      </c>
      <c r="Q39">
        <v>1</v>
      </c>
      <c r="W39">
        <v>0</v>
      </c>
      <c r="X39">
        <v>-1864341761</v>
      </c>
      <c r="Y39" s="183" t="e">
        <f>#REF!</f>
        <v>#REF!</v>
      </c>
      <c r="AA39">
        <v>82.35</v>
      </c>
      <c r="AB39">
        <v>0</v>
      </c>
      <c r="AC39">
        <v>0</v>
      </c>
      <c r="AD39">
        <v>0</v>
      </c>
      <c r="AE39">
        <v>9.0399999999999991</v>
      </c>
      <c r="AF39">
        <v>0</v>
      </c>
      <c r="AG39">
        <v>0</v>
      </c>
      <c r="AH39">
        <v>0</v>
      </c>
      <c r="AI39">
        <v>9.11</v>
      </c>
      <c r="AJ39">
        <v>1</v>
      </c>
      <c r="AK39">
        <v>1</v>
      </c>
      <c r="AL39">
        <v>1</v>
      </c>
      <c r="AM39">
        <v>4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6</v>
      </c>
      <c r="AT39">
        <v>0.3</v>
      </c>
      <c r="AU39" t="s">
        <v>6</v>
      </c>
      <c r="AV39">
        <v>0</v>
      </c>
      <c r="AW39">
        <v>2</v>
      </c>
      <c r="AX39">
        <v>74746574</v>
      </c>
      <c r="AY39">
        <v>1</v>
      </c>
      <c r="AZ39">
        <v>0</v>
      </c>
      <c r="BA39">
        <v>33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V39">
        <v>0</v>
      </c>
      <c r="CW39">
        <v>0</v>
      </c>
      <c r="CX39" t="e">
        <f>ROUND(Y39*Source!I41,7)</f>
        <v>#REF!</v>
      </c>
      <c r="CY39">
        <f>AA39</f>
        <v>82.35</v>
      </c>
      <c r="CZ39">
        <f>AE39</f>
        <v>9.0399999999999991</v>
      </c>
      <c r="DA39">
        <f>AI39</f>
        <v>9.11</v>
      </c>
      <c r="DB39">
        <f>ROUND(ROUND(AT39*CZ39,2),2)</f>
        <v>2.71</v>
      </c>
      <c r="DC39">
        <f>ROUND(ROUND(AT39*AG39,2),2)</f>
        <v>0</v>
      </c>
      <c r="DD39" t="s">
        <v>6</v>
      </c>
      <c r="DE39" t="s">
        <v>6</v>
      </c>
      <c r="DF39" t="e">
        <f>ROUND(ROUND(AE39*AI39,2)*CX39,2)</f>
        <v>#REF!</v>
      </c>
      <c r="DG39" t="e">
        <f>ROUND(ROUND(AF39,2)*CX39,2)</f>
        <v>#REF!</v>
      </c>
      <c r="DH39" t="e">
        <f>Source!I41*SmtRes!Y39</f>
        <v>#REF!</v>
      </c>
      <c r="DI39">
        <f>AA39</f>
        <v>82.35</v>
      </c>
      <c r="DJ39">
        <f>EtalonRes!Y33</f>
        <v>9.0399999999999991</v>
      </c>
      <c r="DK39">
        <f>Source!BC41</f>
        <v>9.11</v>
      </c>
      <c r="DL39" t="s">
        <v>6</v>
      </c>
      <c r="DM39">
        <v>0</v>
      </c>
      <c r="DN39" t="s">
        <v>6</v>
      </c>
      <c r="DO39">
        <v>0</v>
      </c>
      <c r="GQ39">
        <v>-1</v>
      </c>
      <c r="GR39">
        <v>-1</v>
      </c>
    </row>
    <row r="40" spans="1:200" x14ac:dyDescent="0.2">
      <c r="A40">
        <f>ROW(Source!A41)</f>
        <v>41</v>
      </c>
      <c r="B40">
        <v>74715642</v>
      </c>
      <c r="C40">
        <v>74746569</v>
      </c>
      <c r="D40">
        <v>49526492</v>
      </c>
      <c r="E40">
        <v>1</v>
      </c>
      <c r="F40">
        <v>1</v>
      </c>
      <c r="G40">
        <v>1</v>
      </c>
      <c r="H40">
        <v>3</v>
      </c>
      <c r="I40" t="s">
        <v>541</v>
      </c>
      <c r="J40" t="s">
        <v>542</v>
      </c>
      <c r="K40" t="s">
        <v>543</v>
      </c>
      <c r="L40">
        <v>1346</v>
      </c>
      <c r="N40">
        <v>1009</v>
      </c>
      <c r="O40" t="s">
        <v>540</v>
      </c>
      <c r="P40" t="s">
        <v>540</v>
      </c>
      <c r="Q40">
        <v>1</v>
      </c>
      <c r="W40">
        <v>0</v>
      </c>
      <c r="X40">
        <v>497341279</v>
      </c>
      <c r="Y40" s="183" t="e">
        <f>#REF!</f>
        <v>#REF!</v>
      </c>
      <c r="AA40">
        <v>210.35</v>
      </c>
      <c r="AB40">
        <v>0</v>
      </c>
      <c r="AC40">
        <v>0</v>
      </c>
      <c r="AD40">
        <v>0</v>
      </c>
      <c r="AE40">
        <v>23.09</v>
      </c>
      <c r="AF40">
        <v>0</v>
      </c>
      <c r="AG40">
        <v>0</v>
      </c>
      <c r="AH40">
        <v>0</v>
      </c>
      <c r="AI40">
        <v>9.11</v>
      </c>
      <c r="AJ40">
        <v>1</v>
      </c>
      <c r="AK40">
        <v>1</v>
      </c>
      <c r="AL40">
        <v>1</v>
      </c>
      <c r="AM40">
        <v>4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6</v>
      </c>
      <c r="AT40">
        <v>0.69</v>
      </c>
      <c r="AU40" t="s">
        <v>6</v>
      </c>
      <c r="AV40">
        <v>0</v>
      </c>
      <c r="AW40">
        <v>2</v>
      </c>
      <c r="AX40">
        <v>74746575</v>
      </c>
      <c r="AY40">
        <v>1</v>
      </c>
      <c r="AZ40">
        <v>0</v>
      </c>
      <c r="BA40">
        <v>34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V40">
        <v>0</v>
      </c>
      <c r="CW40">
        <v>0</v>
      </c>
      <c r="CX40" t="e">
        <f>ROUND(Y40*Source!I41,7)</f>
        <v>#REF!</v>
      </c>
      <c r="CY40">
        <f>AA40</f>
        <v>210.35</v>
      </c>
      <c r="CZ40">
        <f>AE40</f>
        <v>23.09</v>
      </c>
      <c r="DA40">
        <f>AI40</f>
        <v>9.11</v>
      </c>
      <c r="DB40">
        <f>ROUND(ROUND(AT40*CZ40,2),2)</f>
        <v>15.93</v>
      </c>
      <c r="DC40">
        <f>ROUND(ROUND(AT40*AG40,2),2)</f>
        <v>0</v>
      </c>
      <c r="DD40" t="s">
        <v>6</v>
      </c>
      <c r="DE40" t="s">
        <v>6</v>
      </c>
      <c r="DF40" t="e">
        <f>ROUND(ROUND(AE40*AI40,2)*CX40,2)</f>
        <v>#REF!</v>
      </c>
      <c r="DG40" t="e">
        <f>ROUND(ROUND(AF40,2)*CX40,2)</f>
        <v>#REF!</v>
      </c>
      <c r="DH40" t="e">
        <f>Source!I41*SmtRes!Y40</f>
        <v>#REF!</v>
      </c>
      <c r="DI40">
        <f>AA40</f>
        <v>210.35</v>
      </c>
      <c r="DJ40">
        <f>EtalonRes!Y34</f>
        <v>23.09</v>
      </c>
      <c r="DK40">
        <f>Source!BC41</f>
        <v>9.11</v>
      </c>
      <c r="DL40" t="s">
        <v>6</v>
      </c>
      <c r="DM40">
        <v>0</v>
      </c>
      <c r="DN40" t="s">
        <v>6</v>
      </c>
      <c r="DO40">
        <v>0</v>
      </c>
      <c r="GQ40">
        <v>-1</v>
      </c>
      <c r="GR40">
        <v>-1</v>
      </c>
    </row>
    <row r="41" spans="1:200" x14ac:dyDescent="0.2">
      <c r="A41">
        <f>ROW(Source!A41)</f>
        <v>41</v>
      </c>
      <c r="B41">
        <v>74715642</v>
      </c>
      <c r="C41">
        <v>74746569</v>
      </c>
      <c r="D41">
        <v>0</v>
      </c>
      <c r="E41">
        <v>0</v>
      </c>
      <c r="F41">
        <v>1</v>
      </c>
      <c r="G41">
        <v>1</v>
      </c>
      <c r="H41">
        <v>3</v>
      </c>
      <c r="I41" t="s">
        <v>35</v>
      </c>
      <c r="J41" t="s">
        <v>78</v>
      </c>
      <c r="K41" t="s">
        <v>96</v>
      </c>
      <c r="L41">
        <v>1371</v>
      </c>
      <c r="N41">
        <v>1013</v>
      </c>
      <c r="O41" t="s">
        <v>23</v>
      </c>
      <c r="P41" t="s">
        <v>23</v>
      </c>
      <c r="Q41">
        <v>1</v>
      </c>
      <c r="W41">
        <v>0</v>
      </c>
      <c r="X41">
        <v>-98078093</v>
      </c>
      <c r="Y41">
        <f>AT41</f>
        <v>1</v>
      </c>
      <c r="AA41">
        <v>10472</v>
      </c>
      <c r="AB41">
        <v>0</v>
      </c>
      <c r="AC41">
        <v>0</v>
      </c>
      <c r="AD41">
        <v>0</v>
      </c>
      <c r="AE41">
        <v>10926.189999999999</v>
      </c>
      <c r="AF41">
        <v>0</v>
      </c>
      <c r="AG41">
        <v>0</v>
      </c>
      <c r="AH41">
        <v>0</v>
      </c>
      <c r="AI41">
        <v>6.13</v>
      </c>
      <c r="AJ41">
        <v>1</v>
      </c>
      <c r="AK41">
        <v>1</v>
      </c>
      <c r="AL41">
        <v>1</v>
      </c>
      <c r="AM41">
        <v>0</v>
      </c>
      <c r="AN41">
        <v>0</v>
      </c>
      <c r="AO41">
        <v>0</v>
      </c>
      <c r="AP41">
        <v>1</v>
      </c>
      <c r="AQ41">
        <v>0</v>
      </c>
      <c r="AR41">
        <v>0</v>
      </c>
      <c r="AS41" t="s">
        <v>6</v>
      </c>
      <c r="AT41">
        <v>1</v>
      </c>
      <c r="AU41" t="s">
        <v>6</v>
      </c>
      <c r="AV41">
        <v>0</v>
      </c>
      <c r="AW41">
        <v>1</v>
      </c>
      <c r="AX41">
        <v>-1</v>
      </c>
      <c r="AY41">
        <v>0</v>
      </c>
      <c r="AZ41">
        <v>0</v>
      </c>
      <c r="BA41" t="s">
        <v>6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V41">
        <v>0</v>
      </c>
      <c r="CW41">
        <v>0</v>
      </c>
      <c r="CX41">
        <f>ROUND(Y41*Source!I41,7)</f>
        <v>1</v>
      </c>
      <c r="CY41">
        <f>AA41</f>
        <v>10472</v>
      </c>
      <c r="CZ41">
        <f>AE41</f>
        <v>10926.189999999999</v>
      </c>
      <c r="DA41">
        <f>AI41</f>
        <v>6.13</v>
      </c>
      <c r="DB41">
        <f>ROUND(ROUND(AT41*CZ41,2),2)</f>
        <v>10926.19</v>
      </c>
      <c r="DC41">
        <f>ROUND(ROUND(AT41*AG41,2),2)</f>
        <v>0</v>
      </c>
      <c r="DD41" t="s">
        <v>6</v>
      </c>
      <c r="DE41" t="s">
        <v>6</v>
      </c>
      <c r="DF41">
        <f>ROUND(ROUND(AE41*AI41,2)*CX41,2)</f>
        <v>66977.539999999994</v>
      </c>
      <c r="DG41">
        <f>ROUND(ROUND(AF41,2)*CX41,2)</f>
        <v>0</v>
      </c>
      <c r="DH41">
        <f>Source!I41*SmtRes!Y41</f>
        <v>1</v>
      </c>
      <c r="DI41">
        <f>AA41</f>
        <v>10472</v>
      </c>
      <c r="DJ41">
        <f>DF41</f>
        <v>66977.539999999994</v>
      </c>
      <c r="DK41">
        <f>Source!BC41</f>
        <v>9.11</v>
      </c>
      <c r="DL41" t="s">
        <v>6</v>
      </c>
      <c r="DM41">
        <v>0</v>
      </c>
      <c r="DN41" t="s">
        <v>6</v>
      </c>
      <c r="DO41">
        <v>0</v>
      </c>
      <c r="GP41">
        <v>1</v>
      </c>
      <c r="GQ41">
        <v>-1</v>
      </c>
      <c r="GR41">
        <v>-1</v>
      </c>
    </row>
    <row r="42" spans="1:200" x14ac:dyDescent="0.2">
      <c r="A42">
        <f>ROW(Source!A43)</f>
        <v>43</v>
      </c>
      <c r="B42">
        <v>74715642</v>
      </c>
      <c r="C42">
        <v>74716056</v>
      </c>
      <c r="D42">
        <v>49510719</v>
      </c>
      <c r="E42">
        <v>70</v>
      </c>
      <c r="F42">
        <v>1</v>
      </c>
      <c r="G42">
        <v>1</v>
      </c>
      <c r="H42">
        <v>1</v>
      </c>
      <c r="I42" t="s">
        <v>548</v>
      </c>
      <c r="J42" t="s">
        <v>6</v>
      </c>
      <c r="K42" t="s">
        <v>549</v>
      </c>
      <c r="L42">
        <v>1191</v>
      </c>
      <c r="N42">
        <v>1013</v>
      </c>
      <c r="O42" t="s">
        <v>524</v>
      </c>
      <c r="P42" t="s">
        <v>524</v>
      </c>
      <c r="Q42">
        <v>1</v>
      </c>
      <c r="W42">
        <v>0</v>
      </c>
      <c r="X42">
        <v>784619160</v>
      </c>
      <c r="Y42">
        <f t="shared" ref="Y42:Y47" si="12">(AT42*ROUND(1.05,7))</f>
        <v>161.70000000000002</v>
      </c>
      <c r="AA42">
        <v>0</v>
      </c>
      <c r="AB42">
        <v>0</v>
      </c>
      <c r="AC42">
        <v>0</v>
      </c>
      <c r="AD42">
        <v>291.83</v>
      </c>
      <c r="AE42">
        <v>0</v>
      </c>
      <c r="AF42">
        <v>0</v>
      </c>
      <c r="AG42">
        <v>0</v>
      </c>
      <c r="AH42">
        <v>8.74</v>
      </c>
      <c r="AI42">
        <v>1</v>
      </c>
      <c r="AJ42">
        <v>1</v>
      </c>
      <c r="AK42">
        <v>1</v>
      </c>
      <c r="AL42">
        <v>33.39</v>
      </c>
      <c r="AM42">
        <v>4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6</v>
      </c>
      <c r="AT42">
        <v>154</v>
      </c>
      <c r="AU42" t="s">
        <v>64</v>
      </c>
      <c r="AV42">
        <v>1</v>
      </c>
      <c r="AW42">
        <v>2</v>
      </c>
      <c r="AX42">
        <v>74716069</v>
      </c>
      <c r="AY42">
        <v>1</v>
      </c>
      <c r="AZ42">
        <v>0</v>
      </c>
      <c r="BA42">
        <v>36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U42">
        <f>ROUND(AT42*Source!I43*AH42*AL42,2)</f>
        <v>4637.97</v>
      </c>
      <c r="CV42">
        <f>ROUND(Y42*Source!I43,7)</f>
        <v>16.687439999999999</v>
      </c>
      <c r="CW42">
        <v>0</v>
      </c>
      <c r="CX42">
        <f>ROUND(Y42*Source!I43,7)</f>
        <v>16.687439999999999</v>
      </c>
      <c r="CY42">
        <f>AD42</f>
        <v>291.83</v>
      </c>
      <c r="CZ42">
        <f>AH42</f>
        <v>8.74</v>
      </c>
      <c r="DA42">
        <f>AL42</f>
        <v>33.39</v>
      </c>
      <c r="DB42">
        <f t="shared" ref="DB42:DB47" si="13">ROUND((ROUND(AT42*CZ42,2)*ROUND(1.05,7)),2)</f>
        <v>1413.26</v>
      </c>
      <c r="DC42">
        <f t="shared" ref="DC42:DC47" si="14">ROUND((ROUND(AT42*AG42,2)*ROUND(1.05,7)),2)</f>
        <v>0</v>
      </c>
      <c r="DD42" t="s">
        <v>6</v>
      </c>
      <c r="DE42" t="s">
        <v>6</v>
      </c>
      <c r="DF42">
        <f t="shared" ref="DF42:DF47" si="15">ROUND(ROUND(AE42,2)*CX42,2)</f>
        <v>0</v>
      </c>
      <c r="DG42">
        <f>ROUND(ROUND(AF42,2)*CX42,2)</f>
        <v>0</v>
      </c>
      <c r="DH42">
        <f>Source!I43*SmtRes!Y42</f>
        <v>16.687440000000002</v>
      </c>
      <c r="DI42">
        <f>AD42</f>
        <v>291.83</v>
      </c>
      <c r="DJ42">
        <f>EtalonRes!AB36</f>
        <v>8.74</v>
      </c>
      <c r="DK42">
        <f>Source!BA43</f>
        <v>33.39</v>
      </c>
      <c r="DL42" t="s">
        <v>6</v>
      </c>
      <c r="DM42">
        <v>0</v>
      </c>
      <c r="DN42" t="s">
        <v>6</v>
      </c>
      <c r="DO42">
        <v>0</v>
      </c>
      <c r="GQ42">
        <v>-1</v>
      </c>
      <c r="GR42">
        <v>-1</v>
      </c>
    </row>
    <row r="43" spans="1:200" x14ac:dyDescent="0.2">
      <c r="A43">
        <f>ROW(Source!A43)</f>
        <v>43</v>
      </c>
      <c r="B43">
        <v>74715642</v>
      </c>
      <c r="C43">
        <v>74716056</v>
      </c>
      <c r="D43">
        <v>49510905</v>
      </c>
      <c r="E43">
        <v>70</v>
      </c>
      <c r="F43">
        <v>1</v>
      </c>
      <c r="G43">
        <v>1</v>
      </c>
      <c r="H43">
        <v>1</v>
      </c>
      <c r="I43" t="s">
        <v>525</v>
      </c>
      <c r="J43" t="s">
        <v>6</v>
      </c>
      <c r="K43" t="s">
        <v>526</v>
      </c>
      <c r="L43">
        <v>1191</v>
      </c>
      <c r="N43">
        <v>1013</v>
      </c>
      <c r="O43" t="s">
        <v>524</v>
      </c>
      <c r="P43" t="s">
        <v>524</v>
      </c>
      <c r="Q43">
        <v>1</v>
      </c>
      <c r="W43">
        <v>0</v>
      </c>
      <c r="X43">
        <v>-1417349443</v>
      </c>
      <c r="Y43">
        <f t="shared" si="12"/>
        <v>1.26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33.39</v>
      </c>
      <c r="AL43">
        <v>1</v>
      </c>
      <c r="AM43">
        <v>4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6</v>
      </c>
      <c r="AT43">
        <v>1.2</v>
      </c>
      <c r="AU43" t="s">
        <v>64</v>
      </c>
      <c r="AV43">
        <v>2</v>
      </c>
      <c r="AW43">
        <v>2</v>
      </c>
      <c r="AX43">
        <v>74716070</v>
      </c>
      <c r="AY43">
        <v>1</v>
      </c>
      <c r="AZ43">
        <v>0</v>
      </c>
      <c r="BA43">
        <v>37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V43">
        <v>0</v>
      </c>
      <c r="CW43">
        <v>0</v>
      </c>
      <c r="CX43">
        <f>ROUND(Y43*Source!I43,7)</f>
        <v>0.13003200000000001</v>
      </c>
      <c r="CY43">
        <f>AD43</f>
        <v>0</v>
      </c>
      <c r="CZ43">
        <f>AH43</f>
        <v>0</v>
      </c>
      <c r="DA43">
        <f>AL43</f>
        <v>1</v>
      </c>
      <c r="DB43">
        <f t="shared" si="13"/>
        <v>0</v>
      </c>
      <c r="DC43">
        <f t="shared" si="14"/>
        <v>0</v>
      </c>
      <c r="DD43" t="s">
        <v>6</v>
      </c>
      <c r="DE43" t="s">
        <v>6</v>
      </c>
      <c r="DF43">
        <f t="shared" si="15"/>
        <v>0</v>
      </c>
      <c r="DG43">
        <f>ROUND(ROUND(AF43,2)*CX43,2)</f>
        <v>0</v>
      </c>
      <c r="DH43">
        <f>Source!I43*SmtRes!Y43</f>
        <v>0.13003200000000001</v>
      </c>
      <c r="DI43">
        <f>AD43</f>
        <v>0</v>
      </c>
      <c r="DJ43">
        <f>EtalonRes!AB37</f>
        <v>0</v>
      </c>
      <c r="DK43">
        <f>Source!BA43</f>
        <v>33.39</v>
      </c>
      <c r="DL43" t="s">
        <v>6</v>
      </c>
      <c r="DM43">
        <v>0</v>
      </c>
      <c r="DN43" t="s">
        <v>6</v>
      </c>
      <c r="DO43">
        <v>0</v>
      </c>
      <c r="GQ43">
        <v>-1</v>
      </c>
      <c r="GR43">
        <v>-1</v>
      </c>
    </row>
    <row r="44" spans="1:200" x14ac:dyDescent="0.2">
      <c r="A44">
        <f>ROW(Source!A43)</f>
        <v>43</v>
      </c>
      <c r="B44">
        <v>74715642</v>
      </c>
      <c r="C44">
        <v>74716056</v>
      </c>
      <c r="D44">
        <v>49672573</v>
      </c>
      <c r="E44">
        <v>1</v>
      </c>
      <c r="F44">
        <v>1</v>
      </c>
      <c r="G44">
        <v>1</v>
      </c>
      <c r="H44">
        <v>2</v>
      </c>
      <c r="I44" t="s">
        <v>527</v>
      </c>
      <c r="J44" t="s">
        <v>528</v>
      </c>
      <c r="K44" t="s">
        <v>529</v>
      </c>
      <c r="L44">
        <v>1367</v>
      </c>
      <c r="N44">
        <v>1011</v>
      </c>
      <c r="O44" t="s">
        <v>530</v>
      </c>
      <c r="P44" t="s">
        <v>530</v>
      </c>
      <c r="Q44">
        <v>1</v>
      </c>
      <c r="W44">
        <v>0</v>
      </c>
      <c r="X44">
        <v>-430484415</v>
      </c>
      <c r="Y44">
        <f t="shared" si="12"/>
        <v>0.504</v>
      </c>
      <c r="AA44">
        <v>0</v>
      </c>
      <c r="AB44">
        <v>1530.2</v>
      </c>
      <c r="AC44">
        <v>450.77</v>
      </c>
      <c r="AD44">
        <v>0</v>
      </c>
      <c r="AE44">
        <v>0</v>
      </c>
      <c r="AF44">
        <v>115.4</v>
      </c>
      <c r="AG44">
        <v>13.5</v>
      </c>
      <c r="AH44">
        <v>0</v>
      </c>
      <c r="AI44">
        <v>1</v>
      </c>
      <c r="AJ44">
        <v>13.26</v>
      </c>
      <c r="AK44">
        <v>33.39</v>
      </c>
      <c r="AL44">
        <v>1</v>
      </c>
      <c r="AM44">
        <v>4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6</v>
      </c>
      <c r="AT44">
        <v>0.48</v>
      </c>
      <c r="AU44" t="s">
        <v>64</v>
      </c>
      <c r="AV44">
        <v>0</v>
      </c>
      <c r="AW44">
        <v>2</v>
      </c>
      <c r="AX44">
        <v>74716071</v>
      </c>
      <c r="AY44">
        <v>1</v>
      </c>
      <c r="AZ44">
        <v>0</v>
      </c>
      <c r="BA44">
        <v>38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V44">
        <v>0</v>
      </c>
      <c r="CW44">
        <f>ROUND(Y44*Source!I43*DO44,7)</f>
        <v>0</v>
      </c>
      <c r="CX44">
        <f>ROUND(Y44*Source!I43,7)</f>
        <v>5.2012799999999998E-2</v>
      </c>
      <c r="CY44">
        <f>AB44</f>
        <v>1530.2</v>
      </c>
      <c r="CZ44">
        <f>AF44</f>
        <v>115.4</v>
      </c>
      <c r="DA44">
        <f>AJ44</f>
        <v>13.26</v>
      </c>
      <c r="DB44">
        <f t="shared" si="13"/>
        <v>58.16</v>
      </c>
      <c r="DC44">
        <f t="shared" si="14"/>
        <v>6.8</v>
      </c>
      <c r="DD44" t="s">
        <v>6</v>
      </c>
      <c r="DE44" t="s">
        <v>6</v>
      </c>
      <c r="DF44">
        <f t="shared" si="15"/>
        <v>0</v>
      </c>
      <c r="DG44">
        <f>ROUND(ROUND(AF44*AJ44,2)*CX44,2)</f>
        <v>79.59</v>
      </c>
      <c r="DH44">
        <f>Source!I43*SmtRes!Y44</f>
        <v>5.2012799999999998E-2</v>
      </c>
      <c r="DI44">
        <f>AB44</f>
        <v>1530.2</v>
      </c>
      <c r="DJ44">
        <f>EtalonRes!Z38</f>
        <v>115.4</v>
      </c>
      <c r="DK44">
        <f>Source!BB43</f>
        <v>13.26</v>
      </c>
      <c r="DL44" t="s">
        <v>6</v>
      </c>
      <c r="DM44">
        <v>0</v>
      </c>
      <c r="DN44" t="s">
        <v>6</v>
      </c>
      <c r="DO44">
        <v>0</v>
      </c>
      <c r="GQ44">
        <v>-1</v>
      </c>
      <c r="GR44">
        <v>-1</v>
      </c>
    </row>
    <row r="45" spans="1:200" x14ac:dyDescent="0.2">
      <c r="A45">
        <f>ROW(Source!A43)</f>
        <v>43</v>
      </c>
      <c r="B45">
        <v>74715642</v>
      </c>
      <c r="C45">
        <v>74716056</v>
      </c>
      <c r="D45">
        <v>49672703</v>
      </c>
      <c r="E45">
        <v>1</v>
      </c>
      <c r="F45">
        <v>1</v>
      </c>
      <c r="G45">
        <v>1</v>
      </c>
      <c r="H45">
        <v>2</v>
      </c>
      <c r="I45" t="s">
        <v>550</v>
      </c>
      <c r="J45" t="s">
        <v>551</v>
      </c>
      <c r="K45" t="s">
        <v>552</v>
      </c>
      <c r="L45">
        <v>1367</v>
      </c>
      <c r="N45">
        <v>1011</v>
      </c>
      <c r="O45" t="s">
        <v>530</v>
      </c>
      <c r="P45" t="s">
        <v>530</v>
      </c>
      <c r="Q45">
        <v>1</v>
      </c>
      <c r="W45">
        <v>0</v>
      </c>
      <c r="X45">
        <v>-1424865896</v>
      </c>
      <c r="Y45">
        <f t="shared" si="12"/>
        <v>0.35700000000000004</v>
      </c>
      <c r="AA45">
        <v>0</v>
      </c>
      <c r="AB45">
        <v>88.31</v>
      </c>
      <c r="AC45">
        <v>0</v>
      </c>
      <c r="AD45">
        <v>0</v>
      </c>
      <c r="AE45">
        <v>0</v>
      </c>
      <c r="AF45">
        <v>6.66</v>
      </c>
      <c r="AG45">
        <v>0</v>
      </c>
      <c r="AH45">
        <v>0</v>
      </c>
      <c r="AI45">
        <v>1</v>
      </c>
      <c r="AJ45">
        <v>13.26</v>
      </c>
      <c r="AK45">
        <v>33.39</v>
      </c>
      <c r="AL45">
        <v>1</v>
      </c>
      <c r="AM45">
        <v>4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6</v>
      </c>
      <c r="AT45">
        <v>0.34</v>
      </c>
      <c r="AU45" t="s">
        <v>64</v>
      </c>
      <c r="AV45">
        <v>0</v>
      </c>
      <c r="AW45">
        <v>2</v>
      </c>
      <c r="AX45">
        <v>74716072</v>
      </c>
      <c r="AY45">
        <v>1</v>
      </c>
      <c r="AZ45">
        <v>0</v>
      </c>
      <c r="BA45">
        <v>39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V45">
        <v>0</v>
      </c>
      <c r="CW45">
        <f>ROUND(Y45*Source!I43*DO45,7)</f>
        <v>0</v>
      </c>
      <c r="CX45">
        <f>ROUND(Y45*Source!I43,7)</f>
        <v>3.6842399999999997E-2</v>
      </c>
      <c r="CY45">
        <f>AB45</f>
        <v>88.31</v>
      </c>
      <c r="CZ45">
        <f>AF45</f>
        <v>6.66</v>
      </c>
      <c r="DA45">
        <f>AJ45</f>
        <v>13.26</v>
      </c>
      <c r="DB45">
        <f t="shared" si="13"/>
        <v>2.37</v>
      </c>
      <c r="DC45">
        <f t="shared" si="14"/>
        <v>0</v>
      </c>
      <c r="DD45" t="s">
        <v>6</v>
      </c>
      <c r="DE45" t="s">
        <v>6</v>
      </c>
      <c r="DF45">
        <f t="shared" si="15"/>
        <v>0</v>
      </c>
      <c r="DG45">
        <f>ROUND(ROUND(AF45*AJ45,2)*CX45,2)</f>
        <v>3.25</v>
      </c>
      <c r="DH45">
        <f>Source!I43*SmtRes!Y45</f>
        <v>3.6842400000000004E-2</v>
      </c>
      <c r="DI45">
        <f>AB45</f>
        <v>88.31</v>
      </c>
      <c r="DJ45">
        <f>EtalonRes!Z39</f>
        <v>6.66</v>
      </c>
      <c r="DK45">
        <f>Source!BB43</f>
        <v>13.26</v>
      </c>
      <c r="DL45" t="s">
        <v>6</v>
      </c>
      <c r="DM45">
        <v>0</v>
      </c>
      <c r="DN45" t="s">
        <v>6</v>
      </c>
      <c r="DO45">
        <v>0</v>
      </c>
      <c r="GQ45">
        <v>-1</v>
      </c>
      <c r="GR45">
        <v>-1</v>
      </c>
    </row>
    <row r="46" spans="1:200" x14ac:dyDescent="0.2">
      <c r="A46">
        <f>ROW(Source!A43)</f>
        <v>43</v>
      </c>
      <c r="B46">
        <v>74715642</v>
      </c>
      <c r="C46">
        <v>74716056</v>
      </c>
      <c r="D46">
        <v>49673503</v>
      </c>
      <c r="E46">
        <v>1</v>
      </c>
      <c r="F46">
        <v>1</v>
      </c>
      <c r="G46">
        <v>1</v>
      </c>
      <c r="H46">
        <v>2</v>
      </c>
      <c r="I46" t="s">
        <v>534</v>
      </c>
      <c r="J46" t="s">
        <v>535</v>
      </c>
      <c r="K46" t="s">
        <v>536</v>
      </c>
      <c r="L46">
        <v>1367</v>
      </c>
      <c r="N46">
        <v>1011</v>
      </c>
      <c r="O46" t="s">
        <v>530</v>
      </c>
      <c r="P46" t="s">
        <v>530</v>
      </c>
      <c r="Q46">
        <v>1</v>
      </c>
      <c r="W46">
        <v>0</v>
      </c>
      <c r="X46">
        <v>509054691</v>
      </c>
      <c r="Y46">
        <f t="shared" si="12"/>
        <v>0.75600000000000001</v>
      </c>
      <c r="AA46">
        <v>0</v>
      </c>
      <c r="AB46">
        <v>871.31</v>
      </c>
      <c r="AC46">
        <v>387.32</v>
      </c>
      <c r="AD46">
        <v>0</v>
      </c>
      <c r="AE46">
        <v>0</v>
      </c>
      <c r="AF46">
        <v>65.709999999999994</v>
      </c>
      <c r="AG46">
        <v>11.6</v>
      </c>
      <c r="AH46">
        <v>0</v>
      </c>
      <c r="AI46">
        <v>1</v>
      </c>
      <c r="AJ46">
        <v>13.26</v>
      </c>
      <c r="AK46">
        <v>33.39</v>
      </c>
      <c r="AL46">
        <v>1</v>
      </c>
      <c r="AM46">
        <v>4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6</v>
      </c>
      <c r="AT46">
        <v>0.72</v>
      </c>
      <c r="AU46" t="s">
        <v>64</v>
      </c>
      <c r="AV46">
        <v>0</v>
      </c>
      <c r="AW46">
        <v>2</v>
      </c>
      <c r="AX46">
        <v>74716073</v>
      </c>
      <c r="AY46">
        <v>1</v>
      </c>
      <c r="AZ46">
        <v>0</v>
      </c>
      <c r="BA46">
        <v>40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V46">
        <v>0</v>
      </c>
      <c r="CW46">
        <f>ROUND(Y46*Source!I43*DO46,7)</f>
        <v>0</v>
      </c>
      <c r="CX46">
        <f>ROUND(Y46*Source!I43,7)</f>
        <v>7.8019199999999997E-2</v>
      </c>
      <c r="CY46">
        <f>AB46</f>
        <v>871.31</v>
      </c>
      <c r="CZ46">
        <f>AF46</f>
        <v>65.709999999999994</v>
      </c>
      <c r="DA46">
        <f>AJ46</f>
        <v>13.26</v>
      </c>
      <c r="DB46">
        <f t="shared" si="13"/>
        <v>49.68</v>
      </c>
      <c r="DC46">
        <f t="shared" si="14"/>
        <v>8.77</v>
      </c>
      <c r="DD46" t="s">
        <v>6</v>
      </c>
      <c r="DE46" t="s">
        <v>6</v>
      </c>
      <c r="DF46">
        <f t="shared" si="15"/>
        <v>0</v>
      </c>
      <c r="DG46">
        <f>ROUND(ROUND(AF46*AJ46,2)*CX46,2)</f>
        <v>67.98</v>
      </c>
      <c r="DH46">
        <f>Source!I43*SmtRes!Y46</f>
        <v>7.8019199999999997E-2</v>
      </c>
      <c r="DI46">
        <f>AB46</f>
        <v>871.31</v>
      </c>
      <c r="DJ46">
        <f>EtalonRes!Z40</f>
        <v>65.709999999999994</v>
      </c>
      <c r="DK46">
        <f>Source!BB43</f>
        <v>13.26</v>
      </c>
      <c r="DL46" t="s">
        <v>6</v>
      </c>
      <c r="DM46">
        <v>0</v>
      </c>
      <c r="DN46" t="s">
        <v>6</v>
      </c>
      <c r="DO46">
        <v>0</v>
      </c>
      <c r="GQ46">
        <v>-1</v>
      </c>
      <c r="GR46">
        <v>-1</v>
      </c>
    </row>
    <row r="47" spans="1:200" x14ac:dyDescent="0.2">
      <c r="A47">
        <f>ROW(Source!A43)</f>
        <v>43</v>
      </c>
      <c r="B47">
        <v>74715642</v>
      </c>
      <c r="C47">
        <v>74716056</v>
      </c>
      <c r="D47">
        <v>49673715</v>
      </c>
      <c r="E47">
        <v>1</v>
      </c>
      <c r="F47">
        <v>1</v>
      </c>
      <c r="G47">
        <v>1</v>
      </c>
      <c r="H47">
        <v>2</v>
      </c>
      <c r="I47" t="s">
        <v>553</v>
      </c>
      <c r="J47" t="s">
        <v>554</v>
      </c>
      <c r="K47" t="s">
        <v>555</v>
      </c>
      <c r="L47">
        <v>1367</v>
      </c>
      <c r="N47">
        <v>1011</v>
      </c>
      <c r="O47" t="s">
        <v>530</v>
      </c>
      <c r="P47" t="s">
        <v>530</v>
      </c>
      <c r="Q47">
        <v>1</v>
      </c>
      <c r="W47">
        <v>0</v>
      </c>
      <c r="X47">
        <v>829370094</v>
      </c>
      <c r="Y47">
        <f t="shared" si="12"/>
        <v>1.6170000000000002</v>
      </c>
      <c r="AA47">
        <v>0</v>
      </c>
      <c r="AB47">
        <v>107.41</v>
      </c>
      <c r="AC47">
        <v>0</v>
      </c>
      <c r="AD47">
        <v>0</v>
      </c>
      <c r="AE47">
        <v>0</v>
      </c>
      <c r="AF47">
        <v>8.1</v>
      </c>
      <c r="AG47">
        <v>0</v>
      </c>
      <c r="AH47">
        <v>0</v>
      </c>
      <c r="AI47">
        <v>1</v>
      </c>
      <c r="AJ47">
        <v>13.26</v>
      </c>
      <c r="AK47">
        <v>33.39</v>
      </c>
      <c r="AL47">
        <v>1</v>
      </c>
      <c r="AM47">
        <v>4</v>
      </c>
      <c r="AN47">
        <v>0</v>
      </c>
      <c r="AO47">
        <v>1</v>
      </c>
      <c r="AP47">
        <v>1</v>
      </c>
      <c r="AQ47">
        <v>0</v>
      </c>
      <c r="AR47">
        <v>0</v>
      </c>
      <c r="AS47" t="s">
        <v>6</v>
      </c>
      <c r="AT47">
        <v>1.54</v>
      </c>
      <c r="AU47" t="s">
        <v>64</v>
      </c>
      <c r="AV47">
        <v>0</v>
      </c>
      <c r="AW47">
        <v>2</v>
      </c>
      <c r="AX47">
        <v>74716074</v>
      </c>
      <c r="AY47">
        <v>1</v>
      </c>
      <c r="AZ47">
        <v>0</v>
      </c>
      <c r="BA47">
        <v>41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V47">
        <v>0</v>
      </c>
      <c r="CW47">
        <f>ROUND(Y47*Source!I43*DO47,7)</f>
        <v>0</v>
      </c>
      <c r="CX47">
        <f>ROUND(Y47*Source!I43,7)</f>
        <v>0.16687440000000001</v>
      </c>
      <c r="CY47">
        <f>AB47</f>
        <v>107.41</v>
      </c>
      <c r="CZ47">
        <f>AF47</f>
        <v>8.1</v>
      </c>
      <c r="DA47">
        <f>AJ47</f>
        <v>13.26</v>
      </c>
      <c r="DB47">
        <f t="shared" si="13"/>
        <v>13.09</v>
      </c>
      <c r="DC47">
        <f t="shared" si="14"/>
        <v>0</v>
      </c>
      <c r="DD47" t="s">
        <v>6</v>
      </c>
      <c r="DE47" t="s">
        <v>6</v>
      </c>
      <c r="DF47">
        <f t="shared" si="15"/>
        <v>0</v>
      </c>
      <c r="DG47">
        <f>ROUND(ROUND(AF47*AJ47,2)*CX47,2)</f>
        <v>17.920000000000002</v>
      </c>
      <c r="DH47">
        <f>Source!I43*SmtRes!Y47</f>
        <v>0.16687440000000003</v>
      </c>
      <c r="DI47">
        <f>AB47</f>
        <v>107.41</v>
      </c>
      <c r="DJ47">
        <f>EtalonRes!Z41</f>
        <v>8.1</v>
      </c>
      <c r="DK47">
        <f>Source!BB43</f>
        <v>13.26</v>
      </c>
      <c r="DL47" t="s">
        <v>6</v>
      </c>
      <c r="DM47">
        <v>0</v>
      </c>
      <c r="DN47" t="s">
        <v>6</v>
      </c>
      <c r="DO47">
        <v>0</v>
      </c>
      <c r="GQ47">
        <v>-1</v>
      </c>
      <c r="GR47">
        <v>-1</v>
      </c>
    </row>
    <row r="48" spans="1:200" x14ac:dyDescent="0.2">
      <c r="A48">
        <f>ROW(Source!A43)</f>
        <v>43</v>
      </c>
      <c r="B48">
        <v>74715642</v>
      </c>
      <c r="C48">
        <v>74716056</v>
      </c>
      <c r="D48">
        <v>49521144</v>
      </c>
      <c r="E48">
        <v>1</v>
      </c>
      <c r="F48">
        <v>1</v>
      </c>
      <c r="G48">
        <v>1</v>
      </c>
      <c r="H48">
        <v>3</v>
      </c>
      <c r="I48" t="s">
        <v>556</v>
      </c>
      <c r="J48" t="s">
        <v>557</v>
      </c>
      <c r="K48" t="s">
        <v>558</v>
      </c>
      <c r="L48">
        <v>1348</v>
      </c>
      <c r="N48">
        <v>1009</v>
      </c>
      <c r="O48" t="s">
        <v>559</v>
      </c>
      <c r="P48" t="s">
        <v>559</v>
      </c>
      <c r="Q48">
        <v>1000</v>
      </c>
      <c r="W48">
        <v>0</v>
      </c>
      <c r="X48">
        <v>-847628873</v>
      </c>
      <c r="Y48" s="183" t="e">
        <f>#REF!</f>
        <v>#REF!</v>
      </c>
      <c r="AA48">
        <v>241405.89</v>
      </c>
      <c r="AB48">
        <v>0</v>
      </c>
      <c r="AC48">
        <v>0</v>
      </c>
      <c r="AD48">
        <v>0</v>
      </c>
      <c r="AE48">
        <v>26499</v>
      </c>
      <c r="AF48">
        <v>0</v>
      </c>
      <c r="AG48">
        <v>0</v>
      </c>
      <c r="AH48">
        <v>0</v>
      </c>
      <c r="AI48">
        <v>9.11</v>
      </c>
      <c r="AJ48">
        <v>1</v>
      </c>
      <c r="AK48">
        <v>1</v>
      </c>
      <c r="AL48">
        <v>1</v>
      </c>
      <c r="AM48">
        <v>4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6</v>
      </c>
      <c r="AT48">
        <v>8.8999999999999995E-4</v>
      </c>
      <c r="AU48" t="s">
        <v>6</v>
      </c>
      <c r="AV48">
        <v>0</v>
      </c>
      <c r="AW48">
        <v>2</v>
      </c>
      <c r="AX48">
        <v>74716075</v>
      </c>
      <c r="AY48">
        <v>1</v>
      </c>
      <c r="AZ48">
        <v>0</v>
      </c>
      <c r="BA48">
        <v>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V48">
        <v>0</v>
      </c>
      <c r="CW48">
        <v>0</v>
      </c>
      <c r="CX48" t="e">
        <f>ROUND(Y48*Source!I43,7)</f>
        <v>#REF!</v>
      </c>
      <c r="CY48">
        <f t="shared" ref="CY48:CY54" si="16">AA48</f>
        <v>241405.89</v>
      </c>
      <c r="CZ48">
        <f t="shared" ref="CZ48:CZ54" si="17">AE48</f>
        <v>26499</v>
      </c>
      <c r="DA48">
        <f t="shared" ref="DA48:DA54" si="18">AI48</f>
        <v>9.11</v>
      </c>
      <c r="DB48">
        <f t="shared" ref="DB48:DB54" si="19">ROUND(ROUND(AT48*CZ48,2),2)</f>
        <v>23.58</v>
      </c>
      <c r="DC48">
        <f t="shared" ref="DC48:DC54" si="20">ROUND(ROUND(AT48*AG48,2),2)</f>
        <v>0</v>
      </c>
      <c r="DD48" t="s">
        <v>6</v>
      </c>
      <c r="DE48" t="s">
        <v>6</v>
      </c>
      <c r="DF48" t="e">
        <f t="shared" ref="DF48:DF54" si="21">ROUND(ROUND(AE48*AI48,2)*CX48,2)</f>
        <v>#REF!</v>
      </c>
      <c r="DG48" t="e">
        <f t="shared" ref="DG48:DG56" si="22">ROUND(ROUND(AF48,2)*CX48,2)</f>
        <v>#REF!</v>
      </c>
      <c r="DH48" t="e">
        <f>Source!I43*SmtRes!Y48</f>
        <v>#REF!</v>
      </c>
      <c r="DI48">
        <f t="shared" ref="DI48:DI54" si="23">AA48</f>
        <v>241405.89</v>
      </c>
      <c r="DJ48">
        <f>EtalonRes!Y42</f>
        <v>26499</v>
      </c>
      <c r="DK48">
        <f>Source!BC43</f>
        <v>9.11</v>
      </c>
      <c r="DL48" t="s">
        <v>6</v>
      </c>
      <c r="DM48">
        <v>0</v>
      </c>
      <c r="DN48" t="s">
        <v>6</v>
      </c>
      <c r="DO48">
        <v>0</v>
      </c>
      <c r="GQ48">
        <v>-1</v>
      </c>
      <c r="GR48">
        <v>-1</v>
      </c>
    </row>
    <row r="49" spans="1:200" x14ac:dyDescent="0.2">
      <c r="A49">
        <f>ROW(Source!A43)</f>
        <v>43</v>
      </c>
      <c r="B49">
        <v>74715642</v>
      </c>
      <c r="C49">
        <v>74716056</v>
      </c>
      <c r="D49">
        <v>49524301</v>
      </c>
      <c r="E49">
        <v>1</v>
      </c>
      <c r="F49">
        <v>1</v>
      </c>
      <c r="G49">
        <v>1</v>
      </c>
      <c r="H49">
        <v>3</v>
      </c>
      <c r="I49" t="s">
        <v>560</v>
      </c>
      <c r="J49" t="s">
        <v>561</v>
      </c>
      <c r="K49" t="s">
        <v>562</v>
      </c>
      <c r="L49">
        <v>1348</v>
      </c>
      <c r="N49">
        <v>1009</v>
      </c>
      <c r="O49" t="s">
        <v>559</v>
      </c>
      <c r="P49" t="s">
        <v>559</v>
      </c>
      <c r="Q49">
        <v>1000</v>
      </c>
      <c r="W49">
        <v>0</v>
      </c>
      <c r="X49">
        <v>1824693337</v>
      </c>
      <c r="Y49" s="183" t="e">
        <f>#REF!</f>
        <v>#REF!</v>
      </c>
      <c r="AA49">
        <v>94397.82</v>
      </c>
      <c r="AB49">
        <v>0</v>
      </c>
      <c r="AC49">
        <v>0</v>
      </c>
      <c r="AD49">
        <v>0</v>
      </c>
      <c r="AE49">
        <v>10362</v>
      </c>
      <c r="AF49">
        <v>0</v>
      </c>
      <c r="AG49">
        <v>0</v>
      </c>
      <c r="AH49">
        <v>0</v>
      </c>
      <c r="AI49">
        <v>9.11</v>
      </c>
      <c r="AJ49">
        <v>1</v>
      </c>
      <c r="AK49">
        <v>1</v>
      </c>
      <c r="AL49">
        <v>1</v>
      </c>
      <c r="AM49">
        <v>4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6</v>
      </c>
      <c r="AT49">
        <v>4.4999999999999999E-4</v>
      </c>
      <c r="AU49" t="s">
        <v>6</v>
      </c>
      <c r="AV49">
        <v>0</v>
      </c>
      <c r="AW49">
        <v>2</v>
      </c>
      <c r="AX49">
        <v>74716076</v>
      </c>
      <c r="AY49">
        <v>1</v>
      </c>
      <c r="AZ49">
        <v>0</v>
      </c>
      <c r="BA49">
        <v>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V49">
        <v>0</v>
      </c>
      <c r="CW49">
        <v>0</v>
      </c>
      <c r="CX49" t="e">
        <f>ROUND(Y49*Source!I43,7)</f>
        <v>#REF!</v>
      </c>
      <c r="CY49">
        <f t="shared" si="16"/>
        <v>94397.82</v>
      </c>
      <c r="CZ49">
        <f t="shared" si="17"/>
        <v>10362</v>
      </c>
      <c r="DA49">
        <f t="shared" si="18"/>
        <v>9.11</v>
      </c>
      <c r="DB49">
        <f t="shared" si="19"/>
        <v>4.66</v>
      </c>
      <c r="DC49">
        <f t="shared" si="20"/>
        <v>0</v>
      </c>
      <c r="DD49" t="s">
        <v>6</v>
      </c>
      <c r="DE49" t="s">
        <v>6</v>
      </c>
      <c r="DF49" t="e">
        <f t="shared" si="21"/>
        <v>#REF!</v>
      </c>
      <c r="DG49" t="e">
        <f t="shared" si="22"/>
        <v>#REF!</v>
      </c>
      <c r="DH49" t="e">
        <f>Source!I43*SmtRes!Y49</f>
        <v>#REF!</v>
      </c>
      <c r="DI49">
        <f t="shared" si="23"/>
        <v>94397.82</v>
      </c>
      <c r="DJ49">
        <f>EtalonRes!Y43</f>
        <v>10362</v>
      </c>
      <c r="DK49">
        <f>Source!BC43</f>
        <v>9.11</v>
      </c>
      <c r="DL49" t="s">
        <v>6</v>
      </c>
      <c r="DM49">
        <v>0</v>
      </c>
      <c r="DN49" t="s">
        <v>6</v>
      </c>
      <c r="DO49">
        <v>0</v>
      </c>
      <c r="GQ49">
        <v>-1</v>
      </c>
      <c r="GR49">
        <v>-1</v>
      </c>
    </row>
    <row r="50" spans="1:200" x14ac:dyDescent="0.2">
      <c r="A50">
        <f>ROW(Source!A43)</f>
        <v>43</v>
      </c>
      <c r="B50">
        <v>74715642</v>
      </c>
      <c r="C50">
        <v>74716056</v>
      </c>
      <c r="D50">
        <v>49525488</v>
      </c>
      <c r="E50">
        <v>1</v>
      </c>
      <c r="F50">
        <v>1</v>
      </c>
      <c r="G50">
        <v>1</v>
      </c>
      <c r="H50">
        <v>3</v>
      </c>
      <c r="I50" t="s">
        <v>537</v>
      </c>
      <c r="J50" t="s">
        <v>538</v>
      </c>
      <c r="K50" t="s">
        <v>539</v>
      </c>
      <c r="L50">
        <v>1346</v>
      </c>
      <c r="N50">
        <v>1009</v>
      </c>
      <c r="O50" t="s">
        <v>540</v>
      </c>
      <c r="P50" t="s">
        <v>540</v>
      </c>
      <c r="Q50">
        <v>1</v>
      </c>
      <c r="W50">
        <v>0</v>
      </c>
      <c r="X50">
        <v>-1864341761</v>
      </c>
      <c r="Y50" s="183" t="e">
        <f>#REF!</f>
        <v>#REF!</v>
      </c>
      <c r="AA50">
        <v>82.35</v>
      </c>
      <c r="AB50">
        <v>0</v>
      </c>
      <c r="AC50">
        <v>0</v>
      </c>
      <c r="AD50">
        <v>0</v>
      </c>
      <c r="AE50">
        <v>9.0399999999999991</v>
      </c>
      <c r="AF50">
        <v>0</v>
      </c>
      <c r="AG50">
        <v>0</v>
      </c>
      <c r="AH50">
        <v>0</v>
      </c>
      <c r="AI50">
        <v>9.11</v>
      </c>
      <c r="AJ50">
        <v>1</v>
      </c>
      <c r="AK50">
        <v>1</v>
      </c>
      <c r="AL50">
        <v>1</v>
      </c>
      <c r="AM50">
        <v>4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6</v>
      </c>
      <c r="AT50">
        <v>15</v>
      </c>
      <c r="AU50" t="s">
        <v>6</v>
      </c>
      <c r="AV50">
        <v>0</v>
      </c>
      <c r="AW50">
        <v>2</v>
      </c>
      <c r="AX50">
        <v>74716077</v>
      </c>
      <c r="AY50">
        <v>1</v>
      </c>
      <c r="AZ50">
        <v>0</v>
      </c>
      <c r="BA50">
        <v>44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V50">
        <v>0</v>
      </c>
      <c r="CW50">
        <v>0</v>
      </c>
      <c r="CX50" t="e">
        <f>ROUND(Y50*Source!I43,7)</f>
        <v>#REF!</v>
      </c>
      <c r="CY50">
        <f t="shared" si="16"/>
        <v>82.35</v>
      </c>
      <c r="CZ50">
        <f t="shared" si="17"/>
        <v>9.0399999999999991</v>
      </c>
      <c r="DA50">
        <f t="shared" si="18"/>
        <v>9.11</v>
      </c>
      <c r="DB50">
        <f t="shared" si="19"/>
        <v>135.6</v>
      </c>
      <c r="DC50">
        <f t="shared" si="20"/>
        <v>0</v>
      </c>
      <c r="DD50" t="s">
        <v>6</v>
      </c>
      <c r="DE50" t="s">
        <v>6</v>
      </c>
      <c r="DF50" t="e">
        <f t="shared" si="21"/>
        <v>#REF!</v>
      </c>
      <c r="DG50" t="e">
        <f t="shared" si="22"/>
        <v>#REF!</v>
      </c>
      <c r="DH50" t="e">
        <f>Source!I43*SmtRes!Y50</f>
        <v>#REF!</v>
      </c>
      <c r="DI50">
        <f t="shared" si="23"/>
        <v>82.35</v>
      </c>
      <c r="DJ50">
        <f>EtalonRes!Y44</f>
        <v>9.0399999999999991</v>
      </c>
      <c r="DK50">
        <f>Source!BC43</f>
        <v>9.11</v>
      </c>
      <c r="DL50" t="s">
        <v>6</v>
      </c>
      <c r="DM50">
        <v>0</v>
      </c>
      <c r="DN50" t="s">
        <v>6</v>
      </c>
      <c r="DO50">
        <v>0</v>
      </c>
      <c r="GQ50">
        <v>-1</v>
      </c>
      <c r="GR50">
        <v>-1</v>
      </c>
    </row>
    <row r="51" spans="1:200" x14ac:dyDescent="0.2">
      <c r="A51">
        <f>ROW(Source!A43)</f>
        <v>43</v>
      </c>
      <c r="B51">
        <v>74715642</v>
      </c>
      <c r="C51">
        <v>74716056</v>
      </c>
      <c r="D51">
        <v>49526492</v>
      </c>
      <c r="E51">
        <v>1</v>
      </c>
      <c r="F51">
        <v>1</v>
      </c>
      <c r="G51">
        <v>1</v>
      </c>
      <c r="H51">
        <v>3</v>
      </c>
      <c r="I51" t="s">
        <v>541</v>
      </c>
      <c r="J51" t="s">
        <v>542</v>
      </c>
      <c r="K51" t="s">
        <v>543</v>
      </c>
      <c r="L51">
        <v>1346</v>
      </c>
      <c r="N51">
        <v>1009</v>
      </c>
      <c r="O51" t="s">
        <v>540</v>
      </c>
      <c r="P51" t="s">
        <v>540</v>
      </c>
      <c r="Q51">
        <v>1</v>
      </c>
      <c r="W51">
        <v>0</v>
      </c>
      <c r="X51">
        <v>497341279</v>
      </c>
      <c r="Y51" s="183" t="e">
        <f>#REF!</f>
        <v>#REF!</v>
      </c>
      <c r="AA51">
        <v>210.35</v>
      </c>
      <c r="AB51">
        <v>0</v>
      </c>
      <c r="AC51">
        <v>0</v>
      </c>
      <c r="AD51">
        <v>0</v>
      </c>
      <c r="AE51">
        <v>23.09</v>
      </c>
      <c r="AF51">
        <v>0</v>
      </c>
      <c r="AG51">
        <v>0</v>
      </c>
      <c r="AH51">
        <v>0</v>
      </c>
      <c r="AI51">
        <v>9.11</v>
      </c>
      <c r="AJ51">
        <v>1</v>
      </c>
      <c r="AK51">
        <v>1</v>
      </c>
      <c r="AL51">
        <v>1</v>
      </c>
      <c r="AM51">
        <v>4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6</v>
      </c>
      <c r="AT51">
        <v>8</v>
      </c>
      <c r="AU51" t="s">
        <v>6</v>
      </c>
      <c r="AV51">
        <v>0</v>
      </c>
      <c r="AW51">
        <v>2</v>
      </c>
      <c r="AX51">
        <v>74716078</v>
      </c>
      <c r="AY51">
        <v>1</v>
      </c>
      <c r="AZ51">
        <v>0</v>
      </c>
      <c r="BA51">
        <v>45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V51">
        <v>0</v>
      </c>
      <c r="CW51">
        <v>0</v>
      </c>
      <c r="CX51" t="e">
        <f>ROUND(Y51*Source!I43,7)</f>
        <v>#REF!</v>
      </c>
      <c r="CY51">
        <f t="shared" si="16"/>
        <v>210.35</v>
      </c>
      <c r="CZ51">
        <f t="shared" si="17"/>
        <v>23.09</v>
      </c>
      <c r="DA51">
        <f t="shared" si="18"/>
        <v>9.11</v>
      </c>
      <c r="DB51">
        <f t="shared" si="19"/>
        <v>184.72</v>
      </c>
      <c r="DC51">
        <f t="shared" si="20"/>
        <v>0</v>
      </c>
      <c r="DD51" t="s">
        <v>6</v>
      </c>
      <c r="DE51" t="s">
        <v>6</v>
      </c>
      <c r="DF51" t="e">
        <f t="shared" si="21"/>
        <v>#REF!</v>
      </c>
      <c r="DG51" t="e">
        <f t="shared" si="22"/>
        <v>#REF!</v>
      </c>
      <c r="DH51" t="e">
        <f>Source!I43*SmtRes!Y51</f>
        <v>#REF!</v>
      </c>
      <c r="DI51">
        <f t="shared" si="23"/>
        <v>210.35</v>
      </c>
      <c r="DJ51">
        <f>EtalonRes!Y45</f>
        <v>23.09</v>
      </c>
      <c r="DK51">
        <f>Source!BC43</f>
        <v>9.11</v>
      </c>
      <c r="DL51" t="s">
        <v>6</v>
      </c>
      <c r="DM51">
        <v>0</v>
      </c>
      <c r="DN51" t="s">
        <v>6</v>
      </c>
      <c r="DO51">
        <v>0</v>
      </c>
      <c r="GQ51">
        <v>-1</v>
      </c>
      <c r="GR51">
        <v>-1</v>
      </c>
    </row>
    <row r="52" spans="1:200" x14ac:dyDescent="0.2">
      <c r="A52">
        <f>ROW(Source!A43)</f>
        <v>43</v>
      </c>
      <c r="B52">
        <v>74715642</v>
      </c>
      <c r="C52">
        <v>74716056</v>
      </c>
      <c r="D52">
        <v>49555131</v>
      </c>
      <c r="E52">
        <v>1</v>
      </c>
      <c r="F52">
        <v>1</v>
      </c>
      <c r="G52">
        <v>1</v>
      </c>
      <c r="H52">
        <v>3</v>
      </c>
      <c r="I52" t="s">
        <v>563</v>
      </c>
      <c r="J52" t="s">
        <v>564</v>
      </c>
      <c r="K52" t="s">
        <v>565</v>
      </c>
      <c r="L52">
        <v>1348</v>
      </c>
      <c r="N52">
        <v>1009</v>
      </c>
      <c r="O52" t="s">
        <v>559</v>
      </c>
      <c r="P52" t="s">
        <v>559</v>
      </c>
      <c r="Q52">
        <v>1000</v>
      </c>
      <c r="W52">
        <v>0</v>
      </c>
      <c r="X52">
        <v>-364749507</v>
      </c>
      <c r="Y52" s="183" t="e">
        <f>#REF!</f>
        <v>#REF!</v>
      </c>
      <c r="AA52">
        <v>156537.13</v>
      </c>
      <c r="AB52">
        <v>0</v>
      </c>
      <c r="AC52">
        <v>0</v>
      </c>
      <c r="AD52">
        <v>0</v>
      </c>
      <c r="AE52">
        <v>17183</v>
      </c>
      <c r="AF52">
        <v>0</v>
      </c>
      <c r="AG52">
        <v>0</v>
      </c>
      <c r="AH52">
        <v>0</v>
      </c>
      <c r="AI52">
        <v>9.11</v>
      </c>
      <c r="AJ52">
        <v>1</v>
      </c>
      <c r="AK52">
        <v>1</v>
      </c>
      <c r="AL52">
        <v>1</v>
      </c>
      <c r="AM52">
        <v>4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6</v>
      </c>
      <c r="AT52">
        <v>5.0099999999999997E-3</v>
      </c>
      <c r="AU52" t="s">
        <v>6</v>
      </c>
      <c r="AV52">
        <v>0</v>
      </c>
      <c r="AW52">
        <v>2</v>
      </c>
      <c r="AX52">
        <v>74716080</v>
      </c>
      <c r="AY52">
        <v>1</v>
      </c>
      <c r="AZ52">
        <v>0</v>
      </c>
      <c r="BA52">
        <v>47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V52">
        <v>0</v>
      </c>
      <c r="CW52">
        <v>0</v>
      </c>
      <c r="CX52" t="e">
        <f>ROUND(Y52*Source!I43,7)</f>
        <v>#REF!</v>
      </c>
      <c r="CY52">
        <f t="shared" si="16"/>
        <v>156537.13</v>
      </c>
      <c r="CZ52">
        <f t="shared" si="17"/>
        <v>17183</v>
      </c>
      <c r="DA52">
        <f t="shared" si="18"/>
        <v>9.11</v>
      </c>
      <c r="DB52">
        <f t="shared" si="19"/>
        <v>86.09</v>
      </c>
      <c r="DC52">
        <f t="shared" si="20"/>
        <v>0</v>
      </c>
      <c r="DD52" t="s">
        <v>6</v>
      </c>
      <c r="DE52" t="s">
        <v>6</v>
      </c>
      <c r="DF52" t="e">
        <f t="shared" si="21"/>
        <v>#REF!</v>
      </c>
      <c r="DG52" t="e">
        <f t="shared" si="22"/>
        <v>#REF!</v>
      </c>
      <c r="DH52" t="e">
        <f>Source!I43*SmtRes!Y52</f>
        <v>#REF!</v>
      </c>
      <c r="DI52">
        <f t="shared" si="23"/>
        <v>156537.13</v>
      </c>
      <c r="DJ52">
        <f>EtalonRes!Y47</f>
        <v>17183</v>
      </c>
      <c r="DK52">
        <f>Source!BC43</f>
        <v>9.11</v>
      </c>
      <c r="DL52" t="s">
        <v>6</v>
      </c>
      <c r="DM52">
        <v>0</v>
      </c>
      <c r="DN52" t="s">
        <v>6</v>
      </c>
      <c r="DO52">
        <v>0</v>
      </c>
      <c r="GQ52">
        <v>-1</v>
      </c>
      <c r="GR52">
        <v>-1</v>
      </c>
    </row>
    <row r="53" spans="1:200" x14ac:dyDescent="0.2">
      <c r="A53">
        <f>ROW(Source!A43)</f>
        <v>43</v>
      </c>
      <c r="B53">
        <v>74715642</v>
      </c>
      <c r="C53">
        <v>74716056</v>
      </c>
      <c r="D53">
        <v>0</v>
      </c>
      <c r="E53">
        <v>0</v>
      </c>
      <c r="F53">
        <v>1</v>
      </c>
      <c r="G53">
        <v>1</v>
      </c>
      <c r="H53">
        <v>3</v>
      </c>
      <c r="I53" t="s">
        <v>35</v>
      </c>
      <c r="J53" t="s">
        <v>106</v>
      </c>
      <c r="K53" t="s">
        <v>104</v>
      </c>
      <c r="L53">
        <v>1327</v>
      </c>
      <c r="N53">
        <v>1005</v>
      </c>
      <c r="O53" t="s">
        <v>105</v>
      </c>
      <c r="P53" t="s">
        <v>105</v>
      </c>
      <c r="Q53">
        <v>1</v>
      </c>
      <c r="W53">
        <v>0</v>
      </c>
      <c r="X53">
        <v>2085913559</v>
      </c>
      <c r="Y53">
        <f t="shared" ref="Y53:Y54" si="24">AT53</f>
        <v>95.1550388</v>
      </c>
      <c r="AA53">
        <v>668.9</v>
      </c>
      <c r="AB53">
        <v>0</v>
      </c>
      <c r="AC53">
        <v>0</v>
      </c>
      <c r="AD53">
        <v>0</v>
      </c>
      <c r="AE53">
        <v>703.43</v>
      </c>
      <c r="AF53">
        <v>0</v>
      </c>
      <c r="AG53">
        <v>0</v>
      </c>
      <c r="AH53">
        <v>0</v>
      </c>
      <c r="AI53">
        <v>9.11</v>
      </c>
      <c r="AJ53">
        <v>1</v>
      </c>
      <c r="AK53">
        <v>1</v>
      </c>
      <c r="AL53">
        <v>1</v>
      </c>
      <c r="AM53">
        <v>0</v>
      </c>
      <c r="AN53">
        <v>0</v>
      </c>
      <c r="AO53">
        <v>0</v>
      </c>
      <c r="AP53">
        <v>1</v>
      </c>
      <c r="AQ53">
        <v>0</v>
      </c>
      <c r="AR53">
        <v>0</v>
      </c>
      <c r="AS53" t="s">
        <v>6</v>
      </c>
      <c r="AT53">
        <v>95.1550388</v>
      </c>
      <c r="AU53" t="s">
        <v>6</v>
      </c>
      <c r="AV53">
        <v>0</v>
      </c>
      <c r="AW53">
        <v>1</v>
      </c>
      <c r="AX53">
        <v>-1</v>
      </c>
      <c r="AY53">
        <v>0</v>
      </c>
      <c r="AZ53">
        <v>0</v>
      </c>
      <c r="BA53" t="s">
        <v>6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V53">
        <v>0</v>
      </c>
      <c r="CW53">
        <v>0</v>
      </c>
      <c r="CX53">
        <f>ROUND(Y53*Source!I43,7)</f>
        <v>9.82</v>
      </c>
      <c r="CY53">
        <f t="shared" si="16"/>
        <v>668.9</v>
      </c>
      <c r="CZ53">
        <f t="shared" si="17"/>
        <v>703.43</v>
      </c>
      <c r="DA53">
        <f t="shared" si="18"/>
        <v>9.11</v>
      </c>
      <c r="DB53">
        <f t="shared" si="19"/>
        <v>66934.91</v>
      </c>
      <c r="DC53">
        <f t="shared" si="20"/>
        <v>0</v>
      </c>
      <c r="DD53" t="s">
        <v>6</v>
      </c>
      <c r="DE53" t="s">
        <v>6</v>
      </c>
      <c r="DF53">
        <f t="shared" si="21"/>
        <v>62929.02</v>
      </c>
      <c r="DG53">
        <f t="shared" si="22"/>
        <v>0</v>
      </c>
      <c r="DH53">
        <f>Source!I43*SmtRes!Y53</f>
        <v>9.8200000041600006</v>
      </c>
      <c r="DI53">
        <f t="shared" si="23"/>
        <v>668.9</v>
      </c>
      <c r="DJ53">
        <f t="shared" ref="DJ53:DJ54" si="25">DF53</f>
        <v>62929.02</v>
      </c>
      <c r="DK53">
        <f>Source!BC43</f>
        <v>9.11</v>
      </c>
      <c r="DL53" t="s">
        <v>6</v>
      </c>
      <c r="DM53">
        <v>0</v>
      </c>
      <c r="DN53" t="s">
        <v>6</v>
      </c>
      <c r="DO53">
        <v>0</v>
      </c>
      <c r="GP53">
        <v>1</v>
      </c>
      <c r="GQ53">
        <v>-1</v>
      </c>
      <c r="GR53">
        <v>-1</v>
      </c>
    </row>
    <row r="54" spans="1:200" x14ac:dyDescent="0.2">
      <c r="A54">
        <f>ROW(Source!A43)</f>
        <v>43</v>
      </c>
      <c r="B54">
        <v>74715642</v>
      </c>
      <c r="C54">
        <v>74716056</v>
      </c>
      <c r="D54">
        <v>0</v>
      </c>
      <c r="E54">
        <v>0</v>
      </c>
      <c r="F54">
        <v>1</v>
      </c>
      <c r="G54">
        <v>1</v>
      </c>
      <c r="H54">
        <v>3</v>
      </c>
      <c r="I54" t="s">
        <v>35</v>
      </c>
      <c r="J54" t="s">
        <v>106</v>
      </c>
      <c r="K54" t="s">
        <v>109</v>
      </c>
      <c r="L54">
        <v>1327</v>
      </c>
      <c r="N54">
        <v>1005</v>
      </c>
      <c r="O54" t="s">
        <v>105</v>
      </c>
      <c r="P54" t="s">
        <v>105</v>
      </c>
      <c r="Q54">
        <v>1</v>
      </c>
      <c r="W54">
        <v>0</v>
      </c>
      <c r="X54">
        <v>187543162</v>
      </c>
      <c r="Y54">
        <f t="shared" si="24"/>
        <v>4.8449612000000002</v>
      </c>
      <c r="AA54">
        <v>665.4</v>
      </c>
      <c r="AB54">
        <v>0</v>
      </c>
      <c r="AC54">
        <v>0</v>
      </c>
      <c r="AD54">
        <v>0</v>
      </c>
      <c r="AE54">
        <v>699.75</v>
      </c>
      <c r="AF54">
        <v>0</v>
      </c>
      <c r="AG54">
        <v>0</v>
      </c>
      <c r="AH54">
        <v>0</v>
      </c>
      <c r="AI54">
        <v>9.11</v>
      </c>
      <c r="AJ54">
        <v>1</v>
      </c>
      <c r="AK54">
        <v>1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 t="s">
        <v>6</v>
      </c>
      <c r="AT54">
        <v>4.8449612000000002</v>
      </c>
      <c r="AU54" t="s">
        <v>6</v>
      </c>
      <c r="AV54">
        <v>0</v>
      </c>
      <c r="AW54">
        <v>1</v>
      </c>
      <c r="AX54">
        <v>-1</v>
      </c>
      <c r="AY54">
        <v>0</v>
      </c>
      <c r="AZ54">
        <v>0</v>
      </c>
      <c r="BA54" t="s">
        <v>6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V54">
        <v>0</v>
      </c>
      <c r="CW54">
        <v>0</v>
      </c>
      <c r="CX54">
        <f>ROUND(Y54*Source!I43,7)</f>
        <v>0.5</v>
      </c>
      <c r="CY54">
        <f t="shared" si="16"/>
        <v>665.4</v>
      </c>
      <c r="CZ54">
        <f t="shared" si="17"/>
        <v>699.75</v>
      </c>
      <c r="DA54">
        <f t="shared" si="18"/>
        <v>9.11</v>
      </c>
      <c r="DB54">
        <f t="shared" si="19"/>
        <v>3390.26</v>
      </c>
      <c r="DC54">
        <f t="shared" si="20"/>
        <v>0</v>
      </c>
      <c r="DD54" t="s">
        <v>6</v>
      </c>
      <c r="DE54" t="s">
        <v>6</v>
      </c>
      <c r="DF54">
        <f t="shared" si="21"/>
        <v>3187.36</v>
      </c>
      <c r="DG54">
        <f t="shared" si="22"/>
        <v>0</v>
      </c>
      <c r="DH54">
        <f>Source!I43*SmtRes!Y54</f>
        <v>0.49999999584000004</v>
      </c>
      <c r="DI54">
        <f t="shared" si="23"/>
        <v>665.4</v>
      </c>
      <c r="DJ54">
        <f t="shared" si="25"/>
        <v>3187.36</v>
      </c>
      <c r="DK54">
        <f>Source!BC43</f>
        <v>9.11</v>
      </c>
      <c r="DL54" t="s">
        <v>6</v>
      </c>
      <c r="DM54">
        <v>0</v>
      </c>
      <c r="DN54" t="s">
        <v>6</v>
      </c>
      <c r="DO54">
        <v>0</v>
      </c>
      <c r="GP54">
        <v>1</v>
      </c>
      <c r="GQ54">
        <v>-1</v>
      </c>
      <c r="GR54">
        <v>-1</v>
      </c>
    </row>
    <row r="55" spans="1:200" x14ac:dyDescent="0.2">
      <c r="A55">
        <f>ROW(Source!A46)</f>
        <v>46</v>
      </c>
      <c r="B55">
        <v>74715642</v>
      </c>
      <c r="C55">
        <v>74748248</v>
      </c>
      <c r="D55">
        <v>31715109</v>
      </c>
      <c r="E55">
        <v>70</v>
      </c>
      <c r="F55">
        <v>1</v>
      </c>
      <c r="G55">
        <v>1</v>
      </c>
      <c r="H55">
        <v>1</v>
      </c>
      <c r="I55" t="s">
        <v>548</v>
      </c>
      <c r="J55" t="s">
        <v>6</v>
      </c>
      <c r="K55" t="s">
        <v>549</v>
      </c>
      <c r="L55">
        <v>1191</v>
      </c>
      <c r="N55">
        <v>1013</v>
      </c>
      <c r="O55" t="s">
        <v>524</v>
      </c>
      <c r="P55" t="s">
        <v>524</v>
      </c>
      <c r="Q55">
        <v>1</v>
      </c>
      <c r="W55">
        <v>0</v>
      </c>
      <c r="X55">
        <v>784619160</v>
      </c>
      <c r="Y55">
        <f t="shared" ref="Y55:Y61" si="26">(AT55*ROUND(1.05,7))</f>
        <v>128.1</v>
      </c>
      <c r="AA55">
        <v>0</v>
      </c>
      <c r="AB55">
        <v>0</v>
      </c>
      <c r="AC55">
        <v>0</v>
      </c>
      <c r="AD55">
        <v>291.83</v>
      </c>
      <c r="AE55">
        <v>0</v>
      </c>
      <c r="AF55">
        <v>0</v>
      </c>
      <c r="AG55">
        <v>0</v>
      </c>
      <c r="AH55">
        <v>8.74</v>
      </c>
      <c r="AI55">
        <v>1</v>
      </c>
      <c r="AJ55">
        <v>1</v>
      </c>
      <c r="AK55">
        <v>1</v>
      </c>
      <c r="AL55">
        <v>33.39</v>
      </c>
      <c r="AM55">
        <v>4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6</v>
      </c>
      <c r="AT55">
        <v>122</v>
      </c>
      <c r="AU55" t="s">
        <v>64</v>
      </c>
      <c r="AV55">
        <v>1</v>
      </c>
      <c r="AW55">
        <v>2</v>
      </c>
      <c r="AX55">
        <v>74748264</v>
      </c>
      <c r="AY55">
        <v>1</v>
      </c>
      <c r="AZ55">
        <v>0</v>
      </c>
      <c r="BA55">
        <v>53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U55">
        <f>ROUND(AT55*Source!I46*AH55*AL55,2)</f>
        <v>10777.06</v>
      </c>
      <c r="CV55">
        <f>ROUND(Y55*Source!I46,7)</f>
        <v>38.775869999999998</v>
      </c>
      <c r="CW55">
        <v>0</v>
      </c>
      <c r="CX55">
        <f>ROUND(Y55*Source!I46,7)</f>
        <v>38.775869999999998</v>
      </c>
      <c r="CY55">
        <f>AD55</f>
        <v>291.83</v>
      </c>
      <c r="CZ55">
        <f>AH55</f>
        <v>8.74</v>
      </c>
      <c r="DA55">
        <f>AL55</f>
        <v>33.39</v>
      </c>
      <c r="DB55">
        <f t="shared" ref="DB55:DB61" si="27">ROUND((ROUND(AT55*CZ55,2)*ROUND(1.05,7)),2)</f>
        <v>1119.5899999999999</v>
      </c>
      <c r="DC55">
        <f t="shared" ref="DC55:DC61" si="28">ROUND((ROUND(AT55*AG55,2)*ROUND(1.05,7)),2)</f>
        <v>0</v>
      </c>
      <c r="DD55" t="s">
        <v>6</v>
      </c>
      <c r="DE55" t="s">
        <v>6</v>
      </c>
      <c r="DF55">
        <f t="shared" ref="DF55:DF61" si="29">ROUND(ROUND(AE55,2)*CX55,2)</f>
        <v>0</v>
      </c>
      <c r="DG55">
        <f t="shared" si="22"/>
        <v>0</v>
      </c>
      <c r="DH55">
        <f>Source!I46*SmtRes!Y55</f>
        <v>38.775870000000005</v>
      </c>
      <c r="DI55">
        <f>AD55</f>
        <v>291.83</v>
      </c>
      <c r="DJ55">
        <f>EtalonRes!AB53</f>
        <v>8.74</v>
      </c>
      <c r="DK55">
        <f>Source!BA46</f>
        <v>33.39</v>
      </c>
      <c r="DL55" t="s">
        <v>6</v>
      </c>
      <c r="DM55">
        <v>0</v>
      </c>
      <c r="DN55" t="s">
        <v>6</v>
      </c>
      <c r="DO55">
        <v>0</v>
      </c>
      <c r="GQ55">
        <v>-1</v>
      </c>
      <c r="GR55">
        <v>-1</v>
      </c>
    </row>
    <row r="56" spans="1:200" x14ac:dyDescent="0.2">
      <c r="A56">
        <f>ROW(Source!A46)</f>
        <v>46</v>
      </c>
      <c r="B56">
        <v>74715642</v>
      </c>
      <c r="C56">
        <v>74748248</v>
      </c>
      <c r="D56">
        <v>31709492</v>
      </c>
      <c r="E56">
        <v>70</v>
      </c>
      <c r="F56">
        <v>1</v>
      </c>
      <c r="G56">
        <v>1</v>
      </c>
      <c r="H56">
        <v>1</v>
      </c>
      <c r="I56" t="s">
        <v>525</v>
      </c>
      <c r="J56" t="s">
        <v>6</v>
      </c>
      <c r="K56" t="s">
        <v>526</v>
      </c>
      <c r="L56">
        <v>1191</v>
      </c>
      <c r="N56">
        <v>1013</v>
      </c>
      <c r="O56" t="s">
        <v>524</v>
      </c>
      <c r="P56" t="s">
        <v>524</v>
      </c>
      <c r="Q56">
        <v>1</v>
      </c>
      <c r="W56">
        <v>0</v>
      </c>
      <c r="X56">
        <v>-1417349443</v>
      </c>
      <c r="Y56">
        <f t="shared" si="26"/>
        <v>0.67200000000000004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33.39</v>
      </c>
      <c r="AL56">
        <v>1</v>
      </c>
      <c r="AM56">
        <v>4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6</v>
      </c>
      <c r="AT56">
        <v>0.64</v>
      </c>
      <c r="AU56" t="s">
        <v>64</v>
      </c>
      <c r="AV56">
        <v>2</v>
      </c>
      <c r="AW56">
        <v>2</v>
      </c>
      <c r="AX56">
        <v>74748265</v>
      </c>
      <c r="AY56">
        <v>1</v>
      </c>
      <c r="AZ56">
        <v>0</v>
      </c>
      <c r="BA56">
        <v>54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V56">
        <v>0</v>
      </c>
      <c r="CW56">
        <v>0</v>
      </c>
      <c r="CX56">
        <f>ROUND(Y56*Source!I46,7)</f>
        <v>0.2034144</v>
      </c>
      <c r="CY56">
        <f>AD56</f>
        <v>0</v>
      </c>
      <c r="CZ56">
        <f>AH56</f>
        <v>0</v>
      </c>
      <c r="DA56">
        <f>AL56</f>
        <v>1</v>
      </c>
      <c r="DB56">
        <f t="shared" si="27"/>
        <v>0</v>
      </c>
      <c r="DC56">
        <f t="shared" si="28"/>
        <v>0</v>
      </c>
      <c r="DD56" t="s">
        <v>6</v>
      </c>
      <c r="DE56" t="s">
        <v>6</v>
      </c>
      <c r="DF56">
        <f t="shared" si="29"/>
        <v>0</v>
      </c>
      <c r="DG56">
        <f t="shared" si="22"/>
        <v>0</v>
      </c>
      <c r="DH56">
        <f>Source!I46*SmtRes!Y56</f>
        <v>0.20341440000000002</v>
      </c>
      <c r="DI56">
        <f>AD56</f>
        <v>0</v>
      </c>
      <c r="DJ56">
        <f>EtalonRes!AB54</f>
        <v>0</v>
      </c>
      <c r="DK56">
        <f>Source!BA46</f>
        <v>33.39</v>
      </c>
      <c r="DL56" t="s">
        <v>6</v>
      </c>
      <c r="DM56">
        <v>0</v>
      </c>
      <c r="DN56" t="s">
        <v>6</v>
      </c>
      <c r="DO56">
        <v>0</v>
      </c>
      <c r="GQ56">
        <v>-1</v>
      </c>
      <c r="GR56">
        <v>-1</v>
      </c>
    </row>
    <row r="57" spans="1:200" x14ac:dyDescent="0.2">
      <c r="A57">
        <f>ROW(Source!A46)</f>
        <v>46</v>
      </c>
      <c r="B57">
        <v>74715642</v>
      </c>
      <c r="C57">
        <v>74748248</v>
      </c>
      <c r="D57">
        <v>49672573</v>
      </c>
      <c r="E57">
        <v>1</v>
      </c>
      <c r="F57">
        <v>1</v>
      </c>
      <c r="G57">
        <v>1</v>
      </c>
      <c r="H57">
        <v>2</v>
      </c>
      <c r="I57" t="s">
        <v>527</v>
      </c>
      <c r="J57" t="s">
        <v>528</v>
      </c>
      <c r="K57" t="s">
        <v>529</v>
      </c>
      <c r="L57">
        <v>1367</v>
      </c>
      <c r="N57">
        <v>1011</v>
      </c>
      <c r="O57" t="s">
        <v>530</v>
      </c>
      <c r="P57" t="s">
        <v>530</v>
      </c>
      <c r="Q57">
        <v>1</v>
      </c>
      <c r="W57">
        <v>0</v>
      </c>
      <c r="X57">
        <v>-430484415</v>
      </c>
      <c r="Y57">
        <f t="shared" si="26"/>
        <v>0.26250000000000001</v>
      </c>
      <c r="AA57">
        <v>0</v>
      </c>
      <c r="AB57">
        <v>1530.2</v>
      </c>
      <c r="AC57">
        <v>450.77</v>
      </c>
      <c r="AD57">
        <v>0</v>
      </c>
      <c r="AE57">
        <v>0</v>
      </c>
      <c r="AF57">
        <v>115.4</v>
      </c>
      <c r="AG57">
        <v>13.5</v>
      </c>
      <c r="AH57">
        <v>0</v>
      </c>
      <c r="AI57">
        <v>1</v>
      </c>
      <c r="AJ57">
        <v>13.26</v>
      </c>
      <c r="AK57">
        <v>33.39</v>
      </c>
      <c r="AL57">
        <v>1</v>
      </c>
      <c r="AM57">
        <v>4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6</v>
      </c>
      <c r="AT57">
        <v>0.25</v>
      </c>
      <c r="AU57" t="s">
        <v>64</v>
      </c>
      <c r="AV57">
        <v>0</v>
      </c>
      <c r="AW57">
        <v>2</v>
      </c>
      <c r="AX57">
        <v>74748266</v>
      </c>
      <c r="AY57">
        <v>1</v>
      </c>
      <c r="AZ57">
        <v>0</v>
      </c>
      <c r="BA57">
        <v>55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V57">
        <v>0</v>
      </c>
      <c r="CW57">
        <f>ROUND(Y57*Source!I46*DO57,7)</f>
        <v>0</v>
      </c>
      <c r="CX57">
        <f>ROUND(Y57*Source!I46,7)</f>
        <v>7.9458799999999996E-2</v>
      </c>
      <c r="CY57">
        <f>AB57</f>
        <v>1530.2</v>
      </c>
      <c r="CZ57">
        <f>AF57</f>
        <v>115.4</v>
      </c>
      <c r="DA57">
        <f>AJ57</f>
        <v>13.26</v>
      </c>
      <c r="DB57">
        <f t="shared" si="27"/>
        <v>30.29</v>
      </c>
      <c r="DC57">
        <f t="shared" si="28"/>
        <v>3.55</v>
      </c>
      <c r="DD57" t="s">
        <v>6</v>
      </c>
      <c r="DE57" t="s">
        <v>6</v>
      </c>
      <c r="DF57">
        <f t="shared" si="29"/>
        <v>0</v>
      </c>
      <c r="DG57">
        <f>ROUND(ROUND(AF57*AJ57,2)*CX57,2)</f>
        <v>121.59</v>
      </c>
      <c r="DH57">
        <f>Source!I46*SmtRes!Y57</f>
        <v>7.9458750000000009E-2</v>
      </c>
      <c r="DI57">
        <f>AB57</f>
        <v>1530.2</v>
      </c>
      <c r="DJ57">
        <f>EtalonRes!Z55</f>
        <v>115.4</v>
      </c>
      <c r="DK57">
        <f>Source!BB46</f>
        <v>13.26</v>
      </c>
      <c r="DL57" t="s">
        <v>6</v>
      </c>
      <c r="DM57">
        <v>0</v>
      </c>
      <c r="DN57" t="s">
        <v>6</v>
      </c>
      <c r="DO57">
        <v>0</v>
      </c>
      <c r="GQ57">
        <v>-1</v>
      </c>
      <c r="GR57">
        <v>-1</v>
      </c>
    </row>
    <row r="58" spans="1:200" x14ac:dyDescent="0.2">
      <c r="A58">
        <f>ROW(Source!A46)</f>
        <v>46</v>
      </c>
      <c r="B58">
        <v>74715642</v>
      </c>
      <c r="C58">
        <v>74748248</v>
      </c>
      <c r="D58">
        <v>49672695</v>
      </c>
      <c r="E58">
        <v>1</v>
      </c>
      <c r="F58">
        <v>1</v>
      </c>
      <c r="G58">
        <v>1</v>
      </c>
      <c r="H58">
        <v>2</v>
      </c>
      <c r="I58" t="s">
        <v>531</v>
      </c>
      <c r="J58" t="s">
        <v>532</v>
      </c>
      <c r="K58" t="s">
        <v>533</v>
      </c>
      <c r="L58">
        <v>1367</v>
      </c>
      <c r="N58">
        <v>1011</v>
      </c>
      <c r="O58" t="s">
        <v>530</v>
      </c>
      <c r="P58" t="s">
        <v>530</v>
      </c>
      <c r="Q58">
        <v>1</v>
      </c>
      <c r="W58">
        <v>0</v>
      </c>
      <c r="X58">
        <v>1063590936</v>
      </c>
      <c r="Y58">
        <f t="shared" si="26"/>
        <v>18.532499999999999</v>
      </c>
      <c r="AA58">
        <v>0</v>
      </c>
      <c r="AB58">
        <v>41.37</v>
      </c>
      <c r="AC58">
        <v>0</v>
      </c>
      <c r="AD58">
        <v>0</v>
      </c>
      <c r="AE58">
        <v>0</v>
      </c>
      <c r="AF58">
        <v>3.12</v>
      </c>
      <c r="AG58">
        <v>0</v>
      </c>
      <c r="AH58">
        <v>0</v>
      </c>
      <c r="AI58">
        <v>1</v>
      </c>
      <c r="AJ58">
        <v>13.26</v>
      </c>
      <c r="AK58">
        <v>33.39</v>
      </c>
      <c r="AL58">
        <v>1</v>
      </c>
      <c r="AM58">
        <v>4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6</v>
      </c>
      <c r="AT58">
        <v>17.649999999999999</v>
      </c>
      <c r="AU58" t="s">
        <v>64</v>
      </c>
      <c r="AV58">
        <v>0</v>
      </c>
      <c r="AW58">
        <v>2</v>
      </c>
      <c r="AX58">
        <v>74748267</v>
      </c>
      <c r="AY58">
        <v>1</v>
      </c>
      <c r="AZ58">
        <v>0</v>
      </c>
      <c r="BA58">
        <v>56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V58">
        <v>0</v>
      </c>
      <c r="CW58">
        <f>ROUND(Y58*Source!I46*DO58,7)</f>
        <v>0</v>
      </c>
      <c r="CX58">
        <f>ROUND(Y58*Source!I46,7)</f>
        <v>5.6097878000000003</v>
      </c>
      <c r="CY58">
        <f>AB58</f>
        <v>41.37</v>
      </c>
      <c r="CZ58">
        <f>AF58</f>
        <v>3.12</v>
      </c>
      <c r="DA58">
        <f>AJ58</f>
        <v>13.26</v>
      </c>
      <c r="DB58">
        <f t="shared" si="27"/>
        <v>57.82</v>
      </c>
      <c r="DC58">
        <f t="shared" si="28"/>
        <v>0</v>
      </c>
      <c r="DD58" t="s">
        <v>6</v>
      </c>
      <c r="DE58" t="s">
        <v>6</v>
      </c>
      <c r="DF58">
        <f t="shared" si="29"/>
        <v>0</v>
      </c>
      <c r="DG58">
        <f>ROUND(ROUND(AF58*AJ58,2)*CX58,2)</f>
        <v>232.08</v>
      </c>
      <c r="DH58">
        <f>Source!I46*SmtRes!Y58</f>
        <v>5.6097877499999997</v>
      </c>
      <c r="DI58">
        <f>AB58</f>
        <v>41.37</v>
      </c>
      <c r="DJ58">
        <f>EtalonRes!Z56</f>
        <v>3.12</v>
      </c>
      <c r="DK58">
        <f>Source!BB46</f>
        <v>13.26</v>
      </c>
      <c r="DL58" t="s">
        <v>6</v>
      </c>
      <c r="DM58">
        <v>0</v>
      </c>
      <c r="DN58" t="s">
        <v>6</v>
      </c>
      <c r="DO58">
        <v>0</v>
      </c>
      <c r="GQ58">
        <v>-1</v>
      </c>
      <c r="GR58">
        <v>-1</v>
      </c>
    </row>
    <row r="59" spans="1:200" x14ac:dyDescent="0.2">
      <c r="A59">
        <f>ROW(Source!A46)</f>
        <v>46</v>
      </c>
      <c r="B59">
        <v>74715642</v>
      </c>
      <c r="C59">
        <v>74748248</v>
      </c>
      <c r="D59">
        <v>49672703</v>
      </c>
      <c r="E59">
        <v>1</v>
      </c>
      <c r="F59">
        <v>1</v>
      </c>
      <c r="G59">
        <v>1</v>
      </c>
      <c r="H59">
        <v>2</v>
      </c>
      <c r="I59" t="s">
        <v>550</v>
      </c>
      <c r="J59" t="s">
        <v>551</v>
      </c>
      <c r="K59" t="s">
        <v>552</v>
      </c>
      <c r="L59">
        <v>1367</v>
      </c>
      <c r="N59">
        <v>1011</v>
      </c>
      <c r="O59" t="s">
        <v>530</v>
      </c>
      <c r="P59" t="s">
        <v>530</v>
      </c>
      <c r="Q59">
        <v>1</v>
      </c>
      <c r="W59">
        <v>0</v>
      </c>
      <c r="X59">
        <v>-1424865896</v>
      </c>
      <c r="Y59">
        <f t="shared" si="26"/>
        <v>0.24150000000000002</v>
      </c>
      <c r="AA59">
        <v>0</v>
      </c>
      <c r="AB59">
        <v>88.31</v>
      </c>
      <c r="AC59">
        <v>0</v>
      </c>
      <c r="AD59">
        <v>0</v>
      </c>
      <c r="AE59">
        <v>0</v>
      </c>
      <c r="AF59">
        <v>6.66</v>
      </c>
      <c r="AG59">
        <v>0</v>
      </c>
      <c r="AH59">
        <v>0</v>
      </c>
      <c r="AI59">
        <v>1</v>
      </c>
      <c r="AJ59">
        <v>13.26</v>
      </c>
      <c r="AK59">
        <v>33.39</v>
      </c>
      <c r="AL59">
        <v>1</v>
      </c>
      <c r="AM59">
        <v>4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6</v>
      </c>
      <c r="AT59">
        <v>0.23</v>
      </c>
      <c r="AU59" t="s">
        <v>64</v>
      </c>
      <c r="AV59">
        <v>0</v>
      </c>
      <c r="AW59">
        <v>2</v>
      </c>
      <c r="AX59">
        <v>74748268</v>
      </c>
      <c r="AY59">
        <v>1</v>
      </c>
      <c r="AZ59">
        <v>0</v>
      </c>
      <c r="BA59">
        <v>57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V59">
        <v>0</v>
      </c>
      <c r="CW59">
        <f>ROUND(Y59*Source!I46*DO59,7)</f>
        <v>0</v>
      </c>
      <c r="CX59">
        <f>ROUND(Y59*Source!I46,7)</f>
        <v>7.3102100000000003E-2</v>
      </c>
      <c r="CY59">
        <f>AB59</f>
        <v>88.31</v>
      </c>
      <c r="CZ59">
        <f>AF59</f>
        <v>6.66</v>
      </c>
      <c r="DA59">
        <f>AJ59</f>
        <v>13.26</v>
      </c>
      <c r="DB59">
        <f t="shared" si="27"/>
        <v>1.61</v>
      </c>
      <c r="DC59">
        <f t="shared" si="28"/>
        <v>0</v>
      </c>
      <c r="DD59" t="s">
        <v>6</v>
      </c>
      <c r="DE59" t="s">
        <v>6</v>
      </c>
      <c r="DF59">
        <f t="shared" si="29"/>
        <v>0</v>
      </c>
      <c r="DG59">
        <f>ROUND(ROUND(AF59*AJ59,2)*CX59,2)</f>
        <v>6.46</v>
      </c>
      <c r="DH59">
        <f>Source!I46*SmtRes!Y59</f>
        <v>7.3102050000000016E-2</v>
      </c>
      <c r="DI59">
        <f>AB59</f>
        <v>88.31</v>
      </c>
      <c r="DJ59">
        <f>EtalonRes!Z57</f>
        <v>6.66</v>
      </c>
      <c r="DK59">
        <f>Source!BB46</f>
        <v>13.26</v>
      </c>
      <c r="DL59" t="s">
        <v>6</v>
      </c>
      <c r="DM59">
        <v>0</v>
      </c>
      <c r="DN59" t="s">
        <v>6</v>
      </c>
      <c r="DO59">
        <v>0</v>
      </c>
      <c r="GQ59">
        <v>-1</v>
      </c>
      <c r="GR59">
        <v>-1</v>
      </c>
    </row>
    <row r="60" spans="1:200" x14ac:dyDescent="0.2">
      <c r="A60">
        <f>ROW(Source!A46)</f>
        <v>46</v>
      </c>
      <c r="B60">
        <v>74715642</v>
      </c>
      <c r="C60">
        <v>74748248</v>
      </c>
      <c r="D60">
        <v>49673503</v>
      </c>
      <c r="E60">
        <v>1</v>
      </c>
      <c r="F60">
        <v>1</v>
      </c>
      <c r="G60">
        <v>1</v>
      </c>
      <c r="H60">
        <v>2</v>
      </c>
      <c r="I60" t="s">
        <v>534</v>
      </c>
      <c r="J60" t="s">
        <v>535</v>
      </c>
      <c r="K60" t="s">
        <v>536</v>
      </c>
      <c r="L60">
        <v>1367</v>
      </c>
      <c r="N60">
        <v>1011</v>
      </c>
      <c r="O60" t="s">
        <v>530</v>
      </c>
      <c r="P60" t="s">
        <v>530</v>
      </c>
      <c r="Q60">
        <v>1</v>
      </c>
      <c r="W60">
        <v>0</v>
      </c>
      <c r="X60">
        <v>509054691</v>
      </c>
      <c r="Y60">
        <f t="shared" si="26"/>
        <v>0.40950000000000003</v>
      </c>
      <c r="AA60">
        <v>0</v>
      </c>
      <c r="AB60">
        <v>871.31</v>
      </c>
      <c r="AC60">
        <v>387.32</v>
      </c>
      <c r="AD60">
        <v>0</v>
      </c>
      <c r="AE60">
        <v>0</v>
      </c>
      <c r="AF60">
        <v>65.709999999999994</v>
      </c>
      <c r="AG60">
        <v>11.6</v>
      </c>
      <c r="AH60">
        <v>0</v>
      </c>
      <c r="AI60">
        <v>1</v>
      </c>
      <c r="AJ60">
        <v>13.26</v>
      </c>
      <c r="AK60">
        <v>33.39</v>
      </c>
      <c r="AL60">
        <v>1</v>
      </c>
      <c r="AM60">
        <v>4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6</v>
      </c>
      <c r="AT60">
        <v>0.39</v>
      </c>
      <c r="AU60" t="s">
        <v>64</v>
      </c>
      <c r="AV60">
        <v>0</v>
      </c>
      <c r="AW60">
        <v>2</v>
      </c>
      <c r="AX60">
        <v>74748269</v>
      </c>
      <c r="AY60">
        <v>1</v>
      </c>
      <c r="AZ60">
        <v>0</v>
      </c>
      <c r="BA60">
        <v>58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V60">
        <v>0</v>
      </c>
      <c r="CW60">
        <f>ROUND(Y60*Source!I46*DO60,7)</f>
        <v>0</v>
      </c>
      <c r="CX60">
        <f>ROUND(Y60*Source!I46,7)</f>
        <v>0.1239557</v>
      </c>
      <c r="CY60">
        <f>AB60</f>
        <v>871.31</v>
      </c>
      <c r="CZ60">
        <f>AF60</f>
        <v>65.709999999999994</v>
      </c>
      <c r="DA60">
        <f>AJ60</f>
        <v>13.26</v>
      </c>
      <c r="DB60">
        <f t="shared" si="27"/>
        <v>26.91</v>
      </c>
      <c r="DC60">
        <f t="shared" si="28"/>
        <v>4.75</v>
      </c>
      <c r="DD60" t="s">
        <v>6</v>
      </c>
      <c r="DE60" t="s">
        <v>6</v>
      </c>
      <c r="DF60">
        <f t="shared" si="29"/>
        <v>0</v>
      </c>
      <c r="DG60">
        <f>ROUND(ROUND(AF60*AJ60,2)*CX60,2)</f>
        <v>108</v>
      </c>
      <c r="DH60">
        <f>Source!I46*SmtRes!Y60</f>
        <v>0.12395565000000001</v>
      </c>
      <c r="DI60">
        <f>AB60</f>
        <v>871.31</v>
      </c>
      <c r="DJ60">
        <f>EtalonRes!Z58</f>
        <v>65.709999999999994</v>
      </c>
      <c r="DK60">
        <f>Source!BB46</f>
        <v>13.26</v>
      </c>
      <c r="DL60" t="s">
        <v>6</v>
      </c>
      <c r="DM60">
        <v>0</v>
      </c>
      <c r="DN60" t="s">
        <v>6</v>
      </c>
      <c r="DO60">
        <v>0</v>
      </c>
      <c r="GQ60">
        <v>-1</v>
      </c>
      <c r="GR60">
        <v>-1</v>
      </c>
    </row>
    <row r="61" spans="1:200" x14ac:dyDescent="0.2">
      <c r="A61">
        <f>ROW(Source!A46)</f>
        <v>46</v>
      </c>
      <c r="B61">
        <v>74715642</v>
      </c>
      <c r="C61">
        <v>74748248</v>
      </c>
      <c r="D61">
        <v>49673715</v>
      </c>
      <c r="E61">
        <v>1</v>
      </c>
      <c r="F61">
        <v>1</v>
      </c>
      <c r="G61">
        <v>1</v>
      </c>
      <c r="H61">
        <v>2</v>
      </c>
      <c r="I61" t="s">
        <v>553</v>
      </c>
      <c r="J61" t="s">
        <v>554</v>
      </c>
      <c r="K61" t="s">
        <v>555</v>
      </c>
      <c r="L61">
        <v>1367</v>
      </c>
      <c r="N61">
        <v>1011</v>
      </c>
      <c r="O61" t="s">
        <v>530</v>
      </c>
      <c r="P61" t="s">
        <v>530</v>
      </c>
      <c r="Q61">
        <v>1</v>
      </c>
      <c r="W61">
        <v>0</v>
      </c>
      <c r="X61">
        <v>829370094</v>
      </c>
      <c r="Y61">
        <f t="shared" si="26"/>
        <v>1.3965000000000001</v>
      </c>
      <c r="AA61">
        <v>0</v>
      </c>
      <c r="AB61">
        <v>107.41</v>
      </c>
      <c r="AC61">
        <v>0</v>
      </c>
      <c r="AD61">
        <v>0</v>
      </c>
      <c r="AE61">
        <v>0</v>
      </c>
      <c r="AF61">
        <v>8.1</v>
      </c>
      <c r="AG61">
        <v>0</v>
      </c>
      <c r="AH61">
        <v>0</v>
      </c>
      <c r="AI61">
        <v>1</v>
      </c>
      <c r="AJ61">
        <v>13.26</v>
      </c>
      <c r="AK61">
        <v>33.39</v>
      </c>
      <c r="AL61">
        <v>1</v>
      </c>
      <c r="AM61">
        <v>4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6</v>
      </c>
      <c r="AT61">
        <v>1.33</v>
      </c>
      <c r="AU61" t="s">
        <v>64</v>
      </c>
      <c r="AV61">
        <v>0</v>
      </c>
      <c r="AW61">
        <v>2</v>
      </c>
      <c r="AX61">
        <v>74748270</v>
      </c>
      <c r="AY61">
        <v>1</v>
      </c>
      <c r="AZ61">
        <v>0</v>
      </c>
      <c r="BA61">
        <v>59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V61">
        <v>0</v>
      </c>
      <c r="CW61">
        <f>ROUND(Y61*Source!I46*DO61,7)</f>
        <v>0</v>
      </c>
      <c r="CX61">
        <f>ROUND(Y61*Source!I46,7)</f>
        <v>0.4227206</v>
      </c>
      <c r="CY61">
        <f>AB61</f>
        <v>107.41</v>
      </c>
      <c r="CZ61">
        <f>AF61</f>
        <v>8.1</v>
      </c>
      <c r="DA61">
        <f>AJ61</f>
        <v>13.26</v>
      </c>
      <c r="DB61">
        <f t="shared" si="27"/>
        <v>11.31</v>
      </c>
      <c r="DC61">
        <f t="shared" si="28"/>
        <v>0</v>
      </c>
      <c r="DD61" t="s">
        <v>6</v>
      </c>
      <c r="DE61" t="s">
        <v>6</v>
      </c>
      <c r="DF61">
        <f t="shared" si="29"/>
        <v>0</v>
      </c>
      <c r="DG61">
        <f>ROUND(ROUND(AF61*AJ61,2)*CX61,2)</f>
        <v>45.4</v>
      </c>
      <c r="DH61">
        <f>Source!I46*SmtRes!Y61</f>
        <v>0.42272055000000008</v>
      </c>
      <c r="DI61">
        <f>AB61</f>
        <v>107.41</v>
      </c>
      <c r="DJ61">
        <f>EtalonRes!Z59</f>
        <v>8.1</v>
      </c>
      <c r="DK61">
        <f>Source!BB46</f>
        <v>13.26</v>
      </c>
      <c r="DL61" t="s">
        <v>6</v>
      </c>
      <c r="DM61">
        <v>0</v>
      </c>
      <c r="DN61" t="s">
        <v>6</v>
      </c>
      <c r="DO61">
        <v>0</v>
      </c>
      <c r="GQ61">
        <v>-1</v>
      </c>
      <c r="GR61">
        <v>-1</v>
      </c>
    </row>
    <row r="62" spans="1:200" x14ac:dyDescent="0.2">
      <c r="A62">
        <f>ROW(Source!A46)</f>
        <v>46</v>
      </c>
      <c r="B62">
        <v>74715642</v>
      </c>
      <c r="C62">
        <v>74748248</v>
      </c>
      <c r="D62">
        <v>49521144</v>
      </c>
      <c r="E62">
        <v>1</v>
      </c>
      <c r="F62">
        <v>1</v>
      </c>
      <c r="G62">
        <v>1</v>
      </c>
      <c r="H62">
        <v>3</v>
      </c>
      <c r="I62" t="s">
        <v>556</v>
      </c>
      <c r="J62" t="s">
        <v>557</v>
      </c>
      <c r="K62" t="s">
        <v>558</v>
      </c>
      <c r="L62">
        <v>1348</v>
      </c>
      <c r="N62">
        <v>1009</v>
      </c>
      <c r="O62" t="s">
        <v>559</v>
      </c>
      <c r="P62" t="s">
        <v>559</v>
      </c>
      <c r="Q62">
        <v>1000</v>
      </c>
      <c r="W62">
        <v>0</v>
      </c>
      <c r="X62">
        <v>-847628873</v>
      </c>
      <c r="Y62" s="183" t="e">
        <f>#REF!</f>
        <v>#REF!</v>
      </c>
      <c r="AA62">
        <v>241405.89</v>
      </c>
      <c r="AB62">
        <v>0</v>
      </c>
      <c r="AC62">
        <v>0</v>
      </c>
      <c r="AD62">
        <v>0</v>
      </c>
      <c r="AE62">
        <v>26499</v>
      </c>
      <c r="AF62">
        <v>0</v>
      </c>
      <c r="AG62">
        <v>0</v>
      </c>
      <c r="AH62">
        <v>0</v>
      </c>
      <c r="AI62">
        <v>9.11</v>
      </c>
      <c r="AJ62">
        <v>1</v>
      </c>
      <c r="AK62">
        <v>1</v>
      </c>
      <c r="AL62">
        <v>1</v>
      </c>
      <c r="AM62">
        <v>4</v>
      </c>
      <c r="AN62">
        <v>0</v>
      </c>
      <c r="AO62">
        <v>1</v>
      </c>
      <c r="AP62">
        <v>1</v>
      </c>
      <c r="AQ62">
        <v>0</v>
      </c>
      <c r="AR62">
        <v>0</v>
      </c>
      <c r="AS62" t="s">
        <v>6</v>
      </c>
      <c r="AT62">
        <v>8.4000000000000003E-4</v>
      </c>
      <c r="AU62" t="s">
        <v>6</v>
      </c>
      <c r="AV62">
        <v>0</v>
      </c>
      <c r="AW62">
        <v>2</v>
      </c>
      <c r="AX62">
        <v>74748271</v>
      </c>
      <c r="AY62">
        <v>1</v>
      </c>
      <c r="AZ62">
        <v>0</v>
      </c>
      <c r="BA62">
        <v>60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V62">
        <v>0</v>
      </c>
      <c r="CW62">
        <v>0</v>
      </c>
      <c r="CX62" t="e">
        <f>ROUND(Y62*Source!I46,7)</f>
        <v>#REF!</v>
      </c>
      <c r="CY62">
        <f t="shared" ref="CY62:CY68" si="30">AA62</f>
        <v>241405.89</v>
      </c>
      <c r="CZ62">
        <f t="shared" ref="CZ62:CZ68" si="31">AE62</f>
        <v>26499</v>
      </c>
      <c r="DA62">
        <f t="shared" ref="DA62:DA68" si="32">AI62</f>
        <v>9.11</v>
      </c>
      <c r="DB62">
        <f t="shared" ref="DB62:DB68" si="33">ROUND(ROUND(AT62*CZ62,2),2)</f>
        <v>22.26</v>
      </c>
      <c r="DC62">
        <f t="shared" ref="DC62:DC68" si="34">ROUND(ROUND(AT62*AG62,2),2)</f>
        <v>0</v>
      </c>
      <c r="DD62" t="s">
        <v>6</v>
      </c>
      <c r="DE62" t="s">
        <v>6</v>
      </c>
      <c r="DF62" t="e">
        <f t="shared" ref="DF62:DF68" si="35">ROUND(ROUND(AE62*AI62,2)*CX62,2)</f>
        <v>#REF!</v>
      </c>
      <c r="DG62" t="e">
        <f t="shared" ref="DG62:DG70" si="36">ROUND(ROUND(AF62,2)*CX62,2)</f>
        <v>#REF!</v>
      </c>
      <c r="DH62" t="e">
        <f>Source!I46*SmtRes!Y62</f>
        <v>#REF!</v>
      </c>
      <c r="DI62">
        <f t="shared" ref="DI62:DI68" si="37">AA62</f>
        <v>241405.89</v>
      </c>
      <c r="DJ62">
        <f>EtalonRes!Y60</f>
        <v>26499</v>
      </c>
      <c r="DK62">
        <f>Source!BC46</f>
        <v>9.11</v>
      </c>
      <c r="DL62" t="s">
        <v>6</v>
      </c>
      <c r="DM62">
        <v>0</v>
      </c>
      <c r="DN62" t="s">
        <v>6</v>
      </c>
      <c r="DO62">
        <v>0</v>
      </c>
      <c r="GQ62">
        <v>-1</v>
      </c>
      <c r="GR62">
        <v>-1</v>
      </c>
    </row>
    <row r="63" spans="1:200" x14ac:dyDescent="0.2">
      <c r="A63">
        <f>ROW(Source!A46)</f>
        <v>46</v>
      </c>
      <c r="B63">
        <v>74715642</v>
      </c>
      <c r="C63">
        <v>74748248</v>
      </c>
      <c r="D63">
        <v>49524301</v>
      </c>
      <c r="E63">
        <v>1</v>
      </c>
      <c r="F63">
        <v>1</v>
      </c>
      <c r="G63">
        <v>1</v>
      </c>
      <c r="H63">
        <v>3</v>
      </c>
      <c r="I63" t="s">
        <v>560</v>
      </c>
      <c r="J63" t="s">
        <v>561</v>
      </c>
      <c r="K63" t="s">
        <v>562</v>
      </c>
      <c r="L63">
        <v>1348</v>
      </c>
      <c r="N63">
        <v>1009</v>
      </c>
      <c r="O63" t="s">
        <v>559</v>
      </c>
      <c r="P63" t="s">
        <v>559</v>
      </c>
      <c r="Q63">
        <v>1000</v>
      </c>
      <c r="W63">
        <v>0</v>
      </c>
      <c r="X63">
        <v>1824693337</v>
      </c>
      <c r="Y63" s="183" t="e">
        <f>#REF!</f>
        <v>#REF!</v>
      </c>
      <c r="AA63">
        <v>94397.82</v>
      </c>
      <c r="AB63">
        <v>0</v>
      </c>
      <c r="AC63">
        <v>0</v>
      </c>
      <c r="AD63">
        <v>0</v>
      </c>
      <c r="AE63">
        <v>10362</v>
      </c>
      <c r="AF63">
        <v>0</v>
      </c>
      <c r="AG63">
        <v>0</v>
      </c>
      <c r="AH63">
        <v>0</v>
      </c>
      <c r="AI63">
        <v>9.11</v>
      </c>
      <c r="AJ63">
        <v>1</v>
      </c>
      <c r="AK63">
        <v>1</v>
      </c>
      <c r="AL63">
        <v>1</v>
      </c>
      <c r="AM63">
        <v>4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6</v>
      </c>
      <c r="AT63">
        <v>3.8999999999999999E-4</v>
      </c>
      <c r="AU63" t="s">
        <v>6</v>
      </c>
      <c r="AV63">
        <v>0</v>
      </c>
      <c r="AW63">
        <v>2</v>
      </c>
      <c r="AX63">
        <v>74748272</v>
      </c>
      <c r="AY63">
        <v>1</v>
      </c>
      <c r="AZ63">
        <v>0</v>
      </c>
      <c r="BA63">
        <v>61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V63">
        <v>0</v>
      </c>
      <c r="CW63">
        <v>0</v>
      </c>
      <c r="CX63" t="e">
        <f>ROUND(Y63*Source!I46,7)</f>
        <v>#REF!</v>
      </c>
      <c r="CY63">
        <f t="shared" si="30"/>
        <v>94397.82</v>
      </c>
      <c r="CZ63">
        <f t="shared" si="31"/>
        <v>10362</v>
      </c>
      <c r="DA63">
        <f t="shared" si="32"/>
        <v>9.11</v>
      </c>
      <c r="DB63">
        <f t="shared" si="33"/>
        <v>4.04</v>
      </c>
      <c r="DC63">
        <f t="shared" si="34"/>
        <v>0</v>
      </c>
      <c r="DD63" t="s">
        <v>6</v>
      </c>
      <c r="DE63" t="s">
        <v>6</v>
      </c>
      <c r="DF63" t="e">
        <f t="shared" si="35"/>
        <v>#REF!</v>
      </c>
      <c r="DG63" t="e">
        <f t="shared" si="36"/>
        <v>#REF!</v>
      </c>
      <c r="DH63" t="e">
        <f>Source!I46*SmtRes!Y63</f>
        <v>#REF!</v>
      </c>
      <c r="DI63">
        <f t="shared" si="37"/>
        <v>94397.82</v>
      </c>
      <c r="DJ63">
        <f>EtalonRes!Y61</f>
        <v>10362</v>
      </c>
      <c r="DK63">
        <f>Source!BC46</f>
        <v>9.11</v>
      </c>
      <c r="DL63" t="s">
        <v>6</v>
      </c>
      <c r="DM63">
        <v>0</v>
      </c>
      <c r="DN63" t="s">
        <v>6</v>
      </c>
      <c r="DO63">
        <v>0</v>
      </c>
      <c r="GQ63">
        <v>-1</v>
      </c>
      <c r="GR63">
        <v>-1</v>
      </c>
    </row>
    <row r="64" spans="1:200" x14ac:dyDescent="0.2">
      <c r="A64">
        <f>ROW(Source!A46)</f>
        <v>46</v>
      </c>
      <c r="B64">
        <v>74715642</v>
      </c>
      <c r="C64">
        <v>74748248</v>
      </c>
      <c r="D64">
        <v>49525488</v>
      </c>
      <c r="E64">
        <v>1</v>
      </c>
      <c r="F64">
        <v>1</v>
      </c>
      <c r="G64">
        <v>1</v>
      </c>
      <c r="H64">
        <v>3</v>
      </c>
      <c r="I64" t="s">
        <v>537</v>
      </c>
      <c r="J64" t="s">
        <v>538</v>
      </c>
      <c r="K64" t="s">
        <v>539</v>
      </c>
      <c r="L64">
        <v>1346</v>
      </c>
      <c r="N64">
        <v>1009</v>
      </c>
      <c r="O64" t="s">
        <v>540</v>
      </c>
      <c r="P64" t="s">
        <v>540</v>
      </c>
      <c r="Q64">
        <v>1</v>
      </c>
      <c r="W64">
        <v>0</v>
      </c>
      <c r="X64">
        <v>-1864341761</v>
      </c>
      <c r="Y64" s="183" t="e">
        <f>#REF!</f>
        <v>#REF!</v>
      </c>
      <c r="AA64">
        <v>82.35</v>
      </c>
      <c r="AB64">
        <v>0</v>
      </c>
      <c r="AC64">
        <v>0</v>
      </c>
      <c r="AD64">
        <v>0</v>
      </c>
      <c r="AE64">
        <v>9.0399999999999991</v>
      </c>
      <c r="AF64">
        <v>0</v>
      </c>
      <c r="AG64">
        <v>0</v>
      </c>
      <c r="AH64">
        <v>0</v>
      </c>
      <c r="AI64">
        <v>9.11</v>
      </c>
      <c r="AJ64">
        <v>1</v>
      </c>
      <c r="AK64">
        <v>1</v>
      </c>
      <c r="AL64">
        <v>1</v>
      </c>
      <c r="AM64">
        <v>4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6</v>
      </c>
      <c r="AT64">
        <v>11</v>
      </c>
      <c r="AU64" t="s">
        <v>6</v>
      </c>
      <c r="AV64">
        <v>0</v>
      </c>
      <c r="AW64">
        <v>2</v>
      </c>
      <c r="AX64">
        <v>74748273</v>
      </c>
      <c r="AY64">
        <v>1</v>
      </c>
      <c r="AZ64">
        <v>0</v>
      </c>
      <c r="BA64">
        <v>62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V64">
        <v>0</v>
      </c>
      <c r="CW64">
        <v>0</v>
      </c>
      <c r="CX64" t="e">
        <f>ROUND(Y64*Source!I46,7)</f>
        <v>#REF!</v>
      </c>
      <c r="CY64">
        <f t="shared" si="30"/>
        <v>82.35</v>
      </c>
      <c r="CZ64">
        <f t="shared" si="31"/>
        <v>9.0399999999999991</v>
      </c>
      <c r="DA64">
        <f t="shared" si="32"/>
        <v>9.11</v>
      </c>
      <c r="DB64">
        <f t="shared" si="33"/>
        <v>99.44</v>
      </c>
      <c r="DC64">
        <f t="shared" si="34"/>
        <v>0</v>
      </c>
      <c r="DD64" t="s">
        <v>6</v>
      </c>
      <c r="DE64" t="s">
        <v>6</v>
      </c>
      <c r="DF64" t="e">
        <f t="shared" si="35"/>
        <v>#REF!</v>
      </c>
      <c r="DG64" t="e">
        <f t="shared" si="36"/>
        <v>#REF!</v>
      </c>
      <c r="DH64" t="e">
        <f>Source!I46*SmtRes!Y64</f>
        <v>#REF!</v>
      </c>
      <c r="DI64">
        <f t="shared" si="37"/>
        <v>82.35</v>
      </c>
      <c r="DJ64">
        <f>EtalonRes!Y62</f>
        <v>9.0399999999999991</v>
      </c>
      <c r="DK64">
        <f>Source!BC46</f>
        <v>9.11</v>
      </c>
      <c r="DL64" t="s">
        <v>6</v>
      </c>
      <c r="DM64">
        <v>0</v>
      </c>
      <c r="DN64" t="s">
        <v>6</v>
      </c>
      <c r="DO64">
        <v>0</v>
      </c>
      <c r="GQ64">
        <v>-1</v>
      </c>
      <c r="GR64">
        <v>-1</v>
      </c>
    </row>
    <row r="65" spans="1:200" x14ac:dyDescent="0.2">
      <c r="A65">
        <f>ROW(Source!A46)</f>
        <v>46</v>
      </c>
      <c r="B65">
        <v>74715642</v>
      </c>
      <c r="C65">
        <v>74748248</v>
      </c>
      <c r="D65">
        <v>49526492</v>
      </c>
      <c r="E65">
        <v>1</v>
      </c>
      <c r="F65">
        <v>1</v>
      </c>
      <c r="G65">
        <v>1</v>
      </c>
      <c r="H65">
        <v>3</v>
      </c>
      <c r="I65" t="s">
        <v>541</v>
      </c>
      <c r="J65" t="s">
        <v>542</v>
      </c>
      <c r="K65" t="s">
        <v>543</v>
      </c>
      <c r="L65">
        <v>1346</v>
      </c>
      <c r="N65">
        <v>1009</v>
      </c>
      <c r="O65" t="s">
        <v>540</v>
      </c>
      <c r="P65" t="s">
        <v>540</v>
      </c>
      <c r="Q65">
        <v>1</v>
      </c>
      <c r="W65">
        <v>0</v>
      </c>
      <c r="X65">
        <v>497341279</v>
      </c>
      <c r="Y65" s="183" t="e">
        <f>#REF!</f>
        <v>#REF!</v>
      </c>
      <c r="AA65">
        <v>210.35</v>
      </c>
      <c r="AB65">
        <v>0</v>
      </c>
      <c r="AC65">
        <v>0</v>
      </c>
      <c r="AD65">
        <v>0</v>
      </c>
      <c r="AE65">
        <v>23.09</v>
      </c>
      <c r="AF65">
        <v>0</v>
      </c>
      <c r="AG65">
        <v>0</v>
      </c>
      <c r="AH65">
        <v>0</v>
      </c>
      <c r="AI65">
        <v>9.11</v>
      </c>
      <c r="AJ65">
        <v>1</v>
      </c>
      <c r="AK65">
        <v>1</v>
      </c>
      <c r="AL65">
        <v>1</v>
      </c>
      <c r="AM65">
        <v>4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6</v>
      </c>
      <c r="AT65">
        <v>7.58</v>
      </c>
      <c r="AU65" t="s">
        <v>6</v>
      </c>
      <c r="AV65">
        <v>0</v>
      </c>
      <c r="AW65">
        <v>2</v>
      </c>
      <c r="AX65">
        <v>74748274</v>
      </c>
      <c r="AY65">
        <v>1</v>
      </c>
      <c r="AZ65">
        <v>0</v>
      </c>
      <c r="BA65">
        <v>63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V65">
        <v>0</v>
      </c>
      <c r="CW65">
        <v>0</v>
      </c>
      <c r="CX65" t="e">
        <f>ROUND(Y65*Source!I46,7)</f>
        <v>#REF!</v>
      </c>
      <c r="CY65">
        <f t="shared" si="30"/>
        <v>210.35</v>
      </c>
      <c r="CZ65">
        <f t="shared" si="31"/>
        <v>23.09</v>
      </c>
      <c r="DA65">
        <f t="shared" si="32"/>
        <v>9.11</v>
      </c>
      <c r="DB65">
        <f t="shared" si="33"/>
        <v>175.02</v>
      </c>
      <c r="DC65">
        <f t="shared" si="34"/>
        <v>0</v>
      </c>
      <c r="DD65" t="s">
        <v>6</v>
      </c>
      <c r="DE65" t="s">
        <v>6</v>
      </c>
      <c r="DF65" t="e">
        <f t="shared" si="35"/>
        <v>#REF!</v>
      </c>
      <c r="DG65" t="e">
        <f t="shared" si="36"/>
        <v>#REF!</v>
      </c>
      <c r="DH65" t="e">
        <f>Source!I46*SmtRes!Y65</f>
        <v>#REF!</v>
      </c>
      <c r="DI65">
        <f t="shared" si="37"/>
        <v>210.35</v>
      </c>
      <c r="DJ65">
        <f>EtalonRes!Y63</f>
        <v>23.09</v>
      </c>
      <c r="DK65">
        <f>Source!BC46</f>
        <v>9.11</v>
      </c>
      <c r="DL65" t="s">
        <v>6</v>
      </c>
      <c r="DM65">
        <v>0</v>
      </c>
      <c r="DN65" t="s">
        <v>6</v>
      </c>
      <c r="DO65">
        <v>0</v>
      </c>
      <c r="GQ65">
        <v>-1</v>
      </c>
      <c r="GR65">
        <v>-1</v>
      </c>
    </row>
    <row r="66" spans="1:200" x14ac:dyDescent="0.2">
      <c r="A66">
        <f>ROW(Source!A46)</f>
        <v>46</v>
      </c>
      <c r="B66">
        <v>74715642</v>
      </c>
      <c r="C66">
        <v>74748248</v>
      </c>
      <c r="D66">
        <v>49555131</v>
      </c>
      <c r="E66">
        <v>1</v>
      </c>
      <c r="F66">
        <v>1</v>
      </c>
      <c r="G66">
        <v>1</v>
      </c>
      <c r="H66">
        <v>3</v>
      </c>
      <c r="I66" t="s">
        <v>563</v>
      </c>
      <c r="J66" t="s">
        <v>564</v>
      </c>
      <c r="K66" t="s">
        <v>565</v>
      </c>
      <c r="L66">
        <v>1348</v>
      </c>
      <c r="N66">
        <v>1009</v>
      </c>
      <c r="O66" t="s">
        <v>559</v>
      </c>
      <c r="P66" t="s">
        <v>559</v>
      </c>
      <c r="Q66">
        <v>1000</v>
      </c>
      <c r="W66">
        <v>0</v>
      </c>
      <c r="X66">
        <v>-364749507</v>
      </c>
      <c r="Y66" s="183" t="e">
        <f>#REF!</f>
        <v>#REF!</v>
      </c>
      <c r="AA66">
        <v>156537.13</v>
      </c>
      <c r="AB66">
        <v>0</v>
      </c>
      <c r="AC66">
        <v>0</v>
      </c>
      <c r="AD66">
        <v>0</v>
      </c>
      <c r="AE66">
        <v>17183</v>
      </c>
      <c r="AF66">
        <v>0</v>
      </c>
      <c r="AG66">
        <v>0</v>
      </c>
      <c r="AH66">
        <v>0</v>
      </c>
      <c r="AI66">
        <v>9.11</v>
      </c>
      <c r="AJ66">
        <v>1</v>
      </c>
      <c r="AK66">
        <v>1</v>
      </c>
      <c r="AL66">
        <v>1</v>
      </c>
      <c r="AM66">
        <v>4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6</v>
      </c>
      <c r="AT66">
        <v>5.13E-3</v>
      </c>
      <c r="AU66" t="s">
        <v>6</v>
      </c>
      <c r="AV66">
        <v>0</v>
      </c>
      <c r="AW66">
        <v>2</v>
      </c>
      <c r="AX66">
        <v>74748276</v>
      </c>
      <c r="AY66">
        <v>1</v>
      </c>
      <c r="AZ66">
        <v>0</v>
      </c>
      <c r="BA66">
        <v>65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V66">
        <v>0</v>
      </c>
      <c r="CW66">
        <v>0</v>
      </c>
      <c r="CX66" t="e">
        <f>ROUND(Y66*Source!I46,7)</f>
        <v>#REF!</v>
      </c>
      <c r="CY66">
        <f t="shared" si="30"/>
        <v>156537.13</v>
      </c>
      <c r="CZ66">
        <f t="shared" si="31"/>
        <v>17183</v>
      </c>
      <c r="DA66">
        <f t="shared" si="32"/>
        <v>9.11</v>
      </c>
      <c r="DB66">
        <f t="shared" si="33"/>
        <v>88.15</v>
      </c>
      <c r="DC66">
        <f t="shared" si="34"/>
        <v>0</v>
      </c>
      <c r="DD66" t="s">
        <v>6</v>
      </c>
      <c r="DE66" t="s">
        <v>6</v>
      </c>
      <c r="DF66" t="e">
        <f t="shared" si="35"/>
        <v>#REF!</v>
      </c>
      <c r="DG66" t="e">
        <f t="shared" si="36"/>
        <v>#REF!</v>
      </c>
      <c r="DH66" t="e">
        <f>Source!I46*SmtRes!Y66</f>
        <v>#REF!</v>
      </c>
      <c r="DI66">
        <f t="shared" si="37"/>
        <v>156537.13</v>
      </c>
      <c r="DJ66">
        <f>EtalonRes!Y65</f>
        <v>17183</v>
      </c>
      <c r="DK66">
        <f>Source!BC46</f>
        <v>9.11</v>
      </c>
      <c r="DL66" t="s">
        <v>6</v>
      </c>
      <c r="DM66">
        <v>0</v>
      </c>
      <c r="DN66" t="s">
        <v>6</v>
      </c>
      <c r="DO66">
        <v>0</v>
      </c>
      <c r="GQ66">
        <v>-1</v>
      </c>
      <c r="GR66">
        <v>-1</v>
      </c>
    </row>
    <row r="67" spans="1:200" x14ac:dyDescent="0.2">
      <c r="A67">
        <f>ROW(Source!A46)</f>
        <v>46</v>
      </c>
      <c r="B67">
        <v>74715642</v>
      </c>
      <c r="C67">
        <v>74748248</v>
      </c>
      <c r="D67">
        <v>0</v>
      </c>
      <c r="E67">
        <v>0</v>
      </c>
      <c r="F67">
        <v>1</v>
      </c>
      <c r="G67">
        <v>1</v>
      </c>
      <c r="H67">
        <v>3</v>
      </c>
      <c r="I67" t="s">
        <v>35</v>
      </c>
      <c r="J67" t="s">
        <v>117</v>
      </c>
      <c r="K67" t="s">
        <v>116</v>
      </c>
      <c r="L67">
        <v>1327</v>
      </c>
      <c r="N67">
        <v>1005</v>
      </c>
      <c r="O67" t="s">
        <v>105</v>
      </c>
      <c r="P67" t="s">
        <v>105</v>
      </c>
      <c r="Q67">
        <v>1</v>
      </c>
      <c r="W67">
        <v>0</v>
      </c>
      <c r="X67">
        <v>1167334295</v>
      </c>
      <c r="Y67">
        <f t="shared" ref="Y67:Y68" si="38">AT67</f>
        <v>13.0822597</v>
      </c>
      <c r="AA67">
        <v>867.09</v>
      </c>
      <c r="AB67">
        <v>0</v>
      </c>
      <c r="AC67">
        <v>0</v>
      </c>
      <c r="AD67">
        <v>0</v>
      </c>
      <c r="AE67">
        <v>911.85</v>
      </c>
      <c r="AF67">
        <v>0</v>
      </c>
      <c r="AG67">
        <v>0</v>
      </c>
      <c r="AH67">
        <v>0</v>
      </c>
      <c r="AI67">
        <v>9.11</v>
      </c>
      <c r="AJ67">
        <v>1</v>
      </c>
      <c r="AK67">
        <v>1</v>
      </c>
      <c r="AL67">
        <v>1</v>
      </c>
      <c r="AM67">
        <v>0</v>
      </c>
      <c r="AN67">
        <v>0</v>
      </c>
      <c r="AO67">
        <v>0</v>
      </c>
      <c r="AP67">
        <v>1</v>
      </c>
      <c r="AQ67">
        <v>0</v>
      </c>
      <c r="AR67">
        <v>0</v>
      </c>
      <c r="AS67" t="s">
        <v>6</v>
      </c>
      <c r="AT67">
        <v>13.0822597</v>
      </c>
      <c r="AU67" t="s">
        <v>6</v>
      </c>
      <c r="AV67">
        <v>0</v>
      </c>
      <c r="AW67">
        <v>1</v>
      </c>
      <c r="AX67">
        <v>-1</v>
      </c>
      <c r="AY67">
        <v>0</v>
      </c>
      <c r="AZ67">
        <v>0</v>
      </c>
      <c r="BA67" t="s">
        <v>6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V67">
        <v>0</v>
      </c>
      <c r="CW67">
        <v>0</v>
      </c>
      <c r="CX67">
        <f>ROUND(Y67*Source!I46,7)</f>
        <v>3.96</v>
      </c>
      <c r="CY67">
        <f t="shared" si="30"/>
        <v>867.09</v>
      </c>
      <c r="CZ67">
        <f t="shared" si="31"/>
        <v>911.85</v>
      </c>
      <c r="DA67">
        <f t="shared" si="32"/>
        <v>9.11</v>
      </c>
      <c r="DB67">
        <f t="shared" si="33"/>
        <v>11929.06</v>
      </c>
      <c r="DC67">
        <f t="shared" si="34"/>
        <v>0</v>
      </c>
      <c r="DD67" t="s">
        <v>6</v>
      </c>
      <c r="DE67" t="s">
        <v>6</v>
      </c>
      <c r="DF67">
        <f t="shared" si="35"/>
        <v>32895.519999999997</v>
      </c>
      <c r="DG67">
        <f t="shared" si="36"/>
        <v>0</v>
      </c>
      <c r="DH67">
        <f>Source!I46*SmtRes!Y67</f>
        <v>3.9600000111900004</v>
      </c>
      <c r="DI67">
        <f t="shared" si="37"/>
        <v>867.09</v>
      </c>
      <c r="DJ67">
        <f t="shared" ref="DJ67:DJ68" si="39">DF67</f>
        <v>32895.519999999997</v>
      </c>
      <c r="DK67">
        <f>Source!BC46</f>
        <v>9.11</v>
      </c>
      <c r="DL67" t="s">
        <v>6</v>
      </c>
      <c r="DM67">
        <v>0</v>
      </c>
      <c r="DN67" t="s">
        <v>6</v>
      </c>
      <c r="DO67">
        <v>0</v>
      </c>
      <c r="GP67">
        <v>1</v>
      </c>
      <c r="GQ67">
        <v>-1</v>
      </c>
      <c r="GR67">
        <v>-1</v>
      </c>
    </row>
    <row r="68" spans="1:200" x14ac:dyDescent="0.2">
      <c r="A68">
        <f>ROW(Source!A46)</f>
        <v>46</v>
      </c>
      <c r="B68">
        <v>74715642</v>
      </c>
      <c r="C68">
        <v>74748248</v>
      </c>
      <c r="D68">
        <v>0</v>
      </c>
      <c r="E68">
        <v>0</v>
      </c>
      <c r="F68">
        <v>1</v>
      </c>
      <c r="G68">
        <v>1</v>
      </c>
      <c r="H68">
        <v>3</v>
      </c>
      <c r="I68" t="s">
        <v>35</v>
      </c>
      <c r="J68" t="s">
        <v>117</v>
      </c>
      <c r="K68" t="s">
        <v>120</v>
      </c>
      <c r="L68">
        <v>1327</v>
      </c>
      <c r="N68">
        <v>1005</v>
      </c>
      <c r="O68" t="s">
        <v>105</v>
      </c>
      <c r="P68" t="s">
        <v>105</v>
      </c>
      <c r="Q68">
        <v>1</v>
      </c>
      <c r="W68">
        <v>0</v>
      </c>
      <c r="X68">
        <v>-1087478745</v>
      </c>
      <c r="Y68">
        <f t="shared" si="38"/>
        <v>86.917740300000006</v>
      </c>
      <c r="AA68">
        <v>976.88</v>
      </c>
      <c r="AB68">
        <v>0</v>
      </c>
      <c r="AC68">
        <v>0</v>
      </c>
      <c r="AD68">
        <v>0</v>
      </c>
      <c r="AE68">
        <v>1027.3</v>
      </c>
      <c r="AF68">
        <v>0</v>
      </c>
      <c r="AG68">
        <v>0</v>
      </c>
      <c r="AH68">
        <v>0</v>
      </c>
      <c r="AI68">
        <v>9.11</v>
      </c>
      <c r="AJ68">
        <v>1</v>
      </c>
      <c r="AK68">
        <v>1</v>
      </c>
      <c r="AL68">
        <v>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 t="s">
        <v>6</v>
      </c>
      <c r="AT68">
        <v>86.917740300000006</v>
      </c>
      <c r="AU68" t="s">
        <v>6</v>
      </c>
      <c r="AV68">
        <v>0</v>
      </c>
      <c r="AW68">
        <v>1</v>
      </c>
      <c r="AX68">
        <v>-1</v>
      </c>
      <c r="AY68">
        <v>0</v>
      </c>
      <c r="AZ68">
        <v>0</v>
      </c>
      <c r="BA68" t="s">
        <v>6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V68">
        <v>0</v>
      </c>
      <c r="CW68">
        <v>0</v>
      </c>
      <c r="CX68">
        <f>ROUND(Y68*Source!I46,7)</f>
        <v>26.31</v>
      </c>
      <c r="CY68">
        <f t="shared" si="30"/>
        <v>976.88</v>
      </c>
      <c r="CZ68">
        <f t="shared" si="31"/>
        <v>1027.3</v>
      </c>
      <c r="DA68">
        <f t="shared" si="32"/>
        <v>9.11</v>
      </c>
      <c r="DB68">
        <f t="shared" si="33"/>
        <v>89290.59</v>
      </c>
      <c r="DC68">
        <f t="shared" si="34"/>
        <v>0</v>
      </c>
      <c r="DD68" t="s">
        <v>6</v>
      </c>
      <c r="DE68" t="s">
        <v>6</v>
      </c>
      <c r="DF68">
        <f t="shared" si="35"/>
        <v>246227.4</v>
      </c>
      <c r="DG68">
        <f t="shared" si="36"/>
        <v>0</v>
      </c>
      <c r="DH68">
        <f>Source!I46*SmtRes!Y68</f>
        <v>26.309999988810002</v>
      </c>
      <c r="DI68">
        <f t="shared" si="37"/>
        <v>976.88</v>
      </c>
      <c r="DJ68">
        <f t="shared" si="39"/>
        <v>246227.4</v>
      </c>
      <c r="DK68">
        <f>Source!BC46</f>
        <v>9.11</v>
      </c>
      <c r="DL68" t="s">
        <v>6</v>
      </c>
      <c r="DM68">
        <v>0</v>
      </c>
      <c r="DN68" t="s">
        <v>6</v>
      </c>
      <c r="DO68">
        <v>0</v>
      </c>
      <c r="GP68">
        <v>1</v>
      </c>
      <c r="GQ68">
        <v>-1</v>
      </c>
      <c r="GR68">
        <v>-1</v>
      </c>
    </row>
    <row r="69" spans="1:200" x14ac:dyDescent="0.2">
      <c r="A69">
        <f>ROW(Source!A49)</f>
        <v>49</v>
      </c>
      <c r="B69">
        <v>74715642</v>
      </c>
      <c r="C69">
        <v>74748395</v>
      </c>
      <c r="D69">
        <v>31715109</v>
      </c>
      <c r="E69">
        <v>70</v>
      </c>
      <c r="F69">
        <v>1</v>
      </c>
      <c r="G69">
        <v>1</v>
      </c>
      <c r="H69">
        <v>1</v>
      </c>
      <c r="I69" t="s">
        <v>548</v>
      </c>
      <c r="J69" t="s">
        <v>6</v>
      </c>
      <c r="K69" t="s">
        <v>549</v>
      </c>
      <c r="L69">
        <v>1191</v>
      </c>
      <c r="N69">
        <v>1013</v>
      </c>
      <c r="O69" t="s">
        <v>524</v>
      </c>
      <c r="P69" t="s">
        <v>524</v>
      </c>
      <c r="Q69">
        <v>1</v>
      </c>
      <c r="W69">
        <v>0</v>
      </c>
      <c r="X69">
        <v>784619160</v>
      </c>
      <c r="Y69">
        <f t="shared" ref="Y69:Y74" si="40">(AT69*ROUND(1.05,7))</f>
        <v>161.70000000000002</v>
      </c>
      <c r="AA69">
        <v>0</v>
      </c>
      <c r="AB69">
        <v>0</v>
      </c>
      <c r="AC69">
        <v>0</v>
      </c>
      <c r="AD69">
        <v>291.83</v>
      </c>
      <c r="AE69">
        <v>0</v>
      </c>
      <c r="AF69">
        <v>0</v>
      </c>
      <c r="AG69">
        <v>0</v>
      </c>
      <c r="AH69">
        <v>8.74</v>
      </c>
      <c r="AI69">
        <v>1</v>
      </c>
      <c r="AJ69">
        <v>1</v>
      </c>
      <c r="AK69">
        <v>1</v>
      </c>
      <c r="AL69">
        <v>33.39</v>
      </c>
      <c r="AM69">
        <v>4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6</v>
      </c>
      <c r="AT69">
        <v>154</v>
      </c>
      <c r="AU69" t="s">
        <v>64</v>
      </c>
      <c r="AV69">
        <v>1</v>
      </c>
      <c r="AW69">
        <v>2</v>
      </c>
      <c r="AX69">
        <v>74748408</v>
      </c>
      <c r="AY69">
        <v>1</v>
      </c>
      <c r="AZ69">
        <v>0</v>
      </c>
      <c r="BA69">
        <v>71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U69">
        <f>ROUND(AT69*Source!I49*AH69*AL69,2)</f>
        <v>34919.629999999997</v>
      </c>
      <c r="CV69">
        <f>ROUND(Y69*Source!I49,7)</f>
        <v>125.6409</v>
      </c>
      <c r="CW69">
        <v>0</v>
      </c>
      <c r="CX69">
        <f>ROUND(Y69*Source!I49,7)</f>
        <v>125.6409</v>
      </c>
      <c r="CY69">
        <f>AD69</f>
        <v>291.83</v>
      </c>
      <c r="CZ69">
        <f>AH69</f>
        <v>8.74</v>
      </c>
      <c r="DA69">
        <f>AL69</f>
        <v>33.39</v>
      </c>
      <c r="DB69">
        <f t="shared" ref="DB69:DB74" si="41">ROUND((ROUND(AT69*CZ69,2)*ROUND(1.05,7)),2)</f>
        <v>1413.26</v>
      </c>
      <c r="DC69">
        <f t="shared" ref="DC69:DC74" si="42">ROUND((ROUND(AT69*AG69,2)*ROUND(1.05,7)),2)</f>
        <v>0</v>
      </c>
      <c r="DD69" t="s">
        <v>6</v>
      </c>
      <c r="DE69" t="s">
        <v>6</v>
      </c>
      <c r="DF69">
        <f t="shared" ref="DF69:DF74" si="43">ROUND(ROUND(AE69,2)*CX69,2)</f>
        <v>0</v>
      </c>
      <c r="DG69">
        <f t="shared" si="36"/>
        <v>0</v>
      </c>
      <c r="DH69">
        <f>Source!I49*SmtRes!Y69</f>
        <v>125.64090000000002</v>
      </c>
      <c r="DI69">
        <f>AD69</f>
        <v>291.83</v>
      </c>
      <c r="DJ69">
        <f>EtalonRes!AB71</f>
        <v>8.74</v>
      </c>
      <c r="DK69">
        <f>Source!BA49</f>
        <v>33.39</v>
      </c>
      <c r="DL69" t="s">
        <v>6</v>
      </c>
      <c r="DM69">
        <v>0</v>
      </c>
      <c r="DN69" t="s">
        <v>6</v>
      </c>
      <c r="DO69">
        <v>0</v>
      </c>
      <c r="GQ69">
        <v>-1</v>
      </c>
      <c r="GR69">
        <v>-1</v>
      </c>
    </row>
    <row r="70" spans="1:200" x14ac:dyDescent="0.2">
      <c r="A70">
        <f>ROW(Source!A49)</f>
        <v>49</v>
      </c>
      <c r="B70">
        <v>74715642</v>
      </c>
      <c r="C70">
        <v>74748395</v>
      </c>
      <c r="D70">
        <v>31709492</v>
      </c>
      <c r="E70">
        <v>70</v>
      </c>
      <c r="F70">
        <v>1</v>
      </c>
      <c r="G70">
        <v>1</v>
      </c>
      <c r="H70">
        <v>1</v>
      </c>
      <c r="I70" t="s">
        <v>525</v>
      </c>
      <c r="J70" t="s">
        <v>6</v>
      </c>
      <c r="K70" t="s">
        <v>526</v>
      </c>
      <c r="L70">
        <v>1191</v>
      </c>
      <c r="N70">
        <v>1013</v>
      </c>
      <c r="O70" t="s">
        <v>524</v>
      </c>
      <c r="P70" t="s">
        <v>524</v>
      </c>
      <c r="Q70">
        <v>1</v>
      </c>
      <c r="W70">
        <v>0</v>
      </c>
      <c r="X70">
        <v>-1417349443</v>
      </c>
      <c r="Y70">
        <f t="shared" si="40"/>
        <v>1.26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33.39</v>
      </c>
      <c r="AL70">
        <v>1</v>
      </c>
      <c r="AM70">
        <v>4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6</v>
      </c>
      <c r="AT70">
        <v>1.2</v>
      </c>
      <c r="AU70" t="s">
        <v>64</v>
      </c>
      <c r="AV70">
        <v>2</v>
      </c>
      <c r="AW70">
        <v>2</v>
      </c>
      <c r="AX70">
        <v>74748409</v>
      </c>
      <c r="AY70">
        <v>1</v>
      </c>
      <c r="AZ70">
        <v>0</v>
      </c>
      <c r="BA70">
        <v>72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V70">
        <v>0</v>
      </c>
      <c r="CW70">
        <v>0</v>
      </c>
      <c r="CX70">
        <f>ROUND(Y70*Source!I49,7)</f>
        <v>0.97902</v>
      </c>
      <c r="CY70">
        <f>AD70</f>
        <v>0</v>
      </c>
      <c r="CZ70">
        <f>AH70</f>
        <v>0</v>
      </c>
      <c r="DA70">
        <f>AL70</f>
        <v>1</v>
      </c>
      <c r="DB70">
        <f t="shared" si="41"/>
        <v>0</v>
      </c>
      <c r="DC70">
        <f t="shared" si="42"/>
        <v>0</v>
      </c>
      <c r="DD70" t="s">
        <v>6</v>
      </c>
      <c r="DE70" t="s">
        <v>6</v>
      </c>
      <c r="DF70">
        <f t="shared" si="43"/>
        <v>0</v>
      </c>
      <c r="DG70">
        <f t="shared" si="36"/>
        <v>0</v>
      </c>
      <c r="DH70">
        <f>Source!I49*SmtRes!Y70</f>
        <v>0.97902</v>
      </c>
      <c r="DI70">
        <f>AD70</f>
        <v>0</v>
      </c>
      <c r="DJ70">
        <f>EtalonRes!AB72</f>
        <v>0</v>
      </c>
      <c r="DK70">
        <f>Source!BA49</f>
        <v>33.39</v>
      </c>
      <c r="DL70" t="s">
        <v>6</v>
      </c>
      <c r="DM70">
        <v>0</v>
      </c>
      <c r="DN70" t="s">
        <v>6</v>
      </c>
      <c r="DO70">
        <v>0</v>
      </c>
      <c r="GQ70">
        <v>-1</v>
      </c>
      <c r="GR70">
        <v>-1</v>
      </c>
    </row>
    <row r="71" spans="1:200" x14ac:dyDescent="0.2">
      <c r="A71">
        <f>ROW(Source!A49)</f>
        <v>49</v>
      </c>
      <c r="B71">
        <v>74715642</v>
      </c>
      <c r="C71">
        <v>74748395</v>
      </c>
      <c r="D71">
        <v>49672573</v>
      </c>
      <c r="E71">
        <v>1</v>
      </c>
      <c r="F71">
        <v>1</v>
      </c>
      <c r="G71">
        <v>1</v>
      </c>
      <c r="H71">
        <v>2</v>
      </c>
      <c r="I71" t="s">
        <v>527</v>
      </c>
      <c r="J71" t="s">
        <v>528</v>
      </c>
      <c r="K71" t="s">
        <v>529</v>
      </c>
      <c r="L71">
        <v>1367</v>
      </c>
      <c r="N71">
        <v>1011</v>
      </c>
      <c r="O71" t="s">
        <v>530</v>
      </c>
      <c r="P71" t="s">
        <v>530</v>
      </c>
      <c r="Q71">
        <v>1</v>
      </c>
      <c r="W71">
        <v>0</v>
      </c>
      <c r="X71">
        <v>-430484415</v>
      </c>
      <c r="Y71">
        <f t="shared" si="40"/>
        <v>0.504</v>
      </c>
      <c r="AA71">
        <v>0</v>
      </c>
      <c r="AB71">
        <v>1530.2</v>
      </c>
      <c r="AC71">
        <v>450.77</v>
      </c>
      <c r="AD71">
        <v>0</v>
      </c>
      <c r="AE71">
        <v>0</v>
      </c>
      <c r="AF71">
        <v>115.4</v>
      </c>
      <c r="AG71">
        <v>13.5</v>
      </c>
      <c r="AH71">
        <v>0</v>
      </c>
      <c r="AI71">
        <v>1</v>
      </c>
      <c r="AJ71">
        <v>13.26</v>
      </c>
      <c r="AK71">
        <v>33.39</v>
      </c>
      <c r="AL71">
        <v>1</v>
      </c>
      <c r="AM71">
        <v>4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6</v>
      </c>
      <c r="AT71">
        <v>0.48</v>
      </c>
      <c r="AU71" t="s">
        <v>64</v>
      </c>
      <c r="AV71">
        <v>0</v>
      </c>
      <c r="AW71">
        <v>2</v>
      </c>
      <c r="AX71">
        <v>74748410</v>
      </c>
      <c r="AY71">
        <v>1</v>
      </c>
      <c r="AZ71">
        <v>0</v>
      </c>
      <c r="BA71">
        <v>73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V71">
        <v>0</v>
      </c>
      <c r="CW71">
        <f>ROUND(Y71*Source!I49*DO71,7)</f>
        <v>0</v>
      </c>
      <c r="CX71">
        <f>ROUND(Y71*Source!I49,7)</f>
        <v>0.39160800000000001</v>
      </c>
      <c r="CY71">
        <f>AB71</f>
        <v>1530.2</v>
      </c>
      <c r="CZ71">
        <f>AF71</f>
        <v>115.4</v>
      </c>
      <c r="DA71">
        <f>AJ71</f>
        <v>13.26</v>
      </c>
      <c r="DB71">
        <f t="shared" si="41"/>
        <v>58.16</v>
      </c>
      <c r="DC71">
        <f t="shared" si="42"/>
        <v>6.8</v>
      </c>
      <c r="DD71" t="s">
        <v>6</v>
      </c>
      <c r="DE71" t="s">
        <v>6</v>
      </c>
      <c r="DF71">
        <f t="shared" si="43"/>
        <v>0</v>
      </c>
      <c r="DG71">
        <f>ROUND(ROUND(AF71*AJ71,2)*CX71,2)</f>
        <v>599.24</v>
      </c>
      <c r="DH71">
        <f>Source!I49*SmtRes!Y71</f>
        <v>0.39160800000000001</v>
      </c>
      <c r="DI71">
        <f>AB71</f>
        <v>1530.2</v>
      </c>
      <c r="DJ71">
        <f>EtalonRes!Z73</f>
        <v>115.4</v>
      </c>
      <c r="DK71">
        <f>Source!BB49</f>
        <v>13.26</v>
      </c>
      <c r="DL71" t="s">
        <v>6</v>
      </c>
      <c r="DM71">
        <v>0</v>
      </c>
      <c r="DN71" t="s">
        <v>6</v>
      </c>
      <c r="DO71">
        <v>0</v>
      </c>
      <c r="GQ71">
        <v>-1</v>
      </c>
      <c r="GR71">
        <v>-1</v>
      </c>
    </row>
    <row r="72" spans="1:200" x14ac:dyDescent="0.2">
      <c r="A72">
        <f>ROW(Source!A49)</f>
        <v>49</v>
      </c>
      <c r="B72">
        <v>74715642</v>
      </c>
      <c r="C72">
        <v>74748395</v>
      </c>
      <c r="D72">
        <v>49672703</v>
      </c>
      <c r="E72">
        <v>1</v>
      </c>
      <c r="F72">
        <v>1</v>
      </c>
      <c r="G72">
        <v>1</v>
      </c>
      <c r="H72">
        <v>2</v>
      </c>
      <c r="I72" t="s">
        <v>550</v>
      </c>
      <c r="J72" t="s">
        <v>551</v>
      </c>
      <c r="K72" t="s">
        <v>552</v>
      </c>
      <c r="L72">
        <v>1367</v>
      </c>
      <c r="N72">
        <v>1011</v>
      </c>
      <c r="O72" t="s">
        <v>530</v>
      </c>
      <c r="P72" t="s">
        <v>530</v>
      </c>
      <c r="Q72">
        <v>1</v>
      </c>
      <c r="W72">
        <v>0</v>
      </c>
      <c r="X72">
        <v>-1424865896</v>
      </c>
      <c r="Y72">
        <f t="shared" si="40"/>
        <v>0.35700000000000004</v>
      </c>
      <c r="AA72">
        <v>0</v>
      </c>
      <c r="AB72">
        <v>88.31</v>
      </c>
      <c r="AC72">
        <v>0</v>
      </c>
      <c r="AD72">
        <v>0</v>
      </c>
      <c r="AE72">
        <v>0</v>
      </c>
      <c r="AF72">
        <v>6.66</v>
      </c>
      <c r="AG72">
        <v>0</v>
      </c>
      <c r="AH72">
        <v>0</v>
      </c>
      <c r="AI72">
        <v>1</v>
      </c>
      <c r="AJ72">
        <v>13.26</v>
      </c>
      <c r="AK72">
        <v>33.39</v>
      </c>
      <c r="AL72">
        <v>1</v>
      </c>
      <c r="AM72">
        <v>4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6</v>
      </c>
      <c r="AT72">
        <v>0.34</v>
      </c>
      <c r="AU72" t="s">
        <v>64</v>
      </c>
      <c r="AV72">
        <v>0</v>
      </c>
      <c r="AW72">
        <v>2</v>
      </c>
      <c r="AX72">
        <v>74748411</v>
      </c>
      <c r="AY72">
        <v>1</v>
      </c>
      <c r="AZ72">
        <v>0</v>
      </c>
      <c r="BA72">
        <v>74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V72">
        <v>0</v>
      </c>
      <c r="CW72">
        <f>ROUND(Y72*Source!I49*DO72,7)</f>
        <v>0</v>
      </c>
      <c r="CX72">
        <f>ROUND(Y72*Source!I49,7)</f>
        <v>0.277389</v>
      </c>
      <c r="CY72">
        <f>AB72</f>
        <v>88.31</v>
      </c>
      <c r="CZ72">
        <f>AF72</f>
        <v>6.66</v>
      </c>
      <c r="DA72">
        <f>AJ72</f>
        <v>13.26</v>
      </c>
      <c r="DB72">
        <f t="shared" si="41"/>
        <v>2.37</v>
      </c>
      <c r="DC72">
        <f t="shared" si="42"/>
        <v>0</v>
      </c>
      <c r="DD72" t="s">
        <v>6</v>
      </c>
      <c r="DE72" t="s">
        <v>6</v>
      </c>
      <c r="DF72">
        <f t="shared" si="43"/>
        <v>0</v>
      </c>
      <c r="DG72">
        <f>ROUND(ROUND(AF72*AJ72,2)*CX72,2)</f>
        <v>24.5</v>
      </c>
      <c r="DH72">
        <f>Source!I49*SmtRes!Y72</f>
        <v>0.27738900000000005</v>
      </c>
      <c r="DI72">
        <f>AB72</f>
        <v>88.31</v>
      </c>
      <c r="DJ72">
        <f>EtalonRes!Z74</f>
        <v>6.66</v>
      </c>
      <c r="DK72">
        <f>Source!BB49</f>
        <v>13.26</v>
      </c>
      <c r="DL72" t="s">
        <v>6</v>
      </c>
      <c r="DM72">
        <v>0</v>
      </c>
      <c r="DN72" t="s">
        <v>6</v>
      </c>
      <c r="DO72">
        <v>0</v>
      </c>
      <c r="GQ72">
        <v>-1</v>
      </c>
      <c r="GR72">
        <v>-1</v>
      </c>
    </row>
    <row r="73" spans="1:200" x14ac:dyDescent="0.2">
      <c r="A73">
        <f>ROW(Source!A49)</f>
        <v>49</v>
      </c>
      <c r="B73">
        <v>74715642</v>
      </c>
      <c r="C73">
        <v>74748395</v>
      </c>
      <c r="D73">
        <v>49673503</v>
      </c>
      <c r="E73">
        <v>1</v>
      </c>
      <c r="F73">
        <v>1</v>
      </c>
      <c r="G73">
        <v>1</v>
      </c>
      <c r="H73">
        <v>2</v>
      </c>
      <c r="I73" t="s">
        <v>534</v>
      </c>
      <c r="J73" t="s">
        <v>535</v>
      </c>
      <c r="K73" t="s">
        <v>536</v>
      </c>
      <c r="L73">
        <v>1367</v>
      </c>
      <c r="N73">
        <v>1011</v>
      </c>
      <c r="O73" t="s">
        <v>530</v>
      </c>
      <c r="P73" t="s">
        <v>530</v>
      </c>
      <c r="Q73">
        <v>1</v>
      </c>
      <c r="W73">
        <v>0</v>
      </c>
      <c r="X73">
        <v>509054691</v>
      </c>
      <c r="Y73">
        <f t="shared" si="40"/>
        <v>0.75600000000000001</v>
      </c>
      <c r="AA73">
        <v>0</v>
      </c>
      <c r="AB73">
        <v>871.31</v>
      </c>
      <c r="AC73">
        <v>387.32</v>
      </c>
      <c r="AD73">
        <v>0</v>
      </c>
      <c r="AE73">
        <v>0</v>
      </c>
      <c r="AF73">
        <v>65.709999999999994</v>
      </c>
      <c r="AG73">
        <v>11.6</v>
      </c>
      <c r="AH73">
        <v>0</v>
      </c>
      <c r="AI73">
        <v>1</v>
      </c>
      <c r="AJ73">
        <v>13.26</v>
      </c>
      <c r="AK73">
        <v>33.39</v>
      </c>
      <c r="AL73">
        <v>1</v>
      </c>
      <c r="AM73">
        <v>4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6</v>
      </c>
      <c r="AT73">
        <v>0.72</v>
      </c>
      <c r="AU73" t="s">
        <v>64</v>
      </c>
      <c r="AV73">
        <v>0</v>
      </c>
      <c r="AW73">
        <v>2</v>
      </c>
      <c r="AX73">
        <v>74748412</v>
      </c>
      <c r="AY73">
        <v>1</v>
      </c>
      <c r="AZ73">
        <v>0</v>
      </c>
      <c r="BA73">
        <v>75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V73">
        <v>0</v>
      </c>
      <c r="CW73">
        <f>ROUND(Y73*Source!I49*DO73,7)</f>
        <v>0</v>
      </c>
      <c r="CX73">
        <f>ROUND(Y73*Source!I49,7)</f>
        <v>0.58741200000000005</v>
      </c>
      <c r="CY73">
        <f>AB73</f>
        <v>871.31</v>
      </c>
      <c r="CZ73">
        <f>AF73</f>
        <v>65.709999999999994</v>
      </c>
      <c r="DA73">
        <f>AJ73</f>
        <v>13.26</v>
      </c>
      <c r="DB73">
        <f t="shared" si="41"/>
        <v>49.68</v>
      </c>
      <c r="DC73">
        <f t="shared" si="42"/>
        <v>8.77</v>
      </c>
      <c r="DD73" t="s">
        <v>6</v>
      </c>
      <c r="DE73" t="s">
        <v>6</v>
      </c>
      <c r="DF73">
        <f t="shared" si="43"/>
        <v>0</v>
      </c>
      <c r="DG73">
        <f>ROUND(ROUND(AF73*AJ73,2)*CX73,2)</f>
        <v>511.82</v>
      </c>
      <c r="DH73">
        <f>Source!I49*SmtRes!Y73</f>
        <v>0.58741200000000005</v>
      </c>
      <c r="DI73">
        <f>AB73</f>
        <v>871.31</v>
      </c>
      <c r="DJ73">
        <f>EtalonRes!Z75</f>
        <v>65.709999999999994</v>
      </c>
      <c r="DK73">
        <f>Source!BB49</f>
        <v>13.26</v>
      </c>
      <c r="DL73" t="s">
        <v>6</v>
      </c>
      <c r="DM73">
        <v>0</v>
      </c>
      <c r="DN73" t="s">
        <v>6</v>
      </c>
      <c r="DO73">
        <v>0</v>
      </c>
      <c r="GQ73">
        <v>-1</v>
      </c>
      <c r="GR73">
        <v>-1</v>
      </c>
    </row>
    <row r="74" spans="1:200" x14ac:dyDescent="0.2">
      <c r="A74">
        <f>ROW(Source!A49)</f>
        <v>49</v>
      </c>
      <c r="B74">
        <v>74715642</v>
      </c>
      <c r="C74">
        <v>74748395</v>
      </c>
      <c r="D74">
        <v>49673715</v>
      </c>
      <c r="E74">
        <v>1</v>
      </c>
      <c r="F74">
        <v>1</v>
      </c>
      <c r="G74">
        <v>1</v>
      </c>
      <c r="H74">
        <v>2</v>
      </c>
      <c r="I74" t="s">
        <v>553</v>
      </c>
      <c r="J74" t="s">
        <v>554</v>
      </c>
      <c r="K74" t="s">
        <v>555</v>
      </c>
      <c r="L74">
        <v>1367</v>
      </c>
      <c r="N74">
        <v>1011</v>
      </c>
      <c r="O74" t="s">
        <v>530</v>
      </c>
      <c r="P74" t="s">
        <v>530</v>
      </c>
      <c r="Q74">
        <v>1</v>
      </c>
      <c r="W74">
        <v>0</v>
      </c>
      <c r="X74">
        <v>829370094</v>
      </c>
      <c r="Y74">
        <f t="shared" si="40"/>
        <v>1.6170000000000002</v>
      </c>
      <c r="AA74">
        <v>0</v>
      </c>
      <c r="AB74">
        <v>107.41</v>
      </c>
      <c r="AC74">
        <v>0</v>
      </c>
      <c r="AD74">
        <v>0</v>
      </c>
      <c r="AE74">
        <v>0</v>
      </c>
      <c r="AF74">
        <v>8.1</v>
      </c>
      <c r="AG74">
        <v>0</v>
      </c>
      <c r="AH74">
        <v>0</v>
      </c>
      <c r="AI74">
        <v>1</v>
      </c>
      <c r="AJ74">
        <v>13.26</v>
      </c>
      <c r="AK74">
        <v>33.39</v>
      </c>
      <c r="AL74">
        <v>1</v>
      </c>
      <c r="AM74">
        <v>4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6</v>
      </c>
      <c r="AT74">
        <v>1.54</v>
      </c>
      <c r="AU74" t="s">
        <v>64</v>
      </c>
      <c r="AV74">
        <v>0</v>
      </c>
      <c r="AW74">
        <v>2</v>
      </c>
      <c r="AX74">
        <v>74748413</v>
      </c>
      <c r="AY74">
        <v>1</v>
      </c>
      <c r="AZ74">
        <v>0</v>
      </c>
      <c r="BA74">
        <v>76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V74">
        <v>0</v>
      </c>
      <c r="CW74">
        <f>ROUND(Y74*Source!I49*DO74,7)</f>
        <v>0</v>
      </c>
      <c r="CX74">
        <f>ROUND(Y74*Source!I49,7)</f>
        <v>1.2564090000000001</v>
      </c>
      <c r="CY74">
        <f>AB74</f>
        <v>107.41</v>
      </c>
      <c r="CZ74">
        <f>AF74</f>
        <v>8.1</v>
      </c>
      <c r="DA74">
        <f>AJ74</f>
        <v>13.26</v>
      </c>
      <c r="DB74">
        <f t="shared" si="41"/>
        <v>13.09</v>
      </c>
      <c r="DC74">
        <f t="shared" si="42"/>
        <v>0</v>
      </c>
      <c r="DD74" t="s">
        <v>6</v>
      </c>
      <c r="DE74" t="s">
        <v>6</v>
      </c>
      <c r="DF74">
        <f t="shared" si="43"/>
        <v>0</v>
      </c>
      <c r="DG74">
        <f>ROUND(ROUND(AF74*AJ74,2)*CX74,2)</f>
        <v>134.94999999999999</v>
      </c>
      <c r="DH74">
        <f>Source!I49*SmtRes!Y74</f>
        <v>1.2564090000000001</v>
      </c>
      <c r="DI74">
        <f>AB74</f>
        <v>107.41</v>
      </c>
      <c r="DJ74">
        <f>EtalonRes!Z76</f>
        <v>8.1</v>
      </c>
      <c r="DK74">
        <f>Source!BB49</f>
        <v>13.26</v>
      </c>
      <c r="DL74" t="s">
        <v>6</v>
      </c>
      <c r="DM74">
        <v>0</v>
      </c>
      <c r="DN74" t="s">
        <v>6</v>
      </c>
      <c r="DO74">
        <v>0</v>
      </c>
      <c r="GQ74">
        <v>-1</v>
      </c>
      <c r="GR74">
        <v>-1</v>
      </c>
    </row>
    <row r="75" spans="1:200" x14ac:dyDescent="0.2">
      <c r="A75">
        <f>ROW(Source!A49)</f>
        <v>49</v>
      </c>
      <c r="B75">
        <v>74715642</v>
      </c>
      <c r="C75">
        <v>74748395</v>
      </c>
      <c r="D75">
        <v>49521144</v>
      </c>
      <c r="E75">
        <v>1</v>
      </c>
      <c r="F75">
        <v>1</v>
      </c>
      <c r="G75">
        <v>1</v>
      </c>
      <c r="H75">
        <v>3</v>
      </c>
      <c r="I75" t="s">
        <v>556</v>
      </c>
      <c r="J75" t="s">
        <v>557</v>
      </c>
      <c r="K75" t="s">
        <v>558</v>
      </c>
      <c r="L75">
        <v>1348</v>
      </c>
      <c r="N75">
        <v>1009</v>
      </c>
      <c r="O75" t="s">
        <v>559</v>
      </c>
      <c r="P75" t="s">
        <v>559</v>
      </c>
      <c r="Q75">
        <v>1000</v>
      </c>
      <c r="W75">
        <v>0</v>
      </c>
      <c r="X75">
        <v>-847628873</v>
      </c>
      <c r="Y75" s="183" t="e">
        <f>#REF!</f>
        <v>#REF!</v>
      </c>
      <c r="AA75">
        <v>241405.89</v>
      </c>
      <c r="AB75">
        <v>0</v>
      </c>
      <c r="AC75">
        <v>0</v>
      </c>
      <c r="AD75">
        <v>0</v>
      </c>
      <c r="AE75">
        <v>26499</v>
      </c>
      <c r="AF75">
        <v>0</v>
      </c>
      <c r="AG75">
        <v>0</v>
      </c>
      <c r="AH75">
        <v>0</v>
      </c>
      <c r="AI75">
        <v>9.11</v>
      </c>
      <c r="AJ75">
        <v>1</v>
      </c>
      <c r="AK75">
        <v>1</v>
      </c>
      <c r="AL75">
        <v>1</v>
      </c>
      <c r="AM75">
        <v>4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6</v>
      </c>
      <c r="AT75">
        <v>8.8999999999999995E-4</v>
      </c>
      <c r="AU75" t="s">
        <v>6</v>
      </c>
      <c r="AV75">
        <v>0</v>
      </c>
      <c r="AW75">
        <v>2</v>
      </c>
      <c r="AX75">
        <v>74748414</v>
      </c>
      <c r="AY75">
        <v>1</v>
      </c>
      <c r="AZ75">
        <v>0</v>
      </c>
      <c r="BA75">
        <v>77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V75">
        <v>0</v>
      </c>
      <c r="CW75">
        <v>0</v>
      </c>
      <c r="CX75" t="e">
        <f>ROUND(Y75*Source!I49,7)</f>
        <v>#REF!</v>
      </c>
      <c r="CY75">
        <f t="shared" ref="CY75:CY82" si="44">AA75</f>
        <v>241405.89</v>
      </c>
      <c r="CZ75">
        <f t="shared" ref="CZ75:CZ82" si="45">AE75</f>
        <v>26499</v>
      </c>
      <c r="DA75">
        <f t="shared" ref="DA75:DA82" si="46">AI75</f>
        <v>9.11</v>
      </c>
      <c r="DB75">
        <f t="shared" ref="DB75:DB82" si="47">ROUND(ROUND(AT75*CZ75,2),2)</f>
        <v>23.58</v>
      </c>
      <c r="DC75">
        <f t="shared" ref="DC75:DC82" si="48">ROUND(ROUND(AT75*AG75,2),2)</f>
        <v>0</v>
      </c>
      <c r="DD75" t="s">
        <v>6</v>
      </c>
      <c r="DE75" t="s">
        <v>6</v>
      </c>
      <c r="DF75" t="e">
        <f t="shared" ref="DF75:DF82" si="49">ROUND(ROUND(AE75*AI75,2)*CX75,2)</f>
        <v>#REF!</v>
      </c>
      <c r="DG75" t="e">
        <f t="shared" ref="DG75:DG84" si="50">ROUND(ROUND(AF75,2)*CX75,2)</f>
        <v>#REF!</v>
      </c>
      <c r="DH75" t="e">
        <f>Source!I49*SmtRes!Y75</f>
        <v>#REF!</v>
      </c>
      <c r="DI75">
        <f t="shared" ref="DI75:DI82" si="51">AA75</f>
        <v>241405.89</v>
      </c>
      <c r="DJ75">
        <f>EtalonRes!Y77</f>
        <v>26499</v>
      </c>
      <c r="DK75">
        <f>Source!BC49</f>
        <v>9.11</v>
      </c>
      <c r="DL75" t="s">
        <v>6</v>
      </c>
      <c r="DM75">
        <v>0</v>
      </c>
      <c r="DN75" t="s">
        <v>6</v>
      </c>
      <c r="DO75">
        <v>0</v>
      </c>
      <c r="GQ75">
        <v>-1</v>
      </c>
      <c r="GR75">
        <v>-1</v>
      </c>
    </row>
    <row r="76" spans="1:200" x14ac:dyDescent="0.2">
      <c r="A76">
        <f>ROW(Source!A49)</f>
        <v>49</v>
      </c>
      <c r="B76">
        <v>74715642</v>
      </c>
      <c r="C76">
        <v>74748395</v>
      </c>
      <c r="D76">
        <v>49524301</v>
      </c>
      <c r="E76">
        <v>1</v>
      </c>
      <c r="F76">
        <v>1</v>
      </c>
      <c r="G76">
        <v>1</v>
      </c>
      <c r="H76">
        <v>3</v>
      </c>
      <c r="I76" t="s">
        <v>560</v>
      </c>
      <c r="J76" t="s">
        <v>561</v>
      </c>
      <c r="K76" t="s">
        <v>562</v>
      </c>
      <c r="L76">
        <v>1348</v>
      </c>
      <c r="N76">
        <v>1009</v>
      </c>
      <c r="O76" t="s">
        <v>559</v>
      </c>
      <c r="P76" t="s">
        <v>559</v>
      </c>
      <c r="Q76">
        <v>1000</v>
      </c>
      <c r="W76">
        <v>0</v>
      </c>
      <c r="X76">
        <v>1824693337</v>
      </c>
      <c r="Y76" s="183" t="e">
        <f>#REF!</f>
        <v>#REF!</v>
      </c>
      <c r="AA76">
        <v>94397.82</v>
      </c>
      <c r="AB76">
        <v>0</v>
      </c>
      <c r="AC76">
        <v>0</v>
      </c>
      <c r="AD76">
        <v>0</v>
      </c>
      <c r="AE76">
        <v>10362</v>
      </c>
      <c r="AF76">
        <v>0</v>
      </c>
      <c r="AG76">
        <v>0</v>
      </c>
      <c r="AH76">
        <v>0</v>
      </c>
      <c r="AI76">
        <v>9.11</v>
      </c>
      <c r="AJ76">
        <v>1</v>
      </c>
      <c r="AK76">
        <v>1</v>
      </c>
      <c r="AL76">
        <v>1</v>
      </c>
      <c r="AM76">
        <v>4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6</v>
      </c>
      <c r="AT76">
        <v>4.4999999999999999E-4</v>
      </c>
      <c r="AU76" t="s">
        <v>6</v>
      </c>
      <c r="AV76">
        <v>0</v>
      </c>
      <c r="AW76">
        <v>2</v>
      </c>
      <c r="AX76">
        <v>74748415</v>
      </c>
      <c r="AY76">
        <v>1</v>
      </c>
      <c r="AZ76">
        <v>0</v>
      </c>
      <c r="BA76">
        <v>78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V76">
        <v>0</v>
      </c>
      <c r="CW76">
        <v>0</v>
      </c>
      <c r="CX76" t="e">
        <f>ROUND(Y76*Source!I49,7)</f>
        <v>#REF!</v>
      </c>
      <c r="CY76">
        <f t="shared" si="44"/>
        <v>94397.82</v>
      </c>
      <c r="CZ76">
        <f t="shared" si="45"/>
        <v>10362</v>
      </c>
      <c r="DA76">
        <f t="shared" si="46"/>
        <v>9.11</v>
      </c>
      <c r="DB76">
        <f t="shared" si="47"/>
        <v>4.66</v>
      </c>
      <c r="DC76">
        <f t="shared" si="48"/>
        <v>0</v>
      </c>
      <c r="DD76" t="s">
        <v>6</v>
      </c>
      <c r="DE76" t="s">
        <v>6</v>
      </c>
      <c r="DF76" t="e">
        <f t="shared" si="49"/>
        <v>#REF!</v>
      </c>
      <c r="DG76" t="e">
        <f t="shared" si="50"/>
        <v>#REF!</v>
      </c>
      <c r="DH76" t="e">
        <f>Source!I49*SmtRes!Y76</f>
        <v>#REF!</v>
      </c>
      <c r="DI76">
        <f t="shared" si="51"/>
        <v>94397.82</v>
      </c>
      <c r="DJ76">
        <f>EtalonRes!Y78</f>
        <v>10362</v>
      </c>
      <c r="DK76">
        <f>Source!BC49</f>
        <v>9.11</v>
      </c>
      <c r="DL76" t="s">
        <v>6</v>
      </c>
      <c r="DM76">
        <v>0</v>
      </c>
      <c r="DN76" t="s">
        <v>6</v>
      </c>
      <c r="DO76">
        <v>0</v>
      </c>
      <c r="GQ76">
        <v>-1</v>
      </c>
      <c r="GR76">
        <v>-1</v>
      </c>
    </row>
    <row r="77" spans="1:200" x14ac:dyDescent="0.2">
      <c r="A77">
        <f>ROW(Source!A49)</f>
        <v>49</v>
      </c>
      <c r="B77">
        <v>74715642</v>
      </c>
      <c r="C77">
        <v>74748395</v>
      </c>
      <c r="D77">
        <v>49525488</v>
      </c>
      <c r="E77">
        <v>1</v>
      </c>
      <c r="F77">
        <v>1</v>
      </c>
      <c r="G77">
        <v>1</v>
      </c>
      <c r="H77">
        <v>3</v>
      </c>
      <c r="I77" t="s">
        <v>537</v>
      </c>
      <c r="J77" t="s">
        <v>538</v>
      </c>
      <c r="K77" t="s">
        <v>539</v>
      </c>
      <c r="L77">
        <v>1346</v>
      </c>
      <c r="N77">
        <v>1009</v>
      </c>
      <c r="O77" t="s">
        <v>540</v>
      </c>
      <c r="P77" t="s">
        <v>540</v>
      </c>
      <c r="Q77">
        <v>1</v>
      </c>
      <c r="W77">
        <v>0</v>
      </c>
      <c r="X77">
        <v>-1864341761</v>
      </c>
      <c r="Y77" s="183" t="e">
        <f>#REF!</f>
        <v>#REF!</v>
      </c>
      <c r="AA77">
        <v>82.35</v>
      </c>
      <c r="AB77">
        <v>0</v>
      </c>
      <c r="AC77">
        <v>0</v>
      </c>
      <c r="AD77">
        <v>0</v>
      </c>
      <c r="AE77">
        <v>9.0399999999999991</v>
      </c>
      <c r="AF77">
        <v>0</v>
      </c>
      <c r="AG77">
        <v>0</v>
      </c>
      <c r="AH77">
        <v>0</v>
      </c>
      <c r="AI77">
        <v>9.11</v>
      </c>
      <c r="AJ77">
        <v>1</v>
      </c>
      <c r="AK77">
        <v>1</v>
      </c>
      <c r="AL77">
        <v>1</v>
      </c>
      <c r="AM77">
        <v>4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6</v>
      </c>
      <c r="AT77">
        <v>15</v>
      </c>
      <c r="AU77" t="s">
        <v>6</v>
      </c>
      <c r="AV77">
        <v>0</v>
      </c>
      <c r="AW77">
        <v>2</v>
      </c>
      <c r="AX77">
        <v>74748416</v>
      </c>
      <c r="AY77">
        <v>1</v>
      </c>
      <c r="AZ77">
        <v>0</v>
      </c>
      <c r="BA77">
        <v>79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V77">
        <v>0</v>
      </c>
      <c r="CW77">
        <v>0</v>
      </c>
      <c r="CX77" t="e">
        <f>ROUND(Y77*Source!I49,7)</f>
        <v>#REF!</v>
      </c>
      <c r="CY77">
        <f t="shared" si="44"/>
        <v>82.35</v>
      </c>
      <c r="CZ77">
        <f t="shared" si="45"/>
        <v>9.0399999999999991</v>
      </c>
      <c r="DA77">
        <f t="shared" si="46"/>
        <v>9.11</v>
      </c>
      <c r="DB77">
        <f t="shared" si="47"/>
        <v>135.6</v>
      </c>
      <c r="DC77">
        <f t="shared" si="48"/>
        <v>0</v>
      </c>
      <c r="DD77" t="s">
        <v>6</v>
      </c>
      <c r="DE77" t="s">
        <v>6</v>
      </c>
      <c r="DF77" t="e">
        <f t="shared" si="49"/>
        <v>#REF!</v>
      </c>
      <c r="DG77" t="e">
        <f t="shared" si="50"/>
        <v>#REF!</v>
      </c>
      <c r="DH77" t="e">
        <f>Source!I49*SmtRes!Y77</f>
        <v>#REF!</v>
      </c>
      <c r="DI77">
        <f t="shared" si="51"/>
        <v>82.35</v>
      </c>
      <c r="DJ77">
        <f>EtalonRes!Y79</f>
        <v>9.0399999999999991</v>
      </c>
      <c r="DK77">
        <f>Source!BC49</f>
        <v>9.11</v>
      </c>
      <c r="DL77" t="s">
        <v>6</v>
      </c>
      <c r="DM77">
        <v>0</v>
      </c>
      <c r="DN77" t="s">
        <v>6</v>
      </c>
      <c r="DO77">
        <v>0</v>
      </c>
      <c r="GQ77">
        <v>-1</v>
      </c>
      <c r="GR77">
        <v>-1</v>
      </c>
    </row>
    <row r="78" spans="1:200" x14ac:dyDescent="0.2">
      <c r="A78">
        <f>ROW(Source!A49)</f>
        <v>49</v>
      </c>
      <c r="B78">
        <v>74715642</v>
      </c>
      <c r="C78">
        <v>74748395</v>
      </c>
      <c r="D78">
        <v>49526492</v>
      </c>
      <c r="E78">
        <v>1</v>
      </c>
      <c r="F78">
        <v>1</v>
      </c>
      <c r="G78">
        <v>1</v>
      </c>
      <c r="H78">
        <v>3</v>
      </c>
      <c r="I78" t="s">
        <v>541</v>
      </c>
      <c r="J78" t="s">
        <v>542</v>
      </c>
      <c r="K78" t="s">
        <v>543</v>
      </c>
      <c r="L78">
        <v>1346</v>
      </c>
      <c r="N78">
        <v>1009</v>
      </c>
      <c r="O78" t="s">
        <v>540</v>
      </c>
      <c r="P78" t="s">
        <v>540</v>
      </c>
      <c r="Q78">
        <v>1</v>
      </c>
      <c r="W78">
        <v>0</v>
      </c>
      <c r="X78">
        <v>497341279</v>
      </c>
      <c r="Y78" s="183" t="e">
        <f>#REF!</f>
        <v>#REF!</v>
      </c>
      <c r="AA78">
        <v>210.35</v>
      </c>
      <c r="AB78">
        <v>0</v>
      </c>
      <c r="AC78">
        <v>0</v>
      </c>
      <c r="AD78">
        <v>0</v>
      </c>
      <c r="AE78">
        <v>23.09</v>
      </c>
      <c r="AF78">
        <v>0</v>
      </c>
      <c r="AG78">
        <v>0</v>
      </c>
      <c r="AH78">
        <v>0</v>
      </c>
      <c r="AI78">
        <v>9.11</v>
      </c>
      <c r="AJ78">
        <v>1</v>
      </c>
      <c r="AK78">
        <v>1</v>
      </c>
      <c r="AL78">
        <v>1</v>
      </c>
      <c r="AM78">
        <v>4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6</v>
      </c>
      <c r="AT78">
        <v>8</v>
      </c>
      <c r="AU78" t="s">
        <v>6</v>
      </c>
      <c r="AV78">
        <v>0</v>
      </c>
      <c r="AW78">
        <v>2</v>
      </c>
      <c r="AX78">
        <v>74748417</v>
      </c>
      <c r="AY78">
        <v>1</v>
      </c>
      <c r="AZ78">
        <v>0</v>
      </c>
      <c r="BA78">
        <v>80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V78">
        <v>0</v>
      </c>
      <c r="CW78">
        <v>0</v>
      </c>
      <c r="CX78" t="e">
        <f>ROUND(Y78*Source!I49,7)</f>
        <v>#REF!</v>
      </c>
      <c r="CY78">
        <f t="shared" si="44"/>
        <v>210.35</v>
      </c>
      <c r="CZ78">
        <f t="shared" si="45"/>
        <v>23.09</v>
      </c>
      <c r="DA78">
        <f t="shared" si="46"/>
        <v>9.11</v>
      </c>
      <c r="DB78">
        <f t="shared" si="47"/>
        <v>184.72</v>
      </c>
      <c r="DC78">
        <f t="shared" si="48"/>
        <v>0</v>
      </c>
      <c r="DD78" t="s">
        <v>6</v>
      </c>
      <c r="DE78" t="s">
        <v>6</v>
      </c>
      <c r="DF78" t="e">
        <f t="shared" si="49"/>
        <v>#REF!</v>
      </c>
      <c r="DG78" t="e">
        <f t="shared" si="50"/>
        <v>#REF!</v>
      </c>
      <c r="DH78" t="e">
        <f>Source!I49*SmtRes!Y78</f>
        <v>#REF!</v>
      </c>
      <c r="DI78">
        <f t="shared" si="51"/>
        <v>210.35</v>
      </c>
      <c r="DJ78">
        <f>EtalonRes!Y80</f>
        <v>23.09</v>
      </c>
      <c r="DK78">
        <f>Source!BC49</f>
        <v>9.11</v>
      </c>
      <c r="DL78" t="s">
        <v>6</v>
      </c>
      <c r="DM78">
        <v>0</v>
      </c>
      <c r="DN78" t="s">
        <v>6</v>
      </c>
      <c r="DO78">
        <v>0</v>
      </c>
      <c r="GQ78">
        <v>-1</v>
      </c>
      <c r="GR78">
        <v>-1</v>
      </c>
    </row>
    <row r="79" spans="1:200" x14ac:dyDescent="0.2">
      <c r="A79">
        <f>ROW(Source!A49)</f>
        <v>49</v>
      </c>
      <c r="B79">
        <v>74715642</v>
      </c>
      <c r="C79">
        <v>74748395</v>
      </c>
      <c r="D79">
        <v>49555131</v>
      </c>
      <c r="E79">
        <v>1</v>
      </c>
      <c r="F79">
        <v>1</v>
      </c>
      <c r="G79">
        <v>1</v>
      </c>
      <c r="H79">
        <v>3</v>
      </c>
      <c r="I79" t="s">
        <v>563</v>
      </c>
      <c r="J79" t="s">
        <v>564</v>
      </c>
      <c r="K79" t="s">
        <v>565</v>
      </c>
      <c r="L79">
        <v>1348</v>
      </c>
      <c r="N79">
        <v>1009</v>
      </c>
      <c r="O79" t="s">
        <v>559</v>
      </c>
      <c r="P79" t="s">
        <v>559</v>
      </c>
      <c r="Q79">
        <v>1000</v>
      </c>
      <c r="W79">
        <v>0</v>
      </c>
      <c r="X79">
        <v>-364749507</v>
      </c>
      <c r="Y79" s="183" t="e">
        <f>#REF!</f>
        <v>#REF!</v>
      </c>
      <c r="AA79">
        <v>156537.13</v>
      </c>
      <c r="AB79">
        <v>0</v>
      </c>
      <c r="AC79">
        <v>0</v>
      </c>
      <c r="AD79">
        <v>0</v>
      </c>
      <c r="AE79">
        <v>17183</v>
      </c>
      <c r="AF79">
        <v>0</v>
      </c>
      <c r="AG79">
        <v>0</v>
      </c>
      <c r="AH79">
        <v>0</v>
      </c>
      <c r="AI79">
        <v>9.11</v>
      </c>
      <c r="AJ79">
        <v>1</v>
      </c>
      <c r="AK79">
        <v>1</v>
      </c>
      <c r="AL79">
        <v>1</v>
      </c>
      <c r="AM79">
        <v>4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6</v>
      </c>
      <c r="AT79">
        <v>5.0099999999999997E-3</v>
      </c>
      <c r="AU79" t="s">
        <v>6</v>
      </c>
      <c r="AV79">
        <v>0</v>
      </c>
      <c r="AW79">
        <v>2</v>
      </c>
      <c r="AX79">
        <v>74748419</v>
      </c>
      <c r="AY79">
        <v>1</v>
      </c>
      <c r="AZ79">
        <v>0</v>
      </c>
      <c r="BA79">
        <v>82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V79">
        <v>0</v>
      </c>
      <c r="CW79">
        <v>0</v>
      </c>
      <c r="CX79" t="e">
        <f>ROUND(Y79*Source!I49,7)</f>
        <v>#REF!</v>
      </c>
      <c r="CY79">
        <f t="shared" si="44"/>
        <v>156537.13</v>
      </c>
      <c r="CZ79">
        <f t="shared" si="45"/>
        <v>17183</v>
      </c>
      <c r="DA79">
        <f t="shared" si="46"/>
        <v>9.11</v>
      </c>
      <c r="DB79">
        <f t="shared" si="47"/>
        <v>86.09</v>
      </c>
      <c r="DC79">
        <f t="shared" si="48"/>
        <v>0</v>
      </c>
      <c r="DD79" t="s">
        <v>6</v>
      </c>
      <c r="DE79" t="s">
        <v>6</v>
      </c>
      <c r="DF79" t="e">
        <f t="shared" si="49"/>
        <v>#REF!</v>
      </c>
      <c r="DG79" t="e">
        <f t="shared" si="50"/>
        <v>#REF!</v>
      </c>
      <c r="DH79" t="e">
        <f>Source!I49*SmtRes!Y79</f>
        <v>#REF!</v>
      </c>
      <c r="DI79">
        <f t="shared" si="51"/>
        <v>156537.13</v>
      </c>
      <c r="DJ79">
        <f>EtalonRes!Y82</f>
        <v>17183</v>
      </c>
      <c r="DK79">
        <f>Source!BC49</f>
        <v>9.11</v>
      </c>
      <c r="DL79" t="s">
        <v>6</v>
      </c>
      <c r="DM79">
        <v>0</v>
      </c>
      <c r="DN79" t="s">
        <v>6</v>
      </c>
      <c r="DO79">
        <v>0</v>
      </c>
      <c r="GQ79">
        <v>-1</v>
      </c>
      <c r="GR79">
        <v>-1</v>
      </c>
    </row>
    <row r="80" spans="1:200" x14ac:dyDescent="0.2">
      <c r="A80">
        <f>ROW(Source!A49)</f>
        <v>49</v>
      </c>
      <c r="B80">
        <v>74715642</v>
      </c>
      <c r="C80">
        <v>74748395</v>
      </c>
      <c r="D80">
        <v>0</v>
      </c>
      <c r="E80">
        <v>0</v>
      </c>
      <c r="F80">
        <v>1</v>
      </c>
      <c r="G80">
        <v>1</v>
      </c>
      <c r="H80">
        <v>3</v>
      </c>
      <c r="I80" t="s">
        <v>35</v>
      </c>
      <c r="J80" t="s">
        <v>128</v>
      </c>
      <c r="K80" t="s">
        <v>127</v>
      </c>
      <c r="L80">
        <v>1327</v>
      </c>
      <c r="N80">
        <v>1005</v>
      </c>
      <c r="O80" t="s">
        <v>105</v>
      </c>
      <c r="P80" t="s">
        <v>105</v>
      </c>
      <c r="Q80">
        <v>1</v>
      </c>
      <c r="W80">
        <v>0</v>
      </c>
      <c r="X80">
        <v>718958479</v>
      </c>
      <c r="Y80">
        <f t="shared" ref="Y80:Y82" si="52">AT80</f>
        <v>14.671814700000001</v>
      </c>
      <c r="AA80">
        <v>930.08</v>
      </c>
      <c r="AB80">
        <v>0</v>
      </c>
      <c r="AC80">
        <v>0</v>
      </c>
      <c r="AD80">
        <v>0</v>
      </c>
      <c r="AE80">
        <v>978.09</v>
      </c>
      <c r="AF80">
        <v>0</v>
      </c>
      <c r="AG80">
        <v>0</v>
      </c>
      <c r="AH80">
        <v>0</v>
      </c>
      <c r="AI80">
        <v>9.11</v>
      </c>
      <c r="AJ80">
        <v>1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 t="s">
        <v>6</v>
      </c>
      <c r="AT80">
        <v>14.671814700000001</v>
      </c>
      <c r="AU80" t="s">
        <v>6</v>
      </c>
      <c r="AV80">
        <v>0</v>
      </c>
      <c r="AW80">
        <v>1</v>
      </c>
      <c r="AX80">
        <v>-1</v>
      </c>
      <c r="AY80">
        <v>0</v>
      </c>
      <c r="AZ80">
        <v>0</v>
      </c>
      <c r="BA80" t="s">
        <v>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V80">
        <v>0</v>
      </c>
      <c r="CW80">
        <v>0</v>
      </c>
      <c r="CX80">
        <f>ROUND(Y80*Source!I49,7)</f>
        <v>11.4</v>
      </c>
      <c r="CY80">
        <f t="shared" si="44"/>
        <v>930.08</v>
      </c>
      <c r="CZ80">
        <f t="shared" si="45"/>
        <v>978.09</v>
      </c>
      <c r="DA80">
        <f t="shared" si="46"/>
        <v>9.11</v>
      </c>
      <c r="DB80">
        <f t="shared" si="47"/>
        <v>14350.36</v>
      </c>
      <c r="DC80">
        <f t="shared" si="48"/>
        <v>0</v>
      </c>
      <c r="DD80" t="s">
        <v>6</v>
      </c>
      <c r="DE80" t="s">
        <v>6</v>
      </c>
      <c r="DF80">
        <f t="shared" si="49"/>
        <v>101578.56</v>
      </c>
      <c r="DG80">
        <f t="shared" si="50"/>
        <v>0</v>
      </c>
      <c r="DH80">
        <f>Source!I49*SmtRes!Y80</f>
        <v>11.4000000219</v>
      </c>
      <c r="DI80">
        <f t="shared" si="51"/>
        <v>930.08</v>
      </c>
      <c r="DJ80">
        <f t="shared" ref="DJ80:DJ82" si="53">DF80</f>
        <v>101578.56</v>
      </c>
      <c r="DK80">
        <f>Source!BC49</f>
        <v>9.11</v>
      </c>
      <c r="DL80" t="s">
        <v>6</v>
      </c>
      <c r="DM80">
        <v>0</v>
      </c>
      <c r="DN80" t="s">
        <v>6</v>
      </c>
      <c r="DO80">
        <v>0</v>
      </c>
      <c r="GP80">
        <v>1</v>
      </c>
      <c r="GQ80">
        <v>-1</v>
      </c>
      <c r="GR80">
        <v>-1</v>
      </c>
    </row>
    <row r="81" spans="1:200" x14ac:dyDescent="0.2">
      <c r="A81">
        <f>ROW(Source!A49)</f>
        <v>49</v>
      </c>
      <c r="B81">
        <v>74715642</v>
      </c>
      <c r="C81">
        <v>74748395</v>
      </c>
      <c r="D81">
        <v>0</v>
      </c>
      <c r="E81">
        <v>0</v>
      </c>
      <c r="F81">
        <v>1</v>
      </c>
      <c r="G81">
        <v>1</v>
      </c>
      <c r="H81">
        <v>3</v>
      </c>
      <c r="I81" t="s">
        <v>35</v>
      </c>
      <c r="J81" t="s">
        <v>128</v>
      </c>
      <c r="K81" t="s">
        <v>131</v>
      </c>
      <c r="L81">
        <v>1327</v>
      </c>
      <c r="N81">
        <v>1005</v>
      </c>
      <c r="O81" t="s">
        <v>105</v>
      </c>
      <c r="P81" t="s">
        <v>105</v>
      </c>
      <c r="Q81">
        <v>1</v>
      </c>
      <c r="W81">
        <v>0</v>
      </c>
      <c r="X81">
        <v>-1909044663</v>
      </c>
      <c r="Y81">
        <f t="shared" si="52"/>
        <v>32.8185328</v>
      </c>
      <c r="AA81">
        <v>987.71</v>
      </c>
      <c r="AB81">
        <v>0</v>
      </c>
      <c r="AC81">
        <v>0</v>
      </c>
      <c r="AD81">
        <v>0</v>
      </c>
      <c r="AE81">
        <v>1038.7</v>
      </c>
      <c r="AF81">
        <v>0</v>
      </c>
      <c r="AG81">
        <v>0</v>
      </c>
      <c r="AH81">
        <v>0</v>
      </c>
      <c r="AI81">
        <v>9.11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 t="s">
        <v>6</v>
      </c>
      <c r="AT81">
        <v>32.8185328</v>
      </c>
      <c r="AU81" t="s">
        <v>6</v>
      </c>
      <c r="AV81">
        <v>0</v>
      </c>
      <c r="AW81">
        <v>1</v>
      </c>
      <c r="AX81">
        <v>-1</v>
      </c>
      <c r="AY81">
        <v>0</v>
      </c>
      <c r="AZ81">
        <v>0</v>
      </c>
      <c r="BA81" t="s">
        <v>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V81">
        <v>0</v>
      </c>
      <c r="CW81">
        <v>0</v>
      </c>
      <c r="CX81">
        <f>ROUND(Y81*Source!I49,7)</f>
        <v>25.5</v>
      </c>
      <c r="CY81">
        <f t="shared" si="44"/>
        <v>987.71</v>
      </c>
      <c r="CZ81">
        <f t="shared" si="45"/>
        <v>1038.7</v>
      </c>
      <c r="DA81">
        <f t="shared" si="46"/>
        <v>9.11</v>
      </c>
      <c r="DB81">
        <f t="shared" si="47"/>
        <v>34088.61</v>
      </c>
      <c r="DC81">
        <f t="shared" si="48"/>
        <v>0</v>
      </c>
      <c r="DD81" t="s">
        <v>6</v>
      </c>
      <c r="DE81" t="s">
        <v>6</v>
      </c>
      <c r="DF81">
        <f t="shared" si="49"/>
        <v>241295.28</v>
      </c>
      <c r="DG81">
        <f t="shared" si="50"/>
        <v>0</v>
      </c>
      <c r="DH81">
        <f>Source!I49*SmtRes!Y81</f>
        <v>25.499999985600002</v>
      </c>
      <c r="DI81">
        <f t="shared" si="51"/>
        <v>987.71</v>
      </c>
      <c r="DJ81">
        <f t="shared" si="53"/>
        <v>241295.28</v>
      </c>
      <c r="DK81">
        <f>Source!BC49</f>
        <v>9.11</v>
      </c>
      <c r="DL81" t="s">
        <v>6</v>
      </c>
      <c r="DM81">
        <v>0</v>
      </c>
      <c r="DN81" t="s">
        <v>6</v>
      </c>
      <c r="DO81">
        <v>0</v>
      </c>
      <c r="GP81">
        <v>1</v>
      </c>
      <c r="GQ81">
        <v>-1</v>
      </c>
      <c r="GR81">
        <v>-1</v>
      </c>
    </row>
    <row r="82" spans="1:200" x14ac:dyDescent="0.2">
      <c r="A82">
        <f>ROW(Source!A49)</f>
        <v>49</v>
      </c>
      <c r="B82">
        <v>74715642</v>
      </c>
      <c r="C82">
        <v>74748395</v>
      </c>
      <c r="D82">
        <v>0</v>
      </c>
      <c r="E82">
        <v>0</v>
      </c>
      <c r="F82">
        <v>1</v>
      </c>
      <c r="G82">
        <v>1</v>
      </c>
      <c r="H82">
        <v>3</v>
      </c>
      <c r="I82" t="s">
        <v>35</v>
      </c>
      <c r="J82" t="s">
        <v>128</v>
      </c>
      <c r="K82" t="s">
        <v>134</v>
      </c>
      <c r="L82">
        <v>1327</v>
      </c>
      <c r="N82">
        <v>1005</v>
      </c>
      <c r="O82" t="s">
        <v>105</v>
      </c>
      <c r="P82" t="s">
        <v>105</v>
      </c>
      <c r="Q82">
        <v>1</v>
      </c>
      <c r="W82">
        <v>0</v>
      </c>
      <c r="X82">
        <v>-694654670</v>
      </c>
      <c r="Y82">
        <f t="shared" si="52"/>
        <v>52.509652500000001</v>
      </c>
      <c r="AA82">
        <v>1093.56</v>
      </c>
      <c r="AB82">
        <v>0</v>
      </c>
      <c r="AC82">
        <v>0</v>
      </c>
      <c r="AD82">
        <v>0</v>
      </c>
      <c r="AE82">
        <v>1150.01</v>
      </c>
      <c r="AF82">
        <v>0</v>
      </c>
      <c r="AG82">
        <v>0</v>
      </c>
      <c r="AH82">
        <v>0</v>
      </c>
      <c r="AI82">
        <v>9.11</v>
      </c>
      <c r="AJ82">
        <v>1</v>
      </c>
      <c r="AK82">
        <v>1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 t="s">
        <v>6</v>
      </c>
      <c r="AT82">
        <v>52.509652500000001</v>
      </c>
      <c r="AU82" t="s">
        <v>6</v>
      </c>
      <c r="AV82">
        <v>0</v>
      </c>
      <c r="AW82">
        <v>1</v>
      </c>
      <c r="AX82">
        <v>-1</v>
      </c>
      <c r="AY82">
        <v>0</v>
      </c>
      <c r="AZ82">
        <v>0</v>
      </c>
      <c r="BA82" t="s">
        <v>6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V82">
        <v>0</v>
      </c>
      <c r="CW82">
        <v>0</v>
      </c>
      <c r="CX82">
        <f>ROUND(Y82*Source!I49,7)</f>
        <v>40.799999999999997</v>
      </c>
      <c r="CY82">
        <f t="shared" si="44"/>
        <v>1093.56</v>
      </c>
      <c r="CZ82">
        <f t="shared" si="45"/>
        <v>1150.01</v>
      </c>
      <c r="DA82">
        <f t="shared" si="46"/>
        <v>9.11</v>
      </c>
      <c r="DB82">
        <f t="shared" si="47"/>
        <v>60386.63</v>
      </c>
      <c r="DC82">
        <f t="shared" si="48"/>
        <v>0</v>
      </c>
      <c r="DD82" t="s">
        <v>6</v>
      </c>
      <c r="DE82" t="s">
        <v>6</v>
      </c>
      <c r="DF82">
        <f t="shared" si="49"/>
        <v>427444.87</v>
      </c>
      <c r="DG82">
        <f t="shared" si="50"/>
        <v>0</v>
      </c>
      <c r="DH82">
        <f>Source!I49*SmtRes!Y82</f>
        <v>40.799999992500005</v>
      </c>
      <c r="DI82">
        <f t="shared" si="51"/>
        <v>1093.56</v>
      </c>
      <c r="DJ82">
        <f t="shared" si="53"/>
        <v>427444.87</v>
      </c>
      <c r="DK82">
        <f>Source!BC49</f>
        <v>9.11</v>
      </c>
      <c r="DL82" t="s">
        <v>6</v>
      </c>
      <c r="DM82">
        <v>0</v>
      </c>
      <c r="DN82" t="s">
        <v>6</v>
      </c>
      <c r="DO82">
        <v>0</v>
      </c>
      <c r="GP82">
        <v>1</v>
      </c>
      <c r="GQ82">
        <v>-1</v>
      </c>
      <c r="GR82">
        <v>-1</v>
      </c>
    </row>
    <row r="83" spans="1:200" x14ac:dyDescent="0.2">
      <c r="A83">
        <f>ROW(Source!A53)</f>
        <v>53</v>
      </c>
      <c r="B83">
        <v>74715642</v>
      </c>
      <c r="C83">
        <v>74716087</v>
      </c>
      <c r="D83">
        <v>49510719</v>
      </c>
      <c r="E83">
        <v>70</v>
      </c>
      <c r="F83">
        <v>1</v>
      </c>
      <c r="G83">
        <v>1</v>
      </c>
      <c r="H83">
        <v>1</v>
      </c>
      <c r="I83" t="s">
        <v>548</v>
      </c>
      <c r="J83" t="s">
        <v>6</v>
      </c>
      <c r="K83" t="s">
        <v>549</v>
      </c>
      <c r="L83">
        <v>1191</v>
      </c>
      <c r="N83">
        <v>1013</v>
      </c>
      <c r="O83" t="s">
        <v>524</v>
      </c>
      <c r="P83" t="s">
        <v>524</v>
      </c>
      <c r="Q83">
        <v>1</v>
      </c>
      <c r="W83">
        <v>0</v>
      </c>
      <c r="X83">
        <v>784619160</v>
      </c>
      <c r="Y83">
        <f t="shared" ref="Y83:Y88" si="54">(AT83*ROUND(1.05,7))</f>
        <v>148.05000000000001</v>
      </c>
      <c r="AA83">
        <v>0</v>
      </c>
      <c r="AB83">
        <v>0</v>
      </c>
      <c r="AC83">
        <v>0</v>
      </c>
      <c r="AD83">
        <v>291.83</v>
      </c>
      <c r="AE83">
        <v>0</v>
      </c>
      <c r="AF83">
        <v>0</v>
      </c>
      <c r="AG83">
        <v>0</v>
      </c>
      <c r="AH83">
        <v>8.74</v>
      </c>
      <c r="AI83">
        <v>1</v>
      </c>
      <c r="AJ83">
        <v>1</v>
      </c>
      <c r="AK83">
        <v>1</v>
      </c>
      <c r="AL83">
        <v>33.39</v>
      </c>
      <c r="AM83">
        <v>4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6</v>
      </c>
      <c r="AT83">
        <v>141</v>
      </c>
      <c r="AU83" t="s">
        <v>64</v>
      </c>
      <c r="AV83">
        <v>1</v>
      </c>
      <c r="AW83">
        <v>2</v>
      </c>
      <c r="AX83">
        <v>74716100</v>
      </c>
      <c r="AY83">
        <v>1</v>
      </c>
      <c r="AZ83">
        <v>0</v>
      </c>
      <c r="BA83">
        <v>88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U83">
        <f>ROUND(AT83*Source!I53*AH83*AL83,2)</f>
        <v>62050.93</v>
      </c>
      <c r="CV83">
        <f>ROUND(Y83*Source!I53,7)</f>
        <v>223.2594</v>
      </c>
      <c r="CW83">
        <v>0</v>
      </c>
      <c r="CX83">
        <f>ROUND(Y83*Source!I53,7)</f>
        <v>223.2594</v>
      </c>
      <c r="CY83">
        <f>AD83</f>
        <v>291.83</v>
      </c>
      <c r="CZ83">
        <f>AH83</f>
        <v>8.74</v>
      </c>
      <c r="DA83">
        <f>AL83</f>
        <v>33.39</v>
      </c>
      <c r="DB83">
        <f t="shared" ref="DB83:DB88" si="55">ROUND((ROUND(AT83*CZ83,2)*ROUND(1.05,7)),2)</f>
        <v>1293.96</v>
      </c>
      <c r="DC83">
        <f t="shared" ref="DC83:DC88" si="56">ROUND((ROUND(AT83*AG83,2)*ROUND(1.05,7)),2)</f>
        <v>0</v>
      </c>
      <c r="DD83" t="s">
        <v>6</v>
      </c>
      <c r="DE83" t="s">
        <v>6</v>
      </c>
      <c r="DF83">
        <f t="shared" ref="DF83:DF88" si="57">ROUND(ROUND(AE83,2)*CX83,2)</f>
        <v>0</v>
      </c>
      <c r="DG83">
        <f t="shared" si="50"/>
        <v>0</v>
      </c>
      <c r="DH83">
        <f>Source!I53*SmtRes!Y83</f>
        <v>223.25940000000003</v>
      </c>
      <c r="DI83">
        <f>AD83</f>
        <v>291.83</v>
      </c>
      <c r="DJ83">
        <f>EtalonRes!AB88</f>
        <v>8.74</v>
      </c>
      <c r="DK83">
        <f>Source!BA53</f>
        <v>33.39</v>
      </c>
      <c r="DL83" t="s">
        <v>6</v>
      </c>
      <c r="DM83">
        <v>0</v>
      </c>
      <c r="DN83" t="s">
        <v>6</v>
      </c>
      <c r="DO83">
        <v>0</v>
      </c>
      <c r="GQ83">
        <v>-1</v>
      </c>
      <c r="GR83">
        <v>-1</v>
      </c>
    </row>
    <row r="84" spans="1:200" x14ac:dyDescent="0.2">
      <c r="A84">
        <f>ROW(Source!A53)</f>
        <v>53</v>
      </c>
      <c r="B84">
        <v>74715642</v>
      </c>
      <c r="C84">
        <v>74716087</v>
      </c>
      <c r="D84">
        <v>49510905</v>
      </c>
      <c r="E84">
        <v>70</v>
      </c>
      <c r="F84">
        <v>1</v>
      </c>
      <c r="G84">
        <v>1</v>
      </c>
      <c r="H84">
        <v>1</v>
      </c>
      <c r="I84" t="s">
        <v>525</v>
      </c>
      <c r="J84" t="s">
        <v>6</v>
      </c>
      <c r="K84" t="s">
        <v>526</v>
      </c>
      <c r="L84">
        <v>1191</v>
      </c>
      <c r="N84">
        <v>1013</v>
      </c>
      <c r="O84" t="s">
        <v>524</v>
      </c>
      <c r="P84" t="s">
        <v>524</v>
      </c>
      <c r="Q84">
        <v>1</v>
      </c>
      <c r="W84">
        <v>0</v>
      </c>
      <c r="X84">
        <v>-1417349443</v>
      </c>
      <c r="Y84">
        <f t="shared" si="54"/>
        <v>0.98699999999999999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33.39</v>
      </c>
      <c r="AL84">
        <v>1</v>
      </c>
      <c r="AM84">
        <v>4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6</v>
      </c>
      <c r="AT84">
        <v>0.94</v>
      </c>
      <c r="AU84" t="s">
        <v>64</v>
      </c>
      <c r="AV84">
        <v>2</v>
      </c>
      <c r="AW84">
        <v>2</v>
      </c>
      <c r="AX84">
        <v>74716101</v>
      </c>
      <c r="AY84">
        <v>1</v>
      </c>
      <c r="AZ84">
        <v>0</v>
      </c>
      <c r="BA84">
        <v>89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V84">
        <v>0</v>
      </c>
      <c r="CW84">
        <v>0</v>
      </c>
      <c r="CX84">
        <f>ROUND(Y84*Source!I53,7)</f>
        <v>1.4883960000000001</v>
      </c>
      <c r="CY84">
        <f>AD84</f>
        <v>0</v>
      </c>
      <c r="CZ84">
        <f>AH84</f>
        <v>0</v>
      </c>
      <c r="DA84">
        <f>AL84</f>
        <v>1</v>
      </c>
      <c r="DB84">
        <f t="shared" si="55"/>
        <v>0</v>
      </c>
      <c r="DC84">
        <f t="shared" si="56"/>
        <v>0</v>
      </c>
      <c r="DD84" t="s">
        <v>6</v>
      </c>
      <c r="DE84" t="s">
        <v>6</v>
      </c>
      <c r="DF84">
        <f t="shared" si="57"/>
        <v>0</v>
      </c>
      <c r="DG84">
        <f t="shared" si="50"/>
        <v>0</v>
      </c>
      <c r="DH84">
        <f>Source!I53*SmtRes!Y84</f>
        <v>1.4883960000000001</v>
      </c>
      <c r="DI84">
        <f>AD84</f>
        <v>0</v>
      </c>
      <c r="DJ84">
        <f>EtalonRes!AB89</f>
        <v>0</v>
      </c>
      <c r="DK84">
        <f>Source!BA53</f>
        <v>33.39</v>
      </c>
      <c r="DL84" t="s">
        <v>6</v>
      </c>
      <c r="DM84">
        <v>0</v>
      </c>
      <c r="DN84" t="s">
        <v>6</v>
      </c>
      <c r="DO84">
        <v>0</v>
      </c>
      <c r="GQ84">
        <v>-1</v>
      </c>
      <c r="GR84">
        <v>-1</v>
      </c>
    </row>
    <row r="85" spans="1:200" x14ac:dyDescent="0.2">
      <c r="A85">
        <f>ROW(Source!A53)</f>
        <v>53</v>
      </c>
      <c r="B85">
        <v>74715642</v>
      </c>
      <c r="C85">
        <v>74716087</v>
      </c>
      <c r="D85">
        <v>49672573</v>
      </c>
      <c r="E85">
        <v>1</v>
      </c>
      <c r="F85">
        <v>1</v>
      </c>
      <c r="G85">
        <v>1</v>
      </c>
      <c r="H85">
        <v>2</v>
      </c>
      <c r="I85" t="s">
        <v>527</v>
      </c>
      <c r="J85" t="s">
        <v>528</v>
      </c>
      <c r="K85" t="s">
        <v>529</v>
      </c>
      <c r="L85">
        <v>1367</v>
      </c>
      <c r="N85">
        <v>1011</v>
      </c>
      <c r="O85" t="s">
        <v>530</v>
      </c>
      <c r="P85" t="s">
        <v>530</v>
      </c>
      <c r="Q85">
        <v>1</v>
      </c>
      <c r="W85">
        <v>0</v>
      </c>
      <c r="X85">
        <v>-430484415</v>
      </c>
      <c r="Y85">
        <f t="shared" si="54"/>
        <v>0.39900000000000002</v>
      </c>
      <c r="AA85">
        <v>0</v>
      </c>
      <c r="AB85">
        <v>1530.2</v>
      </c>
      <c r="AC85">
        <v>450.77</v>
      </c>
      <c r="AD85">
        <v>0</v>
      </c>
      <c r="AE85">
        <v>0</v>
      </c>
      <c r="AF85">
        <v>115.4</v>
      </c>
      <c r="AG85">
        <v>13.5</v>
      </c>
      <c r="AH85">
        <v>0</v>
      </c>
      <c r="AI85">
        <v>1</v>
      </c>
      <c r="AJ85">
        <v>13.26</v>
      </c>
      <c r="AK85">
        <v>33.39</v>
      </c>
      <c r="AL85">
        <v>1</v>
      </c>
      <c r="AM85">
        <v>4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6</v>
      </c>
      <c r="AT85">
        <v>0.38</v>
      </c>
      <c r="AU85" t="s">
        <v>64</v>
      </c>
      <c r="AV85">
        <v>0</v>
      </c>
      <c r="AW85">
        <v>2</v>
      </c>
      <c r="AX85">
        <v>74716102</v>
      </c>
      <c r="AY85">
        <v>1</v>
      </c>
      <c r="AZ85">
        <v>0</v>
      </c>
      <c r="BA85">
        <v>90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V85">
        <v>0</v>
      </c>
      <c r="CW85">
        <f>ROUND(Y85*Source!I53*DO85,7)</f>
        <v>0</v>
      </c>
      <c r="CX85">
        <f>ROUND(Y85*Source!I53,7)</f>
        <v>0.601692</v>
      </c>
      <c r="CY85">
        <f>AB85</f>
        <v>1530.2</v>
      </c>
      <c r="CZ85">
        <f>AF85</f>
        <v>115.4</v>
      </c>
      <c r="DA85">
        <f>AJ85</f>
        <v>13.26</v>
      </c>
      <c r="DB85">
        <f t="shared" si="55"/>
        <v>46.04</v>
      </c>
      <c r="DC85">
        <f t="shared" si="56"/>
        <v>5.39</v>
      </c>
      <c r="DD85" t="s">
        <v>6</v>
      </c>
      <c r="DE85" t="s">
        <v>6</v>
      </c>
      <c r="DF85">
        <f t="shared" si="57"/>
        <v>0</v>
      </c>
      <c r="DG85">
        <f>ROUND(ROUND(AF85*AJ85,2)*CX85,2)</f>
        <v>920.71</v>
      </c>
      <c r="DH85">
        <f>Source!I53*SmtRes!Y85</f>
        <v>0.601692</v>
      </c>
      <c r="DI85">
        <f>AB85</f>
        <v>1530.2</v>
      </c>
      <c r="DJ85">
        <f>EtalonRes!Z90</f>
        <v>115.4</v>
      </c>
      <c r="DK85">
        <f>Source!BB53</f>
        <v>13.26</v>
      </c>
      <c r="DL85" t="s">
        <v>6</v>
      </c>
      <c r="DM85">
        <v>0</v>
      </c>
      <c r="DN85" t="s">
        <v>6</v>
      </c>
      <c r="DO85">
        <v>0</v>
      </c>
      <c r="GQ85">
        <v>-1</v>
      </c>
      <c r="GR85">
        <v>-1</v>
      </c>
    </row>
    <row r="86" spans="1:200" x14ac:dyDescent="0.2">
      <c r="A86">
        <f>ROW(Source!A53)</f>
        <v>53</v>
      </c>
      <c r="B86">
        <v>74715642</v>
      </c>
      <c r="C86">
        <v>74716087</v>
      </c>
      <c r="D86">
        <v>49672703</v>
      </c>
      <c r="E86">
        <v>1</v>
      </c>
      <c r="F86">
        <v>1</v>
      </c>
      <c r="G86">
        <v>1</v>
      </c>
      <c r="H86">
        <v>2</v>
      </c>
      <c r="I86" t="s">
        <v>550</v>
      </c>
      <c r="J86" t="s">
        <v>551</v>
      </c>
      <c r="K86" t="s">
        <v>552</v>
      </c>
      <c r="L86">
        <v>1367</v>
      </c>
      <c r="N86">
        <v>1011</v>
      </c>
      <c r="O86" t="s">
        <v>530</v>
      </c>
      <c r="P86" t="s">
        <v>530</v>
      </c>
      <c r="Q86">
        <v>1</v>
      </c>
      <c r="W86">
        <v>0</v>
      </c>
      <c r="X86">
        <v>-1424865896</v>
      </c>
      <c r="Y86">
        <f t="shared" si="54"/>
        <v>0.35700000000000004</v>
      </c>
      <c r="AA86">
        <v>0</v>
      </c>
      <c r="AB86">
        <v>88.31</v>
      </c>
      <c r="AC86">
        <v>0</v>
      </c>
      <c r="AD86">
        <v>0</v>
      </c>
      <c r="AE86">
        <v>0</v>
      </c>
      <c r="AF86">
        <v>6.66</v>
      </c>
      <c r="AG86">
        <v>0</v>
      </c>
      <c r="AH86">
        <v>0</v>
      </c>
      <c r="AI86">
        <v>1</v>
      </c>
      <c r="AJ86">
        <v>13.26</v>
      </c>
      <c r="AK86">
        <v>33.39</v>
      </c>
      <c r="AL86">
        <v>1</v>
      </c>
      <c r="AM86">
        <v>4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6</v>
      </c>
      <c r="AT86">
        <v>0.34</v>
      </c>
      <c r="AU86" t="s">
        <v>64</v>
      </c>
      <c r="AV86">
        <v>0</v>
      </c>
      <c r="AW86">
        <v>2</v>
      </c>
      <c r="AX86">
        <v>74716103</v>
      </c>
      <c r="AY86">
        <v>1</v>
      </c>
      <c r="AZ86">
        <v>0</v>
      </c>
      <c r="BA86">
        <v>91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V86">
        <v>0</v>
      </c>
      <c r="CW86">
        <f>ROUND(Y86*Source!I53*DO86,7)</f>
        <v>0</v>
      </c>
      <c r="CX86">
        <f>ROUND(Y86*Source!I53,7)</f>
        <v>0.53835599999999995</v>
      </c>
      <c r="CY86">
        <f>AB86</f>
        <v>88.31</v>
      </c>
      <c r="CZ86">
        <f>AF86</f>
        <v>6.66</v>
      </c>
      <c r="DA86">
        <f>AJ86</f>
        <v>13.26</v>
      </c>
      <c r="DB86">
        <f t="shared" si="55"/>
        <v>2.37</v>
      </c>
      <c r="DC86">
        <f t="shared" si="56"/>
        <v>0</v>
      </c>
      <c r="DD86" t="s">
        <v>6</v>
      </c>
      <c r="DE86" t="s">
        <v>6</v>
      </c>
      <c r="DF86">
        <f t="shared" si="57"/>
        <v>0</v>
      </c>
      <c r="DG86">
        <f>ROUND(ROUND(AF86*AJ86,2)*CX86,2)</f>
        <v>47.54</v>
      </c>
      <c r="DH86">
        <f>Source!I53*SmtRes!Y86</f>
        <v>0.53835600000000006</v>
      </c>
      <c r="DI86">
        <f>AB86</f>
        <v>88.31</v>
      </c>
      <c r="DJ86">
        <f>EtalonRes!Z91</f>
        <v>6.66</v>
      </c>
      <c r="DK86">
        <f>Source!BB53</f>
        <v>13.26</v>
      </c>
      <c r="DL86" t="s">
        <v>6</v>
      </c>
      <c r="DM86">
        <v>0</v>
      </c>
      <c r="DN86" t="s">
        <v>6</v>
      </c>
      <c r="DO86">
        <v>0</v>
      </c>
      <c r="GQ86">
        <v>-1</v>
      </c>
      <c r="GR86">
        <v>-1</v>
      </c>
    </row>
    <row r="87" spans="1:200" x14ac:dyDescent="0.2">
      <c r="A87">
        <f>ROW(Source!A53)</f>
        <v>53</v>
      </c>
      <c r="B87">
        <v>74715642</v>
      </c>
      <c r="C87">
        <v>74716087</v>
      </c>
      <c r="D87">
        <v>49673503</v>
      </c>
      <c r="E87">
        <v>1</v>
      </c>
      <c r="F87">
        <v>1</v>
      </c>
      <c r="G87">
        <v>1</v>
      </c>
      <c r="H87">
        <v>2</v>
      </c>
      <c r="I87" t="s">
        <v>534</v>
      </c>
      <c r="J87" t="s">
        <v>535</v>
      </c>
      <c r="K87" t="s">
        <v>536</v>
      </c>
      <c r="L87">
        <v>1367</v>
      </c>
      <c r="N87">
        <v>1011</v>
      </c>
      <c r="O87" t="s">
        <v>530</v>
      </c>
      <c r="P87" t="s">
        <v>530</v>
      </c>
      <c r="Q87">
        <v>1</v>
      </c>
      <c r="W87">
        <v>0</v>
      </c>
      <c r="X87">
        <v>509054691</v>
      </c>
      <c r="Y87">
        <f t="shared" si="54"/>
        <v>0.58800000000000008</v>
      </c>
      <c r="AA87">
        <v>0</v>
      </c>
      <c r="AB87">
        <v>871.31</v>
      </c>
      <c r="AC87">
        <v>387.32</v>
      </c>
      <c r="AD87">
        <v>0</v>
      </c>
      <c r="AE87">
        <v>0</v>
      </c>
      <c r="AF87">
        <v>65.709999999999994</v>
      </c>
      <c r="AG87">
        <v>11.6</v>
      </c>
      <c r="AH87">
        <v>0</v>
      </c>
      <c r="AI87">
        <v>1</v>
      </c>
      <c r="AJ87">
        <v>13.26</v>
      </c>
      <c r="AK87">
        <v>33.39</v>
      </c>
      <c r="AL87">
        <v>1</v>
      </c>
      <c r="AM87">
        <v>4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6</v>
      </c>
      <c r="AT87">
        <v>0.56000000000000005</v>
      </c>
      <c r="AU87" t="s">
        <v>64</v>
      </c>
      <c r="AV87">
        <v>0</v>
      </c>
      <c r="AW87">
        <v>2</v>
      </c>
      <c r="AX87">
        <v>74716104</v>
      </c>
      <c r="AY87">
        <v>1</v>
      </c>
      <c r="AZ87">
        <v>0</v>
      </c>
      <c r="BA87">
        <v>92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V87">
        <v>0</v>
      </c>
      <c r="CW87">
        <f>ROUND(Y87*Source!I53*DO87,7)</f>
        <v>0</v>
      </c>
      <c r="CX87">
        <f>ROUND(Y87*Source!I53,7)</f>
        <v>0.88670400000000005</v>
      </c>
      <c r="CY87">
        <f>AB87</f>
        <v>871.31</v>
      </c>
      <c r="CZ87">
        <f>AF87</f>
        <v>65.709999999999994</v>
      </c>
      <c r="DA87">
        <f>AJ87</f>
        <v>13.26</v>
      </c>
      <c r="DB87">
        <f t="shared" si="55"/>
        <v>38.64</v>
      </c>
      <c r="DC87">
        <f t="shared" si="56"/>
        <v>6.83</v>
      </c>
      <c r="DD87" t="s">
        <v>6</v>
      </c>
      <c r="DE87" t="s">
        <v>6</v>
      </c>
      <c r="DF87">
        <f t="shared" si="57"/>
        <v>0</v>
      </c>
      <c r="DG87">
        <f>ROUND(ROUND(AF87*AJ87,2)*CX87,2)</f>
        <v>772.59</v>
      </c>
      <c r="DH87">
        <f>Source!I53*SmtRes!Y87</f>
        <v>0.88670400000000016</v>
      </c>
      <c r="DI87">
        <f>AB87</f>
        <v>871.31</v>
      </c>
      <c r="DJ87">
        <f>EtalonRes!Z92</f>
        <v>65.709999999999994</v>
      </c>
      <c r="DK87">
        <f>Source!BB53</f>
        <v>13.26</v>
      </c>
      <c r="DL87" t="s">
        <v>6</v>
      </c>
      <c r="DM87">
        <v>0</v>
      </c>
      <c r="DN87" t="s">
        <v>6</v>
      </c>
      <c r="DO87">
        <v>0</v>
      </c>
      <c r="GQ87">
        <v>-1</v>
      </c>
      <c r="GR87">
        <v>-1</v>
      </c>
    </row>
    <row r="88" spans="1:200" x14ac:dyDescent="0.2">
      <c r="A88">
        <f>ROW(Source!A53)</f>
        <v>53</v>
      </c>
      <c r="B88">
        <v>74715642</v>
      </c>
      <c r="C88">
        <v>74716087</v>
      </c>
      <c r="D88">
        <v>49673715</v>
      </c>
      <c r="E88">
        <v>1</v>
      </c>
      <c r="F88">
        <v>1</v>
      </c>
      <c r="G88">
        <v>1</v>
      </c>
      <c r="H88">
        <v>2</v>
      </c>
      <c r="I88" t="s">
        <v>553</v>
      </c>
      <c r="J88" t="s">
        <v>554</v>
      </c>
      <c r="K88" t="s">
        <v>555</v>
      </c>
      <c r="L88">
        <v>1367</v>
      </c>
      <c r="N88">
        <v>1011</v>
      </c>
      <c r="O88" t="s">
        <v>530</v>
      </c>
      <c r="P88" t="s">
        <v>530</v>
      </c>
      <c r="Q88">
        <v>1</v>
      </c>
      <c r="W88">
        <v>0</v>
      </c>
      <c r="X88">
        <v>829370094</v>
      </c>
      <c r="Y88">
        <f t="shared" si="54"/>
        <v>1.47</v>
      </c>
      <c r="AA88">
        <v>0</v>
      </c>
      <c r="AB88">
        <v>107.41</v>
      </c>
      <c r="AC88">
        <v>0</v>
      </c>
      <c r="AD88">
        <v>0</v>
      </c>
      <c r="AE88">
        <v>0</v>
      </c>
      <c r="AF88">
        <v>8.1</v>
      </c>
      <c r="AG88">
        <v>0</v>
      </c>
      <c r="AH88">
        <v>0</v>
      </c>
      <c r="AI88">
        <v>1</v>
      </c>
      <c r="AJ88">
        <v>13.26</v>
      </c>
      <c r="AK88">
        <v>33.39</v>
      </c>
      <c r="AL88">
        <v>1</v>
      </c>
      <c r="AM88">
        <v>4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6</v>
      </c>
      <c r="AT88">
        <v>1.4</v>
      </c>
      <c r="AU88" t="s">
        <v>64</v>
      </c>
      <c r="AV88">
        <v>0</v>
      </c>
      <c r="AW88">
        <v>2</v>
      </c>
      <c r="AX88">
        <v>74716105</v>
      </c>
      <c r="AY88">
        <v>1</v>
      </c>
      <c r="AZ88">
        <v>0</v>
      </c>
      <c r="BA88">
        <v>93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V88">
        <v>0</v>
      </c>
      <c r="CW88">
        <f>ROUND(Y88*Source!I53*DO88,7)</f>
        <v>0</v>
      </c>
      <c r="CX88">
        <f>ROUND(Y88*Source!I53,7)</f>
        <v>2.2167599999999998</v>
      </c>
      <c r="CY88">
        <f>AB88</f>
        <v>107.41</v>
      </c>
      <c r="CZ88">
        <f>AF88</f>
        <v>8.1</v>
      </c>
      <c r="DA88">
        <f>AJ88</f>
        <v>13.26</v>
      </c>
      <c r="DB88">
        <f t="shared" si="55"/>
        <v>11.91</v>
      </c>
      <c r="DC88">
        <f t="shared" si="56"/>
        <v>0</v>
      </c>
      <c r="DD88" t="s">
        <v>6</v>
      </c>
      <c r="DE88" t="s">
        <v>6</v>
      </c>
      <c r="DF88">
        <f t="shared" si="57"/>
        <v>0</v>
      </c>
      <c r="DG88">
        <f>ROUND(ROUND(AF88*AJ88,2)*CX88,2)</f>
        <v>238.1</v>
      </c>
      <c r="DH88">
        <f>Source!I53*SmtRes!Y88</f>
        <v>2.2167599999999998</v>
      </c>
      <c r="DI88">
        <f>AB88</f>
        <v>107.41</v>
      </c>
      <c r="DJ88">
        <f>EtalonRes!Z93</f>
        <v>8.1</v>
      </c>
      <c r="DK88">
        <f>Source!BB53</f>
        <v>13.26</v>
      </c>
      <c r="DL88" t="s">
        <v>6</v>
      </c>
      <c r="DM88">
        <v>0</v>
      </c>
      <c r="DN88" t="s">
        <v>6</v>
      </c>
      <c r="DO88">
        <v>0</v>
      </c>
      <c r="GQ88">
        <v>-1</v>
      </c>
      <c r="GR88">
        <v>-1</v>
      </c>
    </row>
    <row r="89" spans="1:200" x14ac:dyDescent="0.2">
      <c r="A89">
        <f>ROW(Source!A53)</f>
        <v>53</v>
      </c>
      <c r="B89">
        <v>74715642</v>
      </c>
      <c r="C89">
        <v>74716087</v>
      </c>
      <c r="D89">
        <v>49521144</v>
      </c>
      <c r="E89">
        <v>1</v>
      </c>
      <c r="F89">
        <v>1</v>
      </c>
      <c r="G89">
        <v>1</v>
      </c>
      <c r="H89">
        <v>3</v>
      </c>
      <c r="I89" t="s">
        <v>556</v>
      </c>
      <c r="J89" t="s">
        <v>557</v>
      </c>
      <c r="K89" t="s">
        <v>558</v>
      </c>
      <c r="L89">
        <v>1348</v>
      </c>
      <c r="N89">
        <v>1009</v>
      </c>
      <c r="O89" t="s">
        <v>559</v>
      </c>
      <c r="P89" t="s">
        <v>559</v>
      </c>
      <c r="Q89">
        <v>1000</v>
      </c>
      <c r="W89">
        <v>0</v>
      </c>
      <c r="X89">
        <v>-847628873</v>
      </c>
      <c r="Y89" s="183" t="e">
        <f>#REF!</f>
        <v>#REF!</v>
      </c>
      <c r="AA89">
        <v>241405.89</v>
      </c>
      <c r="AB89">
        <v>0</v>
      </c>
      <c r="AC89">
        <v>0</v>
      </c>
      <c r="AD89">
        <v>0</v>
      </c>
      <c r="AE89">
        <v>26499</v>
      </c>
      <c r="AF89">
        <v>0</v>
      </c>
      <c r="AG89">
        <v>0</v>
      </c>
      <c r="AH89">
        <v>0</v>
      </c>
      <c r="AI89">
        <v>9.11</v>
      </c>
      <c r="AJ89">
        <v>1</v>
      </c>
      <c r="AK89">
        <v>1</v>
      </c>
      <c r="AL89">
        <v>1</v>
      </c>
      <c r="AM89">
        <v>4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6</v>
      </c>
      <c r="AT89">
        <v>8.8999999999999995E-4</v>
      </c>
      <c r="AU89" t="s">
        <v>6</v>
      </c>
      <c r="AV89">
        <v>0</v>
      </c>
      <c r="AW89">
        <v>2</v>
      </c>
      <c r="AX89">
        <v>74716106</v>
      </c>
      <c r="AY89">
        <v>1</v>
      </c>
      <c r="AZ89">
        <v>0</v>
      </c>
      <c r="BA89">
        <v>94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V89">
        <v>0</v>
      </c>
      <c r="CW89">
        <v>0</v>
      </c>
      <c r="CX89" t="e">
        <f>ROUND(Y89*Source!I53,7)</f>
        <v>#REF!</v>
      </c>
      <c r="CY89">
        <f t="shared" ref="CY89:CY98" si="58">AA89</f>
        <v>241405.89</v>
      </c>
      <c r="CZ89">
        <f t="shared" ref="CZ89:CZ98" si="59">AE89</f>
        <v>26499</v>
      </c>
      <c r="DA89">
        <f t="shared" ref="DA89:DA98" si="60">AI89</f>
        <v>9.11</v>
      </c>
      <c r="DB89">
        <f t="shared" ref="DB89:DB98" si="61">ROUND(ROUND(AT89*CZ89,2),2)</f>
        <v>23.58</v>
      </c>
      <c r="DC89">
        <f t="shared" ref="DC89:DC98" si="62">ROUND(ROUND(AT89*AG89,2),2)</f>
        <v>0</v>
      </c>
      <c r="DD89" t="s">
        <v>6</v>
      </c>
      <c r="DE89" t="s">
        <v>6</v>
      </c>
      <c r="DF89" t="e">
        <f t="shared" ref="DF89:DF98" si="63">ROUND(ROUND(AE89*AI89,2)*CX89,2)</f>
        <v>#REF!</v>
      </c>
      <c r="DG89" t="e">
        <f t="shared" ref="DG89:DG100" si="64">ROUND(ROUND(AF89,2)*CX89,2)</f>
        <v>#REF!</v>
      </c>
      <c r="DH89" t="e">
        <f>Source!I53*SmtRes!Y89</f>
        <v>#REF!</v>
      </c>
      <c r="DI89">
        <f t="shared" ref="DI89:DI98" si="65">AA89</f>
        <v>241405.89</v>
      </c>
      <c r="DJ89">
        <f>EtalonRes!Y94</f>
        <v>26499</v>
      </c>
      <c r="DK89">
        <f>Source!BC53</f>
        <v>9.11</v>
      </c>
      <c r="DL89" t="s">
        <v>6</v>
      </c>
      <c r="DM89">
        <v>0</v>
      </c>
      <c r="DN89" t="s">
        <v>6</v>
      </c>
      <c r="DO89">
        <v>0</v>
      </c>
      <c r="GQ89">
        <v>-1</v>
      </c>
      <c r="GR89">
        <v>-1</v>
      </c>
    </row>
    <row r="90" spans="1:200" x14ac:dyDescent="0.2">
      <c r="A90">
        <f>ROW(Source!A53)</f>
        <v>53</v>
      </c>
      <c r="B90">
        <v>74715642</v>
      </c>
      <c r="C90">
        <v>74716087</v>
      </c>
      <c r="D90">
        <v>49524301</v>
      </c>
      <c r="E90">
        <v>1</v>
      </c>
      <c r="F90">
        <v>1</v>
      </c>
      <c r="G90">
        <v>1</v>
      </c>
      <c r="H90">
        <v>3</v>
      </c>
      <c r="I90" t="s">
        <v>560</v>
      </c>
      <c r="J90" t="s">
        <v>561</v>
      </c>
      <c r="K90" t="s">
        <v>562</v>
      </c>
      <c r="L90">
        <v>1348</v>
      </c>
      <c r="N90">
        <v>1009</v>
      </c>
      <c r="O90" t="s">
        <v>559</v>
      </c>
      <c r="P90" t="s">
        <v>559</v>
      </c>
      <c r="Q90">
        <v>1000</v>
      </c>
      <c r="W90">
        <v>0</v>
      </c>
      <c r="X90">
        <v>1824693337</v>
      </c>
      <c r="Y90" s="183" t="e">
        <f>#REF!</f>
        <v>#REF!</v>
      </c>
      <c r="AA90">
        <v>94397.82</v>
      </c>
      <c r="AB90">
        <v>0</v>
      </c>
      <c r="AC90">
        <v>0</v>
      </c>
      <c r="AD90">
        <v>0</v>
      </c>
      <c r="AE90">
        <v>10362</v>
      </c>
      <c r="AF90">
        <v>0</v>
      </c>
      <c r="AG90">
        <v>0</v>
      </c>
      <c r="AH90">
        <v>0</v>
      </c>
      <c r="AI90">
        <v>9.11</v>
      </c>
      <c r="AJ90">
        <v>1</v>
      </c>
      <c r="AK90">
        <v>1</v>
      </c>
      <c r="AL90">
        <v>1</v>
      </c>
      <c r="AM90">
        <v>4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6</v>
      </c>
      <c r="AT90">
        <v>4.0999999999999999E-4</v>
      </c>
      <c r="AU90" t="s">
        <v>6</v>
      </c>
      <c r="AV90">
        <v>0</v>
      </c>
      <c r="AW90">
        <v>2</v>
      </c>
      <c r="AX90">
        <v>74716107</v>
      </c>
      <c r="AY90">
        <v>1</v>
      </c>
      <c r="AZ90">
        <v>0</v>
      </c>
      <c r="BA90">
        <v>95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V90">
        <v>0</v>
      </c>
      <c r="CW90">
        <v>0</v>
      </c>
      <c r="CX90" t="e">
        <f>ROUND(Y90*Source!I53,7)</f>
        <v>#REF!</v>
      </c>
      <c r="CY90">
        <f t="shared" si="58"/>
        <v>94397.82</v>
      </c>
      <c r="CZ90">
        <f t="shared" si="59"/>
        <v>10362</v>
      </c>
      <c r="DA90">
        <f t="shared" si="60"/>
        <v>9.11</v>
      </c>
      <c r="DB90">
        <f t="shared" si="61"/>
        <v>4.25</v>
      </c>
      <c r="DC90">
        <f t="shared" si="62"/>
        <v>0</v>
      </c>
      <c r="DD90" t="s">
        <v>6</v>
      </c>
      <c r="DE90" t="s">
        <v>6</v>
      </c>
      <c r="DF90" t="e">
        <f t="shared" si="63"/>
        <v>#REF!</v>
      </c>
      <c r="DG90" t="e">
        <f t="shared" si="64"/>
        <v>#REF!</v>
      </c>
      <c r="DH90" t="e">
        <f>Source!I53*SmtRes!Y90</f>
        <v>#REF!</v>
      </c>
      <c r="DI90">
        <f t="shared" si="65"/>
        <v>94397.82</v>
      </c>
      <c r="DJ90">
        <f>EtalonRes!Y95</f>
        <v>10362</v>
      </c>
      <c r="DK90">
        <f>Source!BC53</f>
        <v>9.11</v>
      </c>
      <c r="DL90" t="s">
        <v>6</v>
      </c>
      <c r="DM90">
        <v>0</v>
      </c>
      <c r="DN90" t="s">
        <v>6</v>
      </c>
      <c r="DO90">
        <v>0</v>
      </c>
      <c r="GQ90">
        <v>-1</v>
      </c>
      <c r="GR90">
        <v>-1</v>
      </c>
    </row>
    <row r="91" spans="1:200" x14ac:dyDescent="0.2">
      <c r="A91">
        <f>ROW(Source!A53)</f>
        <v>53</v>
      </c>
      <c r="B91">
        <v>74715642</v>
      </c>
      <c r="C91">
        <v>74716087</v>
      </c>
      <c r="D91">
        <v>49525488</v>
      </c>
      <c r="E91">
        <v>1</v>
      </c>
      <c r="F91">
        <v>1</v>
      </c>
      <c r="G91">
        <v>1</v>
      </c>
      <c r="H91">
        <v>3</v>
      </c>
      <c r="I91" t="s">
        <v>537</v>
      </c>
      <c r="J91" t="s">
        <v>538</v>
      </c>
      <c r="K91" t="s">
        <v>539</v>
      </c>
      <c r="L91">
        <v>1346</v>
      </c>
      <c r="N91">
        <v>1009</v>
      </c>
      <c r="O91" t="s">
        <v>540</v>
      </c>
      <c r="P91" t="s">
        <v>540</v>
      </c>
      <c r="Q91">
        <v>1</v>
      </c>
      <c r="W91">
        <v>0</v>
      </c>
      <c r="X91">
        <v>-1864341761</v>
      </c>
      <c r="Y91" s="183" t="e">
        <f>#REF!</f>
        <v>#REF!</v>
      </c>
      <c r="AA91">
        <v>82.35</v>
      </c>
      <c r="AB91">
        <v>0</v>
      </c>
      <c r="AC91">
        <v>0</v>
      </c>
      <c r="AD91">
        <v>0</v>
      </c>
      <c r="AE91">
        <v>9.0399999999999991</v>
      </c>
      <c r="AF91">
        <v>0</v>
      </c>
      <c r="AG91">
        <v>0</v>
      </c>
      <c r="AH91">
        <v>0</v>
      </c>
      <c r="AI91">
        <v>9.11</v>
      </c>
      <c r="AJ91">
        <v>1</v>
      </c>
      <c r="AK91">
        <v>1</v>
      </c>
      <c r="AL91">
        <v>1</v>
      </c>
      <c r="AM91">
        <v>4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6</v>
      </c>
      <c r="AT91">
        <v>15</v>
      </c>
      <c r="AU91" t="s">
        <v>6</v>
      </c>
      <c r="AV91">
        <v>0</v>
      </c>
      <c r="AW91">
        <v>2</v>
      </c>
      <c r="AX91">
        <v>74716108</v>
      </c>
      <c r="AY91">
        <v>1</v>
      </c>
      <c r="AZ91">
        <v>0</v>
      </c>
      <c r="BA91">
        <v>96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V91">
        <v>0</v>
      </c>
      <c r="CW91">
        <v>0</v>
      </c>
      <c r="CX91" t="e">
        <f>ROUND(Y91*Source!I53,7)</f>
        <v>#REF!</v>
      </c>
      <c r="CY91">
        <f t="shared" si="58"/>
        <v>82.35</v>
      </c>
      <c r="CZ91">
        <f t="shared" si="59"/>
        <v>9.0399999999999991</v>
      </c>
      <c r="DA91">
        <f t="shared" si="60"/>
        <v>9.11</v>
      </c>
      <c r="DB91">
        <f t="shared" si="61"/>
        <v>135.6</v>
      </c>
      <c r="DC91">
        <f t="shared" si="62"/>
        <v>0</v>
      </c>
      <c r="DD91" t="s">
        <v>6</v>
      </c>
      <c r="DE91" t="s">
        <v>6</v>
      </c>
      <c r="DF91" t="e">
        <f t="shared" si="63"/>
        <v>#REF!</v>
      </c>
      <c r="DG91" t="e">
        <f t="shared" si="64"/>
        <v>#REF!</v>
      </c>
      <c r="DH91" t="e">
        <f>Source!I53*SmtRes!Y91</f>
        <v>#REF!</v>
      </c>
      <c r="DI91">
        <f t="shared" si="65"/>
        <v>82.35</v>
      </c>
      <c r="DJ91">
        <f>EtalonRes!Y96</f>
        <v>9.0399999999999991</v>
      </c>
      <c r="DK91">
        <f>Source!BC53</f>
        <v>9.11</v>
      </c>
      <c r="DL91" t="s">
        <v>6</v>
      </c>
      <c r="DM91">
        <v>0</v>
      </c>
      <c r="DN91" t="s">
        <v>6</v>
      </c>
      <c r="DO91">
        <v>0</v>
      </c>
      <c r="GQ91">
        <v>-1</v>
      </c>
      <c r="GR91">
        <v>-1</v>
      </c>
    </row>
    <row r="92" spans="1:200" x14ac:dyDescent="0.2">
      <c r="A92">
        <f>ROW(Source!A53)</f>
        <v>53</v>
      </c>
      <c r="B92">
        <v>74715642</v>
      </c>
      <c r="C92">
        <v>74716087</v>
      </c>
      <c r="D92">
        <v>49526492</v>
      </c>
      <c r="E92">
        <v>1</v>
      </c>
      <c r="F92">
        <v>1</v>
      </c>
      <c r="G92">
        <v>1</v>
      </c>
      <c r="H92">
        <v>3</v>
      </c>
      <c r="I92" t="s">
        <v>541</v>
      </c>
      <c r="J92" t="s">
        <v>542</v>
      </c>
      <c r="K92" t="s">
        <v>543</v>
      </c>
      <c r="L92">
        <v>1346</v>
      </c>
      <c r="N92">
        <v>1009</v>
      </c>
      <c r="O92" t="s">
        <v>540</v>
      </c>
      <c r="P92" t="s">
        <v>540</v>
      </c>
      <c r="Q92">
        <v>1</v>
      </c>
      <c r="W92">
        <v>0</v>
      </c>
      <c r="X92">
        <v>497341279</v>
      </c>
      <c r="Y92" s="183" t="e">
        <f>#REF!</f>
        <v>#REF!</v>
      </c>
      <c r="AA92">
        <v>210.35</v>
      </c>
      <c r="AB92">
        <v>0</v>
      </c>
      <c r="AC92">
        <v>0</v>
      </c>
      <c r="AD92">
        <v>0</v>
      </c>
      <c r="AE92">
        <v>23.09</v>
      </c>
      <c r="AF92">
        <v>0</v>
      </c>
      <c r="AG92">
        <v>0</v>
      </c>
      <c r="AH92">
        <v>0</v>
      </c>
      <c r="AI92">
        <v>9.11</v>
      </c>
      <c r="AJ92">
        <v>1</v>
      </c>
      <c r="AK92">
        <v>1</v>
      </c>
      <c r="AL92">
        <v>1</v>
      </c>
      <c r="AM92">
        <v>4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6</v>
      </c>
      <c r="AT92">
        <v>8</v>
      </c>
      <c r="AU92" t="s">
        <v>6</v>
      </c>
      <c r="AV92">
        <v>0</v>
      </c>
      <c r="AW92">
        <v>2</v>
      </c>
      <c r="AX92">
        <v>74716109</v>
      </c>
      <c r="AY92">
        <v>1</v>
      </c>
      <c r="AZ92">
        <v>0</v>
      </c>
      <c r="BA92">
        <v>97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V92">
        <v>0</v>
      </c>
      <c r="CW92">
        <v>0</v>
      </c>
      <c r="CX92" t="e">
        <f>ROUND(Y92*Source!I53,7)</f>
        <v>#REF!</v>
      </c>
      <c r="CY92">
        <f t="shared" si="58"/>
        <v>210.35</v>
      </c>
      <c r="CZ92">
        <f t="shared" si="59"/>
        <v>23.09</v>
      </c>
      <c r="DA92">
        <f t="shared" si="60"/>
        <v>9.11</v>
      </c>
      <c r="DB92">
        <f t="shared" si="61"/>
        <v>184.72</v>
      </c>
      <c r="DC92">
        <f t="shared" si="62"/>
        <v>0</v>
      </c>
      <c r="DD92" t="s">
        <v>6</v>
      </c>
      <c r="DE92" t="s">
        <v>6</v>
      </c>
      <c r="DF92" t="e">
        <f t="shared" si="63"/>
        <v>#REF!</v>
      </c>
      <c r="DG92" t="e">
        <f t="shared" si="64"/>
        <v>#REF!</v>
      </c>
      <c r="DH92" t="e">
        <f>Source!I53*SmtRes!Y92</f>
        <v>#REF!</v>
      </c>
      <c r="DI92">
        <f t="shared" si="65"/>
        <v>210.35</v>
      </c>
      <c r="DJ92">
        <f>EtalonRes!Y97</f>
        <v>23.09</v>
      </c>
      <c r="DK92">
        <f>Source!BC53</f>
        <v>9.11</v>
      </c>
      <c r="DL92" t="s">
        <v>6</v>
      </c>
      <c r="DM92">
        <v>0</v>
      </c>
      <c r="DN92" t="s">
        <v>6</v>
      </c>
      <c r="DO92">
        <v>0</v>
      </c>
      <c r="GQ92">
        <v>-1</v>
      </c>
      <c r="GR92">
        <v>-1</v>
      </c>
    </row>
    <row r="93" spans="1:200" x14ac:dyDescent="0.2">
      <c r="A93">
        <f>ROW(Source!A53)</f>
        <v>53</v>
      </c>
      <c r="B93">
        <v>74715642</v>
      </c>
      <c r="C93">
        <v>74716087</v>
      </c>
      <c r="D93">
        <v>49541437</v>
      </c>
      <c r="E93">
        <v>1</v>
      </c>
      <c r="F93">
        <v>1</v>
      </c>
      <c r="G93">
        <v>1</v>
      </c>
      <c r="H93">
        <v>3</v>
      </c>
      <c r="I93" t="s">
        <v>153</v>
      </c>
      <c r="J93" t="s">
        <v>155</v>
      </c>
      <c r="K93" t="s">
        <v>154</v>
      </c>
      <c r="L93">
        <v>1327</v>
      </c>
      <c r="N93">
        <v>1005</v>
      </c>
      <c r="O93" t="s">
        <v>105</v>
      </c>
      <c r="P93" t="s">
        <v>105</v>
      </c>
      <c r="Q93">
        <v>1</v>
      </c>
      <c r="W93">
        <v>0</v>
      </c>
      <c r="X93">
        <v>2073721092</v>
      </c>
      <c r="Y93">
        <f t="shared" ref="Y93:Y98" si="66">AT93</f>
        <v>1.6644562300000001</v>
      </c>
      <c r="AA93">
        <v>311.56</v>
      </c>
      <c r="AB93">
        <v>0</v>
      </c>
      <c r="AC93">
        <v>0</v>
      </c>
      <c r="AD93">
        <v>0</v>
      </c>
      <c r="AE93">
        <v>34.200000000000003</v>
      </c>
      <c r="AF93">
        <v>0</v>
      </c>
      <c r="AG93">
        <v>0</v>
      </c>
      <c r="AH93">
        <v>0</v>
      </c>
      <c r="AI93">
        <v>9.11</v>
      </c>
      <c r="AJ93">
        <v>1</v>
      </c>
      <c r="AK93">
        <v>1</v>
      </c>
      <c r="AL93">
        <v>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 t="s">
        <v>6</v>
      </c>
      <c r="AT93">
        <v>1.6644562300000001</v>
      </c>
      <c r="AU93" t="s">
        <v>6</v>
      </c>
      <c r="AV93">
        <v>0</v>
      </c>
      <c r="AW93">
        <v>1</v>
      </c>
      <c r="AX93">
        <v>-1</v>
      </c>
      <c r="AY93">
        <v>0</v>
      </c>
      <c r="AZ93">
        <v>0</v>
      </c>
      <c r="BA93" t="s">
        <v>6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V93">
        <v>0</v>
      </c>
      <c r="CW93">
        <v>0</v>
      </c>
      <c r="CX93">
        <f>ROUND(Y93*Source!I53,7)</f>
        <v>2.5099999999999998</v>
      </c>
      <c r="CY93">
        <f t="shared" si="58"/>
        <v>311.56</v>
      </c>
      <c r="CZ93">
        <f t="shared" si="59"/>
        <v>34.200000000000003</v>
      </c>
      <c r="DA93">
        <f t="shared" si="60"/>
        <v>9.11</v>
      </c>
      <c r="DB93">
        <f t="shared" si="61"/>
        <v>56.92</v>
      </c>
      <c r="DC93">
        <f t="shared" si="62"/>
        <v>0</v>
      </c>
      <c r="DD93" t="s">
        <v>6</v>
      </c>
      <c r="DE93" t="s">
        <v>6</v>
      </c>
      <c r="DF93">
        <f t="shared" si="63"/>
        <v>782.02</v>
      </c>
      <c r="DG93">
        <f t="shared" si="64"/>
        <v>0</v>
      </c>
      <c r="DH93">
        <f>Source!I53*SmtRes!Y93</f>
        <v>2.5099999948400002</v>
      </c>
      <c r="DI93">
        <f t="shared" si="65"/>
        <v>311.56</v>
      </c>
      <c r="DJ93">
        <f t="shared" ref="DJ93:DJ98" si="67">DF93</f>
        <v>782.02</v>
      </c>
      <c r="DK93">
        <f>Source!BC53</f>
        <v>9.11</v>
      </c>
      <c r="DL93" t="s">
        <v>6</v>
      </c>
      <c r="DM93">
        <v>0</v>
      </c>
      <c r="DN93" t="s">
        <v>6</v>
      </c>
      <c r="DO93">
        <v>0</v>
      </c>
      <c r="GP93">
        <v>1</v>
      </c>
      <c r="GQ93">
        <v>-1</v>
      </c>
      <c r="GR93">
        <v>-1</v>
      </c>
    </row>
    <row r="94" spans="1:200" x14ac:dyDescent="0.2">
      <c r="A94">
        <f>ROW(Source!A53)</f>
        <v>53</v>
      </c>
      <c r="B94">
        <v>74715642</v>
      </c>
      <c r="C94">
        <v>74716087</v>
      </c>
      <c r="D94">
        <v>49555131</v>
      </c>
      <c r="E94">
        <v>1</v>
      </c>
      <c r="F94">
        <v>1</v>
      </c>
      <c r="G94">
        <v>1</v>
      </c>
      <c r="H94">
        <v>3</v>
      </c>
      <c r="I94" t="s">
        <v>563</v>
      </c>
      <c r="J94" t="s">
        <v>564</v>
      </c>
      <c r="K94" t="s">
        <v>565</v>
      </c>
      <c r="L94">
        <v>1348</v>
      </c>
      <c r="N94">
        <v>1009</v>
      </c>
      <c r="O94" t="s">
        <v>559</v>
      </c>
      <c r="P94" t="s">
        <v>559</v>
      </c>
      <c r="Q94">
        <v>1000</v>
      </c>
      <c r="W94">
        <v>0</v>
      </c>
      <c r="X94">
        <v>-364749507</v>
      </c>
      <c r="Y94" s="183" t="e">
        <f>#REF!</f>
        <v>#REF!</v>
      </c>
      <c r="AA94">
        <v>156537.13</v>
      </c>
      <c r="AB94">
        <v>0</v>
      </c>
      <c r="AC94">
        <v>0</v>
      </c>
      <c r="AD94">
        <v>0</v>
      </c>
      <c r="AE94">
        <v>17183</v>
      </c>
      <c r="AF94">
        <v>0</v>
      </c>
      <c r="AG94">
        <v>0</v>
      </c>
      <c r="AH94">
        <v>0</v>
      </c>
      <c r="AI94">
        <v>9.11</v>
      </c>
      <c r="AJ94">
        <v>1</v>
      </c>
      <c r="AK94">
        <v>1</v>
      </c>
      <c r="AL94">
        <v>1</v>
      </c>
      <c r="AM94">
        <v>4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6</v>
      </c>
      <c r="AT94">
        <v>5.0099999999999997E-3</v>
      </c>
      <c r="AU94" t="s">
        <v>6</v>
      </c>
      <c r="AV94">
        <v>0</v>
      </c>
      <c r="AW94">
        <v>2</v>
      </c>
      <c r="AX94">
        <v>74716111</v>
      </c>
      <c r="AY94">
        <v>1</v>
      </c>
      <c r="AZ94">
        <v>0</v>
      </c>
      <c r="BA94">
        <v>99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V94">
        <v>0</v>
      </c>
      <c r="CW94">
        <v>0</v>
      </c>
      <c r="CX94" t="e">
        <f>ROUND(Y94*Source!I53,7)</f>
        <v>#REF!</v>
      </c>
      <c r="CY94">
        <f t="shared" si="58"/>
        <v>156537.13</v>
      </c>
      <c r="CZ94">
        <f t="shared" si="59"/>
        <v>17183</v>
      </c>
      <c r="DA94">
        <f t="shared" si="60"/>
        <v>9.11</v>
      </c>
      <c r="DB94">
        <f t="shared" si="61"/>
        <v>86.09</v>
      </c>
      <c r="DC94">
        <f t="shared" si="62"/>
        <v>0</v>
      </c>
      <c r="DD94" t="s">
        <v>6</v>
      </c>
      <c r="DE94" t="s">
        <v>6</v>
      </c>
      <c r="DF94" t="e">
        <f t="shared" si="63"/>
        <v>#REF!</v>
      </c>
      <c r="DG94" t="e">
        <f t="shared" si="64"/>
        <v>#REF!</v>
      </c>
      <c r="DH94" t="e">
        <f>Source!I53*SmtRes!Y94</f>
        <v>#REF!</v>
      </c>
      <c r="DI94">
        <f t="shared" si="65"/>
        <v>156537.13</v>
      </c>
      <c r="DJ94">
        <f>EtalonRes!Y99</f>
        <v>17183</v>
      </c>
      <c r="DK94">
        <f>Source!BC53</f>
        <v>9.11</v>
      </c>
      <c r="DL94" t="s">
        <v>6</v>
      </c>
      <c r="DM94">
        <v>0</v>
      </c>
      <c r="DN94" t="s">
        <v>6</v>
      </c>
      <c r="DO94">
        <v>0</v>
      </c>
      <c r="GQ94">
        <v>-1</v>
      </c>
      <c r="GR94">
        <v>-1</v>
      </c>
    </row>
    <row r="95" spans="1:200" x14ac:dyDescent="0.2">
      <c r="A95">
        <f>ROW(Source!A53)</f>
        <v>53</v>
      </c>
      <c r="B95">
        <v>74715642</v>
      </c>
      <c r="C95">
        <v>74716087</v>
      </c>
      <c r="D95">
        <v>0</v>
      </c>
      <c r="E95">
        <v>0</v>
      </c>
      <c r="F95">
        <v>1</v>
      </c>
      <c r="G95">
        <v>1</v>
      </c>
      <c r="H95">
        <v>3</v>
      </c>
      <c r="I95" t="s">
        <v>35</v>
      </c>
      <c r="J95" t="s">
        <v>142</v>
      </c>
      <c r="K95" t="s">
        <v>141</v>
      </c>
      <c r="L95">
        <v>1327</v>
      </c>
      <c r="N95">
        <v>1005</v>
      </c>
      <c r="O95" t="s">
        <v>105</v>
      </c>
      <c r="P95" t="s">
        <v>105</v>
      </c>
      <c r="Q95">
        <v>1</v>
      </c>
      <c r="W95">
        <v>0</v>
      </c>
      <c r="X95">
        <v>-1862816357</v>
      </c>
      <c r="Y95">
        <f t="shared" si="66"/>
        <v>3.3156498999999999</v>
      </c>
      <c r="AA95">
        <v>1025.04</v>
      </c>
      <c r="AB95">
        <v>0</v>
      </c>
      <c r="AC95">
        <v>0</v>
      </c>
      <c r="AD95">
        <v>0</v>
      </c>
      <c r="AE95">
        <v>1077.96</v>
      </c>
      <c r="AF95">
        <v>0</v>
      </c>
      <c r="AG95">
        <v>0</v>
      </c>
      <c r="AH95">
        <v>0</v>
      </c>
      <c r="AI95">
        <v>9.11</v>
      </c>
      <c r="AJ95">
        <v>1</v>
      </c>
      <c r="AK95">
        <v>1</v>
      </c>
      <c r="AL95">
        <v>1</v>
      </c>
      <c r="AM95">
        <v>0</v>
      </c>
      <c r="AN95">
        <v>0</v>
      </c>
      <c r="AO95">
        <v>0</v>
      </c>
      <c r="AP95">
        <v>1</v>
      </c>
      <c r="AQ95">
        <v>0</v>
      </c>
      <c r="AR95">
        <v>0</v>
      </c>
      <c r="AS95" t="s">
        <v>6</v>
      </c>
      <c r="AT95">
        <v>3.3156498999999999</v>
      </c>
      <c r="AU95" t="s">
        <v>6</v>
      </c>
      <c r="AV95">
        <v>0</v>
      </c>
      <c r="AW95">
        <v>1</v>
      </c>
      <c r="AX95">
        <v>-1</v>
      </c>
      <c r="AY95">
        <v>0</v>
      </c>
      <c r="AZ95">
        <v>0</v>
      </c>
      <c r="BA95" t="s">
        <v>6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V95">
        <v>0</v>
      </c>
      <c r="CW95">
        <v>0</v>
      </c>
      <c r="CX95">
        <f>ROUND(Y95*Source!I53,7)</f>
        <v>5</v>
      </c>
      <c r="CY95">
        <f t="shared" si="58"/>
        <v>1025.04</v>
      </c>
      <c r="CZ95">
        <f t="shared" si="59"/>
        <v>1077.96</v>
      </c>
      <c r="DA95">
        <f t="shared" si="60"/>
        <v>9.11</v>
      </c>
      <c r="DB95">
        <f t="shared" si="61"/>
        <v>3574.14</v>
      </c>
      <c r="DC95">
        <f t="shared" si="62"/>
        <v>0</v>
      </c>
      <c r="DD95" t="s">
        <v>6</v>
      </c>
      <c r="DE95" t="s">
        <v>6</v>
      </c>
      <c r="DF95">
        <f t="shared" si="63"/>
        <v>49101.1</v>
      </c>
      <c r="DG95">
        <f t="shared" si="64"/>
        <v>0</v>
      </c>
      <c r="DH95">
        <f>Source!I53*SmtRes!Y95</f>
        <v>5.0000000491999996</v>
      </c>
      <c r="DI95">
        <f t="shared" si="65"/>
        <v>1025.04</v>
      </c>
      <c r="DJ95">
        <f t="shared" si="67"/>
        <v>49101.1</v>
      </c>
      <c r="DK95">
        <f>Source!BC53</f>
        <v>9.11</v>
      </c>
      <c r="DL95" t="s">
        <v>6</v>
      </c>
      <c r="DM95">
        <v>0</v>
      </c>
      <c r="DN95" t="s">
        <v>6</v>
      </c>
      <c r="DO95">
        <v>0</v>
      </c>
      <c r="GP95">
        <v>1</v>
      </c>
      <c r="GQ95">
        <v>-1</v>
      </c>
      <c r="GR95">
        <v>-1</v>
      </c>
    </row>
    <row r="96" spans="1:200" x14ac:dyDescent="0.2">
      <c r="A96">
        <f>ROW(Source!A53)</f>
        <v>53</v>
      </c>
      <c r="B96">
        <v>74715642</v>
      </c>
      <c r="C96">
        <v>74716087</v>
      </c>
      <c r="D96">
        <v>0</v>
      </c>
      <c r="E96">
        <v>0</v>
      </c>
      <c r="F96">
        <v>1</v>
      </c>
      <c r="G96">
        <v>1</v>
      </c>
      <c r="H96">
        <v>3</v>
      </c>
      <c r="I96" t="s">
        <v>35</v>
      </c>
      <c r="J96" t="s">
        <v>142</v>
      </c>
      <c r="K96" t="s">
        <v>148</v>
      </c>
      <c r="L96">
        <v>1327</v>
      </c>
      <c r="N96">
        <v>1005</v>
      </c>
      <c r="O96" t="s">
        <v>105</v>
      </c>
      <c r="P96" t="s">
        <v>105</v>
      </c>
      <c r="Q96">
        <v>1</v>
      </c>
      <c r="W96">
        <v>0</v>
      </c>
      <c r="X96">
        <v>1617491550</v>
      </c>
      <c r="Y96">
        <f t="shared" si="66"/>
        <v>43.103448299999997</v>
      </c>
      <c r="AA96">
        <v>1165.54</v>
      </c>
      <c r="AB96">
        <v>0</v>
      </c>
      <c r="AC96">
        <v>0</v>
      </c>
      <c r="AD96">
        <v>0</v>
      </c>
      <c r="AE96">
        <v>1225.7</v>
      </c>
      <c r="AF96">
        <v>0</v>
      </c>
      <c r="AG96">
        <v>0</v>
      </c>
      <c r="AH96">
        <v>0</v>
      </c>
      <c r="AI96">
        <v>9.11</v>
      </c>
      <c r="AJ96">
        <v>1</v>
      </c>
      <c r="AK96">
        <v>1</v>
      </c>
      <c r="AL96">
        <v>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 t="s">
        <v>6</v>
      </c>
      <c r="AT96">
        <v>43.103448299999997</v>
      </c>
      <c r="AU96" t="s">
        <v>6</v>
      </c>
      <c r="AV96">
        <v>0</v>
      </c>
      <c r="AW96">
        <v>1</v>
      </c>
      <c r="AX96">
        <v>-1</v>
      </c>
      <c r="AY96">
        <v>0</v>
      </c>
      <c r="AZ96">
        <v>0</v>
      </c>
      <c r="BA96" t="s">
        <v>6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V96">
        <v>0</v>
      </c>
      <c r="CW96">
        <v>0</v>
      </c>
      <c r="CX96">
        <f>ROUND(Y96*Source!I53,7)</f>
        <v>65</v>
      </c>
      <c r="CY96">
        <f t="shared" si="58"/>
        <v>1165.54</v>
      </c>
      <c r="CZ96">
        <f t="shared" si="59"/>
        <v>1225.7</v>
      </c>
      <c r="DA96">
        <f t="shared" si="60"/>
        <v>9.11</v>
      </c>
      <c r="DB96">
        <f t="shared" si="61"/>
        <v>52831.9</v>
      </c>
      <c r="DC96">
        <f t="shared" si="62"/>
        <v>0</v>
      </c>
      <c r="DD96" t="s">
        <v>6</v>
      </c>
      <c r="DE96" t="s">
        <v>6</v>
      </c>
      <c r="DF96">
        <f t="shared" si="63"/>
        <v>725798.45</v>
      </c>
      <c r="DG96">
        <f t="shared" si="64"/>
        <v>0</v>
      </c>
      <c r="DH96">
        <f>Source!I53*SmtRes!Y96</f>
        <v>65.000000036399996</v>
      </c>
      <c r="DI96">
        <f t="shared" si="65"/>
        <v>1165.54</v>
      </c>
      <c r="DJ96">
        <f t="shared" si="67"/>
        <v>725798.45</v>
      </c>
      <c r="DK96">
        <f>Source!BC53</f>
        <v>9.11</v>
      </c>
      <c r="DL96" t="s">
        <v>6</v>
      </c>
      <c r="DM96">
        <v>0</v>
      </c>
      <c r="DN96" t="s">
        <v>6</v>
      </c>
      <c r="DO96">
        <v>0</v>
      </c>
      <c r="GP96">
        <v>1</v>
      </c>
      <c r="GQ96">
        <v>-1</v>
      </c>
      <c r="GR96">
        <v>-1</v>
      </c>
    </row>
    <row r="97" spans="1:200" x14ac:dyDescent="0.2">
      <c r="A97">
        <f>ROW(Source!A53)</f>
        <v>53</v>
      </c>
      <c r="B97">
        <v>74715642</v>
      </c>
      <c r="C97">
        <v>74716087</v>
      </c>
      <c r="D97">
        <v>0</v>
      </c>
      <c r="E97">
        <v>0</v>
      </c>
      <c r="F97">
        <v>1</v>
      </c>
      <c r="G97">
        <v>1</v>
      </c>
      <c r="H97">
        <v>3</v>
      </c>
      <c r="I97" t="s">
        <v>35</v>
      </c>
      <c r="J97" t="s">
        <v>142</v>
      </c>
      <c r="K97" t="s">
        <v>151</v>
      </c>
      <c r="L97">
        <v>1327</v>
      </c>
      <c r="N97">
        <v>1005</v>
      </c>
      <c r="O97" t="s">
        <v>105</v>
      </c>
      <c r="P97" t="s">
        <v>105</v>
      </c>
      <c r="Q97">
        <v>1</v>
      </c>
      <c r="W97">
        <v>0</v>
      </c>
      <c r="X97">
        <v>228625625</v>
      </c>
      <c r="Y97">
        <f t="shared" si="66"/>
        <v>46.419098140000003</v>
      </c>
      <c r="AA97">
        <v>1165.54</v>
      </c>
      <c r="AB97">
        <v>0</v>
      </c>
      <c r="AC97">
        <v>0</v>
      </c>
      <c r="AD97">
        <v>0</v>
      </c>
      <c r="AE97">
        <v>1225.7</v>
      </c>
      <c r="AF97">
        <v>0</v>
      </c>
      <c r="AG97">
        <v>0</v>
      </c>
      <c r="AH97">
        <v>0</v>
      </c>
      <c r="AI97">
        <v>9.11</v>
      </c>
      <c r="AJ97">
        <v>1</v>
      </c>
      <c r="AK97">
        <v>1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 t="s">
        <v>6</v>
      </c>
      <c r="AT97">
        <v>46.419098140000003</v>
      </c>
      <c r="AU97" t="s">
        <v>6</v>
      </c>
      <c r="AV97">
        <v>0</v>
      </c>
      <c r="AW97">
        <v>1</v>
      </c>
      <c r="AX97">
        <v>-1</v>
      </c>
      <c r="AY97">
        <v>0</v>
      </c>
      <c r="AZ97">
        <v>0</v>
      </c>
      <c r="BA97" t="s">
        <v>6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V97">
        <v>0</v>
      </c>
      <c r="CW97">
        <v>0</v>
      </c>
      <c r="CX97">
        <f>ROUND(Y97*Source!I53,7)</f>
        <v>70</v>
      </c>
      <c r="CY97">
        <f t="shared" si="58"/>
        <v>1165.54</v>
      </c>
      <c r="CZ97">
        <f t="shared" si="59"/>
        <v>1225.7</v>
      </c>
      <c r="DA97">
        <f t="shared" si="60"/>
        <v>9.11</v>
      </c>
      <c r="DB97">
        <f t="shared" si="61"/>
        <v>56895.89</v>
      </c>
      <c r="DC97">
        <f t="shared" si="62"/>
        <v>0</v>
      </c>
      <c r="DD97" t="s">
        <v>6</v>
      </c>
      <c r="DE97" t="s">
        <v>6</v>
      </c>
      <c r="DF97">
        <f t="shared" si="63"/>
        <v>781629.1</v>
      </c>
      <c r="DG97">
        <f t="shared" si="64"/>
        <v>0</v>
      </c>
      <c r="DH97">
        <f>Source!I53*SmtRes!Y97</f>
        <v>69.999999995120007</v>
      </c>
      <c r="DI97">
        <f t="shared" si="65"/>
        <v>1165.54</v>
      </c>
      <c r="DJ97">
        <f t="shared" si="67"/>
        <v>781629.1</v>
      </c>
      <c r="DK97">
        <f>Source!BC53</f>
        <v>9.11</v>
      </c>
      <c r="DL97" t="s">
        <v>6</v>
      </c>
      <c r="DM97">
        <v>0</v>
      </c>
      <c r="DN97" t="s">
        <v>6</v>
      </c>
      <c r="DO97">
        <v>0</v>
      </c>
      <c r="GP97">
        <v>1</v>
      </c>
      <c r="GQ97">
        <v>-1</v>
      </c>
      <c r="GR97">
        <v>-1</v>
      </c>
    </row>
    <row r="98" spans="1:200" x14ac:dyDescent="0.2">
      <c r="A98">
        <f>ROW(Source!A53)</f>
        <v>53</v>
      </c>
      <c r="B98">
        <v>74715642</v>
      </c>
      <c r="C98">
        <v>74716087</v>
      </c>
      <c r="D98">
        <v>0</v>
      </c>
      <c r="E98">
        <v>0</v>
      </c>
      <c r="F98">
        <v>1</v>
      </c>
      <c r="G98">
        <v>1</v>
      </c>
      <c r="H98">
        <v>3</v>
      </c>
      <c r="I98" t="s">
        <v>35</v>
      </c>
      <c r="J98" t="s">
        <v>142</v>
      </c>
      <c r="K98" t="s">
        <v>145</v>
      </c>
      <c r="L98">
        <v>1327</v>
      </c>
      <c r="N98">
        <v>1005</v>
      </c>
      <c r="O98" t="s">
        <v>105</v>
      </c>
      <c r="P98" t="s">
        <v>105</v>
      </c>
      <c r="Q98">
        <v>1</v>
      </c>
      <c r="W98">
        <v>0</v>
      </c>
      <c r="X98">
        <v>-673363491</v>
      </c>
      <c r="Y98">
        <f t="shared" si="66"/>
        <v>7.1618037000000001</v>
      </c>
      <c r="AA98">
        <v>1075.68</v>
      </c>
      <c r="AB98">
        <v>0</v>
      </c>
      <c r="AC98">
        <v>0</v>
      </c>
      <c r="AD98">
        <v>0</v>
      </c>
      <c r="AE98">
        <v>1131.21</v>
      </c>
      <c r="AF98">
        <v>0</v>
      </c>
      <c r="AG98">
        <v>0</v>
      </c>
      <c r="AH98">
        <v>0</v>
      </c>
      <c r="AI98">
        <v>9.11</v>
      </c>
      <c r="AJ98">
        <v>1</v>
      </c>
      <c r="AK98">
        <v>1</v>
      </c>
      <c r="AL98">
        <v>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 t="s">
        <v>6</v>
      </c>
      <c r="AT98">
        <v>7.1618037000000001</v>
      </c>
      <c r="AU98" t="s">
        <v>6</v>
      </c>
      <c r="AV98">
        <v>0</v>
      </c>
      <c r="AW98">
        <v>1</v>
      </c>
      <c r="AX98">
        <v>-1</v>
      </c>
      <c r="AY98">
        <v>0</v>
      </c>
      <c r="AZ98">
        <v>0</v>
      </c>
      <c r="BA98" t="s">
        <v>6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V98">
        <v>0</v>
      </c>
      <c r="CW98">
        <v>0</v>
      </c>
      <c r="CX98">
        <f>ROUND(Y98*Source!I53,7)</f>
        <v>10.8</v>
      </c>
      <c r="CY98">
        <f t="shared" si="58"/>
        <v>1075.68</v>
      </c>
      <c r="CZ98">
        <f t="shared" si="59"/>
        <v>1131.21</v>
      </c>
      <c r="DA98">
        <f t="shared" si="60"/>
        <v>9.11</v>
      </c>
      <c r="DB98">
        <f t="shared" si="61"/>
        <v>8101.5</v>
      </c>
      <c r="DC98">
        <f t="shared" si="62"/>
        <v>0</v>
      </c>
      <c r="DD98" t="s">
        <v>6</v>
      </c>
      <c r="DE98" t="s">
        <v>6</v>
      </c>
      <c r="DF98">
        <f t="shared" si="63"/>
        <v>111297.46</v>
      </c>
      <c r="DG98">
        <f t="shared" si="64"/>
        <v>0</v>
      </c>
      <c r="DH98">
        <f>Source!I53*SmtRes!Y98</f>
        <v>10.799999979600001</v>
      </c>
      <c r="DI98">
        <f t="shared" si="65"/>
        <v>1075.68</v>
      </c>
      <c r="DJ98">
        <f t="shared" si="67"/>
        <v>111297.46</v>
      </c>
      <c r="DK98">
        <f>Source!BC53</f>
        <v>9.11</v>
      </c>
      <c r="DL98" t="s">
        <v>6</v>
      </c>
      <c r="DM98">
        <v>0</v>
      </c>
      <c r="DN98" t="s">
        <v>6</v>
      </c>
      <c r="DO98">
        <v>0</v>
      </c>
      <c r="GP98">
        <v>1</v>
      </c>
      <c r="GQ98">
        <v>-1</v>
      </c>
      <c r="GR98">
        <v>-1</v>
      </c>
    </row>
    <row r="99" spans="1:200" x14ac:dyDescent="0.2">
      <c r="A99">
        <f>ROW(Source!A94)</f>
        <v>94</v>
      </c>
      <c r="B99">
        <v>74715642</v>
      </c>
      <c r="C99">
        <v>74748479</v>
      </c>
      <c r="D99">
        <v>31715651</v>
      </c>
      <c r="E99">
        <v>70</v>
      </c>
      <c r="F99">
        <v>1</v>
      </c>
      <c r="G99">
        <v>1</v>
      </c>
      <c r="H99">
        <v>1</v>
      </c>
      <c r="I99" t="s">
        <v>522</v>
      </c>
      <c r="J99" t="s">
        <v>6</v>
      </c>
      <c r="K99" t="s">
        <v>523</v>
      </c>
      <c r="L99">
        <v>1191</v>
      </c>
      <c r="N99">
        <v>1013</v>
      </c>
      <c r="O99" t="s">
        <v>524</v>
      </c>
      <c r="P99" t="s">
        <v>524</v>
      </c>
      <c r="Q99">
        <v>1</v>
      </c>
      <c r="W99">
        <v>0</v>
      </c>
      <c r="X99">
        <v>-1111239348</v>
      </c>
      <c r="Y99">
        <f>(AT99*ROUND(1.05,7))</f>
        <v>3.8325</v>
      </c>
      <c r="AA99">
        <v>0</v>
      </c>
      <c r="AB99">
        <v>0</v>
      </c>
      <c r="AC99">
        <v>0</v>
      </c>
      <c r="AD99">
        <v>321.20999999999998</v>
      </c>
      <c r="AE99">
        <v>0</v>
      </c>
      <c r="AF99">
        <v>0</v>
      </c>
      <c r="AG99">
        <v>0</v>
      </c>
      <c r="AH99">
        <v>9.6199999999999992</v>
      </c>
      <c r="AI99">
        <v>1</v>
      </c>
      <c r="AJ99">
        <v>1</v>
      </c>
      <c r="AK99">
        <v>1</v>
      </c>
      <c r="AL99">
        <v>33.39</v>
      </c>
      <c r="AM99">
        <v>4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6</v>
      </c>
      <c r="AT99">
        <v>3.65</v>
      </c>
      <c r="AU99" t="s">
        <v>26</v>
      </c>
      <c r="AV99">
        <v>1</v>
      </c>
      <c r="AW99">
        <v>2</v>
      </c>
      <c r="AX99">
        <v>74748491</v>
      </c>
      <c r="AY99">
        <v>1</v>
      </c>
      <c r="AZ99">
        <v>0</v>
      </c>
      <c r="BA99">
        <v>104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U99">
        <f>ROUND(AT99*Source!I94*AH99*AL99,2)</f>
        <v>3517.27</v>
      </c>
      <c r="CV99">
        <f>ROUND(Y99*Source!I94,7)</f>
        <v>11.4975</v>
      </c>
      <c r="CW99">
        <v>0</v>
      </c>
      <c r="CX99">
        <f>ROUND(Y99*Source!I94,7)</f>
        <v>11.4975</v>
      </c>
      <c r="CY99">
        <f>AD99</f>
        <v>321.20999999999998</v>
      </c>
      <c r="CZ99">
        <f>AH99</f>
        <v>9.6199999999999992</v>
      </c>
      <c r="DA99">
        <f>AL99</f>
        <v>33.39</v>
      </c>
      <c r="DB99">
        <f>ROUND((ROUND(AT99*CZ99,2)*ROUND(1.05,7)),2)</f>
        <v>36.869999999999997</v>
      </c>
      <c r="DC99">
        <f>ROUND((ROUND(AT99*AG99,2)*ROUND(1.05,7)),2)</f>
        <v>0</v>
      </c>
      <c r="DD99" t="s">
        <v>6</v>
      </c>
      <c r="DE99" t="s">
        <v>6</v>
      </c>
      <c r="DF99">
        <f>ROUND(ROUND(AE99,2)*CX99,2)</f>
        <v>0</v>
      </c>
      <c r="DG99">
        <f t="shared" si="64"/>
        <v>0</v>
      </c>
      <c r="DH99">
        <f>Source!I94*SmtRes!Y99</f>
        <v>11.4975</v>
      </c>
      <c r="DI99">
        <f>AD99</f>
        <v>321.20999999999998</v>
      </c>
      <c r="DJ99">
        <f>EtalonRes!AB104</f>
        <v>9.6199999999999992</v>
      </c>
      <c r="DK99">
        <f>Source!BA94</f>
        <v>33.39</v>
      </c>
      <c r="DL99" t="s">
        <v>6</v>
      </c>
      <c r="DM99">
        <v>0</v>
      </c>
      <c r="DN99" t="s">
        <v>6</v>
      </c>
      <c r="DO99">
        <v>0</v>
      </c>
      <c r="GQ99">
        <v>-1</v>
      </c>
      <c r="GR99">
        <v>-1</v>
      </c>
    </row>
    <row r="100" spans="1:200" x14ac:dyDescent="0.2">
      <c r="A100">
        <f>ROW(Source!A94)</f>
        <v>94</v>
      </c>
      <c r="B100">
        <v>74715642</v>
      </c>
      <c r="C100">
        <v>74748479</v>
      </c>
      <c r="D100">
        <v>31709492</v>
      </c>
      <c r="E100">
        <v>70</v>
      </c>
      <c r="F100">
        <v>1</v>
      </c>
      <c r="G100">
        <v>1</v>
      </c>
      <c r="H100">
        <v>1</v>
      </c>
      <c r="I100" t="s">
        <v>525</v>
      </c>
      <c r="J100" t="s">
        <v>6</v>
      </c>
      <c r="K100" t="s">
        <v>526</v>
      </c>
      <c r="L100">
        <v>1191</v>
      </c>
      <c r="N100">
        <v>1013</v>
      </c>
      <c r="O100" t="s">
        <v>524</v>
      </c>
      <c r="P100" t="s">
        <v>524</v>
      </c>
      <c r="Q100">
        <v>1</v>
      </c>
      <c r="W100">
        <v>0</v>
      </c>
      <c r="X100">
        <v>-1417349443</v>
      </c>
      <c r="Y100">
        <f>(AT100*ROUND(1.05,7))</f>
        <v>5.2500000000000005E-2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33.39</v>
      </c>
      <c r="AL100">
        <v>1</v>
      </c>
      <c r="AM100">
        <v>4</v>
      </c>
      <c r="AN100">
        <v>0</v>
      </c>
      <c r="AO100">
        <v>1</v>
      </c>
      <c r="AP100">
        <v>1</v>
      </c>
      <c r="AQ100">
        <v>0</v>
      </c>
      <c r="AR100">
        <v>0</v>
      </c>
      <c r="AS100" t="s">
        <v>6</v>
      </c>
      <c r="AT100">
        <v>0.05</v>
      </c>
      <c r="AU100" t="s">
        <v>26</v>
      </c>
      <c r="AV100">
        <v>2</v>
      </c>
      <c r="AW100">
        <v>2</v>
      </c>
      <c r="AX100">
        <v>74748492</v>
      </c>
      <c r="AY100">
        <v>1</v>
      </c>
      <c r="AZ100">
        <v>0</v>
      </c>
      <c r="BA100">
        <v>105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V100">
        <v>0</v>
      </c>
      <c r="CW100">
        <v>0</v>
      </c>
      <c r="CX100">
        <f>ROUND(Y100*Source!I94,7)</f>
        <v>0.1575</v>
      </c>
      <c r="CY100">
        <f>AD100</f>
        <v>0</v>
      </c>
      <c r="CZ100">
        <f>AH100</f>
        <v>0</v>
      </c>
      <c r="DA100">
        <f>AL100</f>
        <v>1</v>
      </c>
      <c r="DB100">
        <f>ROUND((ROUND(AT100*CZ100,2)*ROUND(1.05,7)),2)</f>
        <v>0</v>
      </c>
      <c r="DC100">
        <f>ROUND((ROUND(AT100*AG100,2)*ROUND(1.05,7)),2)</f>
        <v>0</v>
      </c>
      <c r="DD100" t="s">
        <v>6</v>
      </c>
      <c r="DE100" t="s">
        <v>6</v>
      </c>
      <c r="DF100">
        <f>ROUND(ROUND(AE100,2)*CX100,2)</f>
        <v>0</v>
      </c>
      <c r="DG100">
        <f t="shared" si="64"/>
        <v>0</v>
      </c>
      <c r="DH100">
        <f>Source!I94*SmtRes!Y100</f>
        <v>0.15750000000000003</v>
      </c>
      <c r="DI100">
        <f>AD100</f>
        <v>0</v>
      </c>
      <c r="DJ100">
        <f>EtalonRes!AB105</f>
        <v>0</v>
      </c>
      <c r="DK100">
        <f>Source!BA94</f>
        <v>33.39</v>
      </c>
      <c r="DL100" t="s">
        <v>6</v>
      </c>
      <c r="DM100">
        <v>0</v>
      </c>
      <c r="DN100" t="s">
        <v>6</v>
      </c>
      <c r="DO100">
        <v>0</v>
      </c>
      <c r="GQ100">
        <v>-1</v>
      </c>
      <c r="GR100">
        <v>-1</v>
      </c>
    </row>
    <row r="101" spans="1:200" x14ac:dyDescent="0.2">
      <c r="A101">
        <f>ROW(Source!A94)</f>
        <v>94</v>
      </c>
      <c r="B101">
        <v>74715642</v>
      </c>
      <c r="C101">
        <v>74748479</v>
      </c>
      <c r="D101">
        <v>49672573</v>
      </c>
      <c r="E101">
        <v>1</v>
      </c>
      <c r="F101">
        <v>1</v>
      </c>
      <c r="G101">
        <v>1</v>
      </c>
      <c r="H101">
        <v>2</v>
      </c>
      <c r="I101" t="s">
        <v>527</v>
      </c>
      <c r="J101" t="s">
        <v>528</v>
      </c>
      <c r="K101" t="s">
        <v>529</v>
      </c>
      <c r="L101">
        <v>1367</v>
      </c>
      <c r="N101">
        <v>1011</v>
      </c>
      <c r="O101" t="s">
        <v>530</v>
      </c>
      <c r="P101" t="s">
        <v>530</v>
      </c>
      <c r="Q101">
        <v>1</v>
      </c>
      <c r="W101">
        <v>0</v>
      </c>
      <c r="X101">
        <v>-430484415</v>
      </c>
      <c r="Y101">
        <f>(AT101*ROUND(1.05,7))</f>
        <v>1.0500000000000001E-2</v>
      </c>
      <c r="AA101">
        <v>0</v>
      </c>
      <c r="AB101">
        <v>1530.2</v>
      </c>
      <c r="AC101">
        <v>450.77</v>
      </c>
      <c r="AD101">
        <v>0</v>
      </c>
      <c r="AE101">
        <v>0</v>
      </c>
      <c r="AF101">
        <v>115.4</v>
      </c>
      <c r="AG101">
        <v>13.5</v>
      </c>
      <c r="AH101">
        <v>0</v>
      </c>
      <c r="AI101">
        <v>1</v>
      </c>
      <c r="AJ101">
        <v>13.26</v>
      </c>
      <c r="AK101">
        <v>33.39</v>
      </c>
      <c r="AL101">
        <v>1</v>
      </c>
      <c r="AM101">
        <v>4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6</v>
      </c>
      <c r="AT101">
        <v>0.01</v>
      </c>
      <c r="AU101" t="s">
        <v>64</v>
      </c>
      <c r="AV101">
        <v>0</v>
      </c>
      <c r="AW101">
        <v>2</v>
      </c>
      <c r="AX101">
        <v>74748493</v>
      </c>
      <c r="AY101">
        <v>1</v>
      </c>
      <c r="AZ101">
        <v>0</v>
      </c>
      <c r="BA101">
        <v>106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V101">
        <v>0</v>
      </c>
      <c r="CW101">
        <f>ROUND(Y101*Source!I94*DO101,7)</f>
        <v>0</v>
      </c>
      <c r="CX101">
        <f>ROUND(Y101*Source!I94,7)</f>
        <v>3.15E-2</v>
      </c>
      <c r="CY101">
        <f>AB101</f>
        <v>1530.2</v>
      </c>
      <c r="CZ101">
        <f>AF101</f>
        <v>115.4</v>
      </c>
      <c r="DA101">
        <f>AJ101</f>
        <v>13.26</v>
      </c>
      <c r="DB101">
        <f>ROUND((ROUND(AT101*CZ101,2)*ROUND(1.05,7)),2)</f>
        <v>1.21</v>
      </c>
      <c r="DC101">
        <f>ROUND((ROUND(AT101*AG101,2)*ROUND(1.05,7)),2)</f>
        <v>0.15</v>
      </c>
      <c r="DD101" t="s">
        <v>6</v>
      </c>
      <c r="DE101" t="s">
        <v>6</v>
      </c>
      <c r="DF101">
        <f>ROUND(ROUND(AE101,2)*CX101,2)</f>
        <v>0</v>
      </c>
      <c r="DG101">
        <f>ROUND(ROUND(AF101*AJ101,2)*CX101,2)</f>
        <v>48.2</v>
      </c>
      <c r="DH101">
        <f>Source!I94*SmtRes!Y101</f>
        <v>3.15E-2</v>
      </c>
      <c r="DI101">
        <f>AB101</f>
        <v>1530.2</v>
      </c>
      <c r="DJ101">
        <f>EtalonRes!Z106</f>
        <v>115.4</v>
      </c>
      <c r="DK101">
        <f>Source!BB94</f>
        <v>13.26</v>
      </c>
      <c r="DL101" t="s">
        <v>6</v>
      </c>
      <c r="DM101">
        <v>0</v>
      </c>
      <c r="DN101" t="s">
        <v>6</v>
      </c>
      <c r="DO101">
        <v>0</v>
      </c>
      <c r="GQ101">
        <v>-1</v>
      </c>
      <c r="GR101">
        <v>-1</v>
      </c>
    </row>
    <row r="102" spans="1:200" x14ac:dyDescent="0.2">
      <c r="A102">
        <f>ROW(Source!A94)</f>
        <v>94</v>
      </c>
      <c r="B102">
        <v>74715642</v>
      </c>
      <c r="C102">
        <v>74748479</v>
      </c>
      <c r="D102">
        <v>49672695</v>
      </c>
      <c r="E102">
        <v>1</v>
      </c>
      <c r="F102">
        <v>1</v>
      </c>
      <c r="G102">
        <v>1</v>
      </c>
      <c r="H102">
        <v>2</v>
      </c>
      <c r="I102" t="s">
        <v>531</v>
      </c>
      <c r="J102" t="s">
        <v>532</v>
      </c>
      <c r="K102" t="s">
        <v>533</v>
      </c>
      <c r="L102">
        <v>1367</v>
      </c>
      <c r="N102">
        <v>1011</v>
      </c>
      <c r="O102" t="s">
        <v>530</v>
      </c>
      <c r="P102" t="s">
        <v>530</v>
      </c>
      <c r="Q102">
        <v>1</v>
      </c>
      <c r="W102">
        <v>0</v>
      </c>
      <c r="X102">
        <v>1063590936</v>
      </c>
      <c r="Y102">
        <f>(AT102*ROUND(1.05,7))</f>
        <v>0.95550000000000013</v>
      </c>
      <c r="AA102">
        <v>0</v>
      </c>
      <c r="AB102">
        <v>41.37</v>
      </c>
      <c r="AC102">
        <v>0</v>
      </c>
      <c r="AD102">
        <v>0</v>
      </c>
      <c r="AE102">
        <v>0</v>
      </c>
      <c r="AF102">
        <v>3.12</v>
      </c>
      <c r="AG102">
        <v>0</v>
      </c>
      <c r="AH102">
        <v>0</v>
      </c>
      <c r="AI102">
        <v>1</v>
      </c>
      <c r="AJ102">
        <v>13.26</v>
      </c>
      <c r="AK102">
        <v>33.39</v>
      </c>
      <c r="AL102">
        <v>1</v>
      </c>
      <c r="AM102">
        <v>4</v>
      </c>
      <c r="AN102">
        <v>0</v>
      </c>
      <c r="AO102">
        <v>1</v>
      </c>
      <c r="AP102">
        <v>1</v>
      </c>
      <c r="AQ102">
        <v>0</v>
      </c>
      <c r="AR102">
        <v>0</v>
      </c>
      <c r="AS102" t="s">
        <v>6</v>
      </c>
      <c r="AT102">
        <v>0.91</v>
      </c>
      <c r="AU102" t="s">
        <v>64</v>
      </c>
      <c r="AV102">
        <v>0</v>
      </c>
      <c r="AW102">
        <v>2</v>
      </c>
      <c r="AX102">
        <v>74748494</v>
      </c>
      <c r="AY102">
        <v>1</v>
      </c>
      <c r="AZ102">
        <v>0</v>
      </c>
      <c r="BA102">
        <v>107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V102">
        <v>0</v>
      </c>
      <c r="CW102">
        <f>ROUND(Y102*Source!I94*DO102,7)</f>
        <v>0</v>
      </c>
      <c r="CX102">
        <f>ROUND(Y102*Source!I94,7)</f>
        <v>2.8664999999999998</v>
      </c>
      <c r="CY102">
        <f>AB102</f>
        <v>41.37</v>
      </c>
      <c r="CZ102">
        <f>AF102</f>
        <v>3.12</v>
      </c>
      <c r="DA102">
        <f>AJ102</f>
        <v>13.26</v>
      </c>
      <c r="DB102">
        <f>ROUND((ROUND(AT102*CZ102,2)*ROUND(1.05,7)),2)</f>
        <v>2.98</v>
      </c>
      <c r="DC102">
        <f>ROUND((ROUND(AT102*AG102,2)*ROUND(1.05,7)),2)</f>
        <v>0</v>
      </c>
      <c r="DD102" t="s">
        <v>6</v>
      </c>
      <c r="DE102" t="s">
        <v>6</v>
      </c>
      <c r="DF102">
        <f>ROUND(ROUND(AE102,2)*CX102,2)</f>
        <v>0</v>
      </c>
      <c r="DG102">
        <f>ROUND(ROUND(AF102*AJ102,2)*CX102,2)</f>
        <v>118.59</v>
      </c>
      <c r="DH102">
        <f>Source!I94*SmtRes!Y102</f>
        <v>2.8665000000000003</v>
      </c>
      <c r="DI102">
        <f>AB102</f>
        <v>41.37</v>
      </c>
      <c r="DJ102">
        <f>EtalonRes!Z107</f>
        <v>3.12</v>
      </c>
      <c r="DK102">
        <f>Source!BB94</f>
        <v>13.26</v>
      </c>
      <c r="DL102" t="s">
        <v>6</v>
      </c>
      <c r="DM102">
        <v>0</v>
      </c>
      <c r="DN102" t="s">
        <v>6</v>
      </c>
      <c r="DO102">
        <v>0</v>
      </c>
      <c r="GQ102">
        <v>-1</v>
      </c>
      <c r="GR102">
        <v>-1</v>
      </c>
    </row>
    <row r="103" spans="1:200" x14ac:dyDescent="0.2">
      <c r="A103">
        <f>ROW(Source!A94)</f>
        <v>94</v>
      </c>
      <c r="B103">
        <v>74715642</v>
      </c>
      <c r="C103">
        <v>74748479</v>
      </c>
      <c r="D103">
        <v>49673503</v>
      </c>
      <c r="E103">
        <v>1</v>
      </c>
      <c r="F103">
        <v>1</v>
      </c>
      <c r="G103">
        <v>1</v>
      </c>
      <c r="H103">
        <v>2</v>
      </c>
      <c r="I103" t="s">
        <v>534</v>
      </c>
      <c r="J103" t="s">
        <v>535</v>
      </c>
      <c r="K103" t="s">
        <v>536</v>
      </c>
      <c r="L103">
        <v>1367</v>
      </c>
      <c r="N103">
        <v>1011</v>
      </c>
      <c r="O103" t="s">
        <v>530</v>
      </c>
      <c r="P103" t="s">
        <v>530</v>
      </c>
      <c r="Q103">
        <v>1</v>
      </c>
      <c r="W103">
        <v>0</v>
      </c>
      <c r="X103">
        <v>509054691</v>
      </c>
      <c r="Y103">
        <f>(AT103*ROUND(1.05,7))</f>
        <v>4.2000000000000003E-2</v>
      </c>
      <c r="AA103">
        <v>0</v>
      </c>
      <c r="AB103">
        <v>871.31</v>
      </c>
      <c r="AC103">
        <v>387.32</v>
      </c>
      <c r="AD103">
        <v>0</v>
      </c>
      <c r="AE103">
        <v>0</v>
      </c>
      <c r="AF103">
        <v>65.709999999999994</v>
      </c>
      <c r="AG103">
        <v>11.6</v>
      </c>
      <c r="AH103">
        <v>0</v>
      </c>
      <c r="AI103">
        <v>1</v>
      </c>
      <c r="AJ103">
        <v>13.26</v>
      </c>
      <c r="AK103">
        <v>33.39</v>
      </c>
      <c r="AL103">
        <v>1</v>
      </c>
      <c r="AM103">
        <v>4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6</v>
      </c>
      <c r="AT103">
        <v>0.04</v>
      </c>
      <c r="AU103" t="s">
        <v>64</v>
      </c>
      <c r="AV103">
        <v>0</v>
      </c>
      <c r="AW103">
        <v>2</v>
      </c>
      <c r="AX103">
        <v>74748495</v>
      </c>
      <c r="AY103">
        <v>1</v>
      </c>
      <c r="AZ103">
        <v>0</v>
      </c>
      <c r="BA103">
        <v>108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V103">
        <v>0</v>
      </c>
      <c r="CW103">
        <f>ROUND(Y103*Source!I94*DO103,7)</f>
        <v>0</v>
      </c>
      <c r="CX103">
        <f>ROUND(Y103*Source!I94,7)</f>
        <v>0.126</v>
      </c>
      <c r="CY103">
        <f>AB103</f>
        <v>871.31</v>
      </c>
      <c r="CZ103">
        <f>AF103</f>
        <v>65.709999999999994</v>
      </c>
      <c r="DA103">
        <f>AJ103</f>
        <v>13.26</v>
      </c>
      <c r="DB103">
        <f>ROUND((ROUND(AT103*CZ103,2)*ROUND(1.05,7)),2)</f>
        <v>2.76</v>
      </c>
      <c r="DC103">
        <f>ROUND((ROUND(AT103*AG103,2)*ROUND(1.05,7)),2)</f>
        <v>0.48</v>
      </c>
      <c r="DD103" t="s">
        <v>6</v>
      </c>
      <c r="DE103" t="s">
        <v>6</v>
      </c>
      <c r="DF103">
        <f>ROUND(ROUND(AE103,2)*CX103,2)</f>
        <v>0</v>
      </c>
      <c r="DG103">
        <f>ROUND(ROUND(AF103*AJ103,2)*CX103,2)</f>
        <v>109.79</v>
      </c>
      <c r="DH103">
        <f>Source!I94*SmtRes!Y103</f>
        <v>0.126</v>
      </c>
      <c r="DI103">
        <f>AB103</f>
        <v>871.31</v>
      </c>
      <c r="DJ103">
        <f>EtalonRes!Z108</f>
        <v>65.709999999999994</v>
      </c>
      <c r="DK103">
        <f>Source!BB94</f>
        <v>13.26</v>
      </c>
      <c r="DL103" t="s">
        <v>6</v>
      </c>
      <c r="DM103">
        <v>0</v>
      </c>
      <c r="DN103" t="s">
        <v>6</v>
      </c>
      <c r="DO103">
        <v>0</v>
      </c>
      <c r="GQ103">
        <v>-1</v>
      </c>
      <c r="GR103">
        <v>-1</v>
      </c>
    </row>
    <row r="104" spans="1:200" x14ac:dyDescent="0.2">
      <c r="A104">
        <f>ROW(Source!A94)</f>
        <v>94</v>
      </c>
      <c r="B104">
        <v>74715642</v>
      </c>
      <c r="C104">
        <v>74748479</v>
      </c>
      <c r="D104">
        <v>49525488</v>
      </c>
      <c r="E104">
        <v>1</v>
      </c>
      <c r="F104">
        <v>1</v>
      </c>
      <c r="G104">
        <v>1</v>
      </c>
      <c r="H104">
        <v>3</v>
      </c>
      <c r="I104" t="s">
        <v>537</v>
      </c>
      <c r="J104" t="s">
        <v>538</v>
      </c>
      <c r="K104" t="s">
        <v>539</v>
      </c>
      <c r="L104">
        <v>1346</v>
      </c>
      <c r="N104">
        <v>1009</v>
      </c>
      <c r="O104" t="s">
        <v>540</v>
      </c>
      <c r="P104" t="s">
        <v>540</v>
      </c>
      <c r="Q104">
        <v>1</v>
      </c>
      <c r="W104">
        <v>0</v>
      </c>
      <c r="X104">
        <v>-1864341761</v>
      </c>
      <c r="Y104" s="183" t="e">
        <f>#REF!</f>
        <v>#REF!</v>
      </c>
      <c r="AA104">
        <v>82.35</v>
      </c>
      <c r="AB104">
        <v>0</v>
      </c>
      <c r="AC104">
        <v>0</v>
      </c>
      <c r="AD104">
        <v>0</v>
      </c>
      <c r="AE104">
        <v>9.0399999999999991</v>
      </c>
      <c r="AF104">
        <v>0</v>
      </c>
      <c r="AG104">
        <v>0</v>
      </c>
      <c r="AH104">
        <v>0</v>
      </c>
      <c r="AI104">
        <v>9.11</v>
      </c>
      <c r="AJ104">
        <v>1</v>
      </c>
      <c r="AK104">
        <v>1</v>
      </c>
      <c r="AL104">
        <v>1</v>
      </c>
      <c r="AM104">
        <v>4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6</v>
      </c>
      <c r="AT104">
        <v>0.02</v>
      </c>
      <c r="AU104" t="s">
        <v>6</v>
      </c>
      <c r="AV104">
        <v>0</v>
      </c>
      <c r="AW104">
        <v>2</v>
      </c>
      <c r="AX104">
        <v>74748496</v>
      </c>
      <c r="AY104">
        <v>1</v>
      </c>
      <c r="AZ104">
        <v>0</v>
      </c>
      <c r="BA104">
        <v>109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V104">
        <v>0</v>
      </c>
      <c r="CW104">
        <v>0</v>
      </c>
      <c r="CX104" t="e">
        <f>ROUND(Y104*Source!I94,7)</f>
        <v>#REF!</v>
      </c>
      <c r="CY104">
        <f t="shared" ref="CY104:CY109" si="68">AA104</f>
        <v>82.35</v>
      </c>
      <c r="CZ104">
        <f t="shared" ref="CZ104:CZ109" si="69">AE104</f>
        <v>9.0399999999999991</v>
      </c>
      <c r="DA104">
        <f t="shared" ref="DA104:DA109" si="70">AI104</f>
        <v>9.11</v>
      </c>
      <c r="DB104">
        <f t="shared" ref="DB104:DB109" si="71">ROUND(ROUND(AT104*CZ104,2),2)</f>
        <v>0.18</v>
      </c>
      <c r="DC104">
        <f t="shared" ref="DC104:DC109" si="72">ROUND(ROUND(AT104*AG104,2),2)</f>
        <v>0</v>
      </c>
      <c r="DD104" t="s">
        <v>6</v>
      </c>
      <c r="DE104" t="s">
        <v>6</v>
      </c>
      <c r="DF104" t="e">
        <f t="shared" ref="DF104:DF109" si="73">ROUND(ROUND(AE104*AI104,2)*CX104,2)</f>
        <v>#REF!</v>
      </c>
      <c r="DG104" t="e">
        <f t="shared" ref="DG104:DG111" si="74">ROUND(ROUND(AF104,2)*CX104,2)</f>
        <v>#REF!</v>
      </c>
      <c r="DH104" t="e">
        <f>Source!I94*SmtRes!Y104</f>
        <v>#REF!</v>
      </c>
      <c r="DI104">
        <f t="shared" ref="DI104:DI109" si="75">AA104</f>
        <v>82.35</v>
      </c>
      <c r="DJ104">
        <f>EtalonRes!Y109</f>
        <v>9.0399999999999991</v>
      </c>
      <c r="DK104">
        <f>Source!BC94</f>
        <v>9.11</v>
      </c>
      <c r="DL104" t="s">
        <v>6</v>
      </c>
      <c r="DM104">
        <v>0</v>
      </c>
      <c r="DN104" t="s">
        <v>6</v>
      </c>
      <c r="DO104">
        <v>0</v>
      </c>
      <c r="GQ104">
        <v>-1</v>
      </c>
      <c r="GR104">
        <v>-1</v>
      </c>
    </row>
    <row r="105" spans="1:200" x14ac:dyDescent="0.2">
      <c r="A105">
        <f>ROW(Source!A94)</f>
        <v>94</v>
      </c>
      <c r="B105">
        <v>74715642</v>
      </c>
      <c r="C105">
        <v>74748479</v>
      </c>
      <c r="D105">
        <v>49526492</v>
      </c>
      <c r="E105">
        <v>1</v>
      </c>
      <c r="F105">
        <v>1</v>
      </c>
      <c r="G105">
        <v>1</v>
      </c>
      <c r="H105">
        <v>3</v>
      </c>
      <c r="I105" t="s">
        <v>541</v>
      </c>
      <c r="J105" t="s">
        <v>542</v>
      </c>
      <c r="K105" t="s">
        <v>543</v>
      </c>
      <c r="L105">
        <v>1346</v>
      </c>
      <c r="N105">
        <v>1009</v>
      </c>
      <c r="O105" t="s">
        <v>540</v>
      </c>
      <c r="P105" t="s">
        <v>540</v>
      </c>
      <c r="Q105">
        <v>1</v>
      </c>
      <c r="W105">
        <v>0</v>
      </c>
      <c r="X105">
        <v>497341279</v>
      </c>
      <c r="Y105" s="183" t="e">
        <f>#REF!</f>
        <v>#REF!</v>
      </c>
      <c r="AA105">
        <v>210.35</v>
      </c>
      <c r="AB105">
        <v>0</v>
      </c>
      <c r="AC105">
        <v>0</v>
      </c>
      <c r="AD105">
        <v>0</v>
      </c>
      <c r="AE105">
        <v>23.09</v>
      </c>
      <c r="AF105">
        <v>0</v>
      </c>
      <c r="AG105">
        <v>0</v>
      </c>
      <c r="AH105">
        <v>0</v>
      </c>
      <c r="AI105">
        <v>9.11</v>
      </c>
      <c r="AJ105">
        <v>1</v>
      </c>
      <c r="AK105">
        <v>1</v>
      </c>
      <c r="AL105">
        <v>1</v>
      </c>
      <c r="AM105">
        <v>4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6</v>
      </c>
      <c r="AT105">
        <v>0.08</v>
      </c>
      <c r="AU105" t="s">
        <v>6</v>
      </c>
      <c r="AV105">
        <v>0</v>
      </c>
      <c r="AW105">
        <v>2</v>
      </c>
      <c r="AX105">
        <v>74748497</v>
      </c>
      <c r="AY105">
        <v>1</v>
      </c>
      <c r="AZ105">
        <v>0</v>
      </c>
      <c r="BA105">
        <v>110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V105">
        <v>0</v>
      </c>
      <c r="CW105">
        <v>0</v>
      </c>
      <c r="CX105" t="e">
        <f>ROUND(Y105*Source!I94,7)</f>
        <v>#REF!</v>
      </c>
      <c r="CY105">
        <f t="shared" si="68"/>
        <v>210.35</v>
      </c>
      <c r="CZ105">
        <f t="shared" si="69"/>
        <v>23.09</v>
      </c>
      <c r="DA105">
        <f t="shared" si="70"/>
        <v>9.11</v>
      </c>
      <c r="DB105">
        <f t="shared" si="71"/>
        <v>1.85</v>
      </c>
      <c r="DC105">
        <f t="shared" si="72"/>
        <v>0</v>
      </c>
      <c r="DD105" t="s">
        <v>6</v>
      </c>
      <c r="DE105" t="s">
        <v>6</v>
      </c>
      <c r="DF105" t="e">
        <f t="shared" si="73"/>
        <v>#REF!</v>
      </c>
      <c r="DG105" t="e">
        <f t="shared" si="74"/>
        <v>#REF!</v>
      </c>
      <c r="DH105" t="e">
        <f>Source!I94*SmtRes!Y105</f>
        <v>#REF!</v>
      </c>
      <c r="DI105">
        <f t="shared" si="75"/>
        <v>210.35</v>
      </c>
      <c r="DJ105">
        <f>EtalonRes!Y110</f>
        <v>23.09</v>
      </c>
      <c r="DK105">
        <f>Source!BC94</f>
        <v>9.11</v>
      </c>
      <c r="DL105" t="s">
        <v>6</v>
      </c>
      <c r="DM105">
        <v>0</v>
      </c>
      <c r="DN105" t="s">
        <v>6</v>
      </c>
      <c r="DO105">
        <v>0</v>
      </c>
      <c r="GQ105">
        <v>-1</v>
      </c>
      <c r="GR105">
        <v>-1</v>
      </c>
    </row>
    <row r="106" spans="1:200" x14ac:dyDescent="0.2">
      <c r="A106">
        <f>ROW(Source!A94)</f>
        <v>94</v>
      </c>
      <c r="B106">
        <v>74715642</v>
      </c>
      <c r="C106">
        <v>74748479</v>
      </c>
      <c r="D106">
        <v>0</v>
      </c>
      <c r="E106">
        <v>0</v>
      </c>
      <c r="F106">
        <v>1</v>
      </c>
      <c r="G106">
        <v>1</v>
      </c>
      <c r="H106">
        <v>3</v>
      </c>
      <c r="I106" t="s">
        <v>35</v>
      </c>
      <c r="J106" t="s">
        <v>219</v>
      </c>
      <c r="K106" t="s">
        <v>218</v>
      </c>
      <c r="L106">
        <v>1371</v>
      </c>
      <c r="N106">
        <v>1013</v>
      </c>
      <c r="O106" t="s">
        <v>23</v>
      </c>
      <c r="P106" t="s">
        <v>23</v>
      </c>
      <c r="Q106">
        <v>1</v>
      </c>
      <c r="W106">
        <v>0</v>
      </c>
      <c r="X106">
        <v>-1765250746</v>
      </c>
      <c r="Y106">
        <f t="shared" ref="Y106:Y109" si="76">AT106</f>
        <v>1.3333333300000001</v>
      </c>
      <c r="AA106">
        <v>366.66</v>
      </c>
      <c r="AB106">
        <v>0</v>
      </c>
      <c r="AC106">
        <v>0</v>
      </c>
      <c r="AD106">
        <v>0</v>
      </c>
      <c r="AE106">
        <v>385.59000000000003</v>
      </c>
      <c r="AF106">
        <v>0</v>
      </c>
      <c r="AG106">
        <v>0</v>
      </c>
      <c r="AH106">
        <v>0</v>
      </c>
      <c r="AI106">
        <v>9.11</v>
      </c>
      <c r="AJ106">
        <v>1</v>
      </c>
      <c r="AK106">
        <v>1</v>
      </c>
      <c r="AL106">
        <v>1</v>
      </c>
      <c r="AM106">
        <v>0</v>
      </c>
      <c r="AN106">
        <v>0</v>
      </c>
      <c r="AO106">
        <v>0</v>
      </c>
      <c r="AP106">
        <v>1</v>
      </c>
      <c r="AQ106">
        <v>0</v>
      </c>
      <c r="AR106">
        <v>0</v>
      </c>
      <c r="AS106" t="s">
        <v>6</v>
      </c>
      <c r="AT106">
        <v>1.3333333300000001</v>
      </c>
      <c r="AU106" t="s">
        <v>6</v>
      </c>
      <c r="AV106">
        <v>0</v>
      </c>
      <c r="AW106">
        <v>1</v>
      </c>
      <c r="AX106">
        <v>-1</v>
      </c>
      <c r="AY106">
        <v>0</v>
      </c>
      <c r="AZ106">
        <v>0</v>
      </c>
      <c r="BA106" t="s">
        <v>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V106">
        <v>0</v>
      </c>
      <c r="CW106">
        <v>0</v>
      </c>
      <c r="CX106">
        <f>ROUND(Y106*Source!I94,7)</f>
        <v>4</v>
      </c>
      <c r="CY106">
        <f t="shared" si="68"/>
        <v>366.66</v>
      </c>
      <c r="CZ106">
        <f t="shared" si="69"/>
        <v>385.59000000000003</v>
      </c>
      <c r="DA106">
        <f t="shared" si="70"/>
        <v>9.11</v>
      </c>
      <c r="DB106">
        <f t="shared" si="71"/>
        <v>514.12</v>
      </c>
      <c r="DC106">
        <f t="shared" si="72"/>
        <v>0</v>
      </c>
      <c r="DD106" t="s">
        <v>6</v>
      </c>
      <c r="DE106" t="s">
        <v>6</v>
      </c>
      <c r="DF106">
        <f t="shared" si="73"/>
        <v>14050.88</v>
      </c>
      <c r="DG106">
        <f t="shared" si="74"/>
        <v>0</v>
      </c>
      <c r="DH106">
        <f>Source!I94*SmtRes!Y106</f>
        <v>3.9999999900000001</v>
      </c>
      <c r="DI106">
        <f t="shared" si="75"/>
        <v>366.66</v>
      </c>
      <c r="DJ106">
        <f t="shared" ref="DJ106:DJ109" si="77">DF106</f>
        <v>14050.88</v>
      </c>
      <c r="DK106">
        <f>Source!BC94</f>
        <v>9.11</v>
      </c>
      <c r="DL106" t="s">
        <v>6</v>
      </c>
      <c r="DM106">
        <v>0</v>
      </c>
      <c r="DN106" t="s">
        <v>6</v>
      </c>
      <c r="DO106">
        <v>0</v>
      </c>
      <c r="GP106">
        <v>1</v>
      </c>
      <c r="GQ106">
        <v>-1</v>
      </c>
      <c r="GR106">
        <v>-1</v>
      </c>
    </row>
    <row r="107" spans="1:200" x14ac:dyDescent="0.2">
      <c r="A107">
        <f>ROW(Source!A94)</f>
        <v>94</v>
      </c>
      <c r="B107">
        <v>74715642</v>
      </c>
      <c r="C107">
        <v>74748479</v>
      </c>
      <c r="D107">
        <v>0</v>
      </c>
      <c r="E107">
        <v>0</v>
      </c>
      <c r="F107">
        <v>1</v>
      </c>
      <c r="G107">
        <v>1</v>
      </c>
      <c r="H107">
        <v>3</v>
      </c>
      <c r="I107" t="s">
        <v>35</v>
      </c>
      <c r="J107" t="s">
        <v>46</v>
      </c>
      <c r="K107" t="s">
        <v>45</v>
      </c>
      <c r="L107">
        <v>1377</v>
      </c>
      <c r="N107">
        <v>1013</v>
      </c>
      <c r="O107" t="s">
        <v>37</v>
      </c>
      <c r="P107" t="s">
        <v>37</v>
      </c>
      <c r="Q107">
        <v>1</v>
      </c>
      <c r="W107">
        <v>0</v>
      </c>
      <c r="X107">
        <v>-1415435361</v>
      </c>
      <c r="Y107">
        <f t="shared" si="76"/>
        <v>0.33333332999999998</v>
      </c>
      <c r="AA107">
        <v>8128.09</v>
      </c>
      <c r="AB107">
        <v>0</v>
      </c>
      <c r="AC107">
        <v>0</v>
      </c>
      <c r="AD107">
        <v>0</v>
      </c>
      <c r="AE107">
        <v>8480.619999999999</v>
      </c>
      <c r="AF107">
        <v>0</v>
      </c>
      <c r="AG107">
        <v>0</v>
      </c>
      <c r="AH107">
        <v>0</v>
      </c>
      <c r="AI107">
        <v>6.13</v>
      </c>
      <c r="AJ107">
        <v>1</v>
      </c>
      <c r="AK107">
        <v>1</v>
      </c>
      <c r="AL107">
        <v>1</v>
      </c>
      <c r="AM107">
        <v>0</v>
      </c>
      <c r="AN107">
        <v>0</v>
      </c>
      <c r="AO107">
        <v>0</v>
      </c>
      <c r="AP107">
        <v>1</v>
      </c>
      <c r="AQ107">
        <v>0</v>
      </c>
      <c r="AR107">
        <v>0</v>
      </c>
      <c r="AS107" t="s">
        <v>6</v>
      </c>
      <c r="AT107">
        <v>0.33333332999999998</v>
      </c>
      <c r="AU107" t="s">
        <v>6</v>
      </c>
      <c r="AV107">
        <v>0</v>
      </c>
      <c r="AW107">
        <v>1</v>
      </c>
      <c r="AX107">
        <v>-1</v>
      </c>
      <c r="AY107">
        <v>0</v>
      </c>
      <c r="AZ107">
        <v>0</v>
      </c>
      <c r="BA107" t="s">
        <v>6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V107">
        <v>0</v>
      </c>
      <c r="CW107">
        <v>0</v>
      </c>
      <c r="CX107">
        <f>ROUND(Y107*Source!I94,7)</f>
        <v>1</v>
      </c>
      <c r="CY107">
        <f t="shared" si="68"/>
        <v>8128.09</v>
      </c>
      <c r="CZ107">
        <f t="shared" si="69"/>
        <v>8480.619999999999</v>
      </c>
      <c r="DA107">
        <f t="shared" si="70"/>
        <v>6.13</v>
      </c>
      <c r="DB107">
        <f t="shared" si="71"/>
        <v>2826.87</v>
      </c>
      <c r="DC107">
        <f t="shared" si="72"/>
        <v>0</v>
      </c>
      <c r="DD107" t="s">
        <v>6</v>
      </c>
      <c r="DE107" t="s">
        <v>6</v>
      </c>
      <c r="DF107">
        <f t="shared" si="73"/>
        <v>51986.2</v>
      </c>
      <c r="DG107">
        <f t="shared" si="74"/>
        <v>0</v>
      </c>
      <c r="DH107">
        <f>Source!I94*SmtRes!Y107</f>
        <v>0.99999998999999995</v>
      </c>
      <c r="DI107">
        <f t="shared" si="75"/>
        <v>8128.09</v>
      </c>
      <c r="DJ107">
        <f t="shared" si="77"/>
        <v>51986.2</v>
      </c>
      <c r="DK107">
        <f>Source!BC94</f>
        <v>9.11</v>
      </c>
      <c r="DL107" t="s">
        <v>6</v>
      </c>
      <c r="DM107">
        <v>0</v>
      </c>
      <c r="DN107" t="s">
        <v>6</v>
      </c>
      <c r="DO107">
        <v>0</v>
      </c>
      <c r="GP107">
        <v>1</v>
      </c>
      <c r="GQ107">
        <v>-1</v>
      </c>
      <c r="GR107">
        <v>-1</v>
      </c>
    </row>
    <row r="108" spans="1:200" x14ac:dyDescent="0.2">
      <c r="A108">
        <f>ROW(Source!A94)</f>
        <v>94</v>
      </c>
      <c r="B108">
        <v>74715642</v>
      </c>
      <c r="C108">
        <v>74748479</v>
      </c>
      <c r="D108">
        <v>0</v>
      </c>
      <c r="E108">
        <v>0</v>
      </c>
      <c r="F108">
        <v>1</v>
      </c>
      <c r="G108">
        <v>1</v>
      </c>
      <c r="H108">
        <v>3</v>
      </c>
      <c r="I108" t="s">
        <v>35</v>
      </c>
      <c r="J108" t="s">
        <v>214</v>
      </c>
      <c r="K108" t="s">
        <v>213</v>
      </c>
      <c r="L108">
        <v>1377</v>
      </c>
      <c r="N108">
        <v>1013</v>
      </c>
      <c r="O108" t="s">
        <v>37</v>
      </c>
      <c r="P108" t="s">
        <v>37</v>
      </c>
      <c r="Q108">
        <v>1</v>
      </c>
      <c r="W108">
        <v>0</v>
      </c>
      <c r="X108">
        <v>1296382540</v>
      </c>
      <c r="Y108">
        <f t="shared" si="76"/>
        <v>0.66666667000000002</v>
      </c>
      <c r="AA108">
        <v>6752.16</v>
      </c>
      <c r="AB108">
        <v>0</v>
      </c>
      <c r="AC108">
        <v>0</v>
      </c>
      <c r="AD108">
        <v>0</v>
      </c>
      <c r="AE108">
        <v>7045.0199999999995</v>
      </c>
      <c r="AF108">
        <v>0</v>
      </c>
      <c r="AG108">
        <v>0</v>
      </c>
      <c r="AH108">
        <v>0</v>
      </c>
      <c r="AI108">
        <v>6.13</v>
      </c>
      <c r="AJ108">
        <v>1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 t="s">
        <v>6</v>
      </c>
      <c r="AT108">
        <v>0.66666667000000002</v>
      </c>
      <c r="AU108" t="s">
        <v>6</v>
      </c>
      <c r="AV108">
        <v>0</v>
      </c>
      <c r="AW108">
        <v>1</v>
      </c>
      <c r="AX108">
        <v>-1</v>
      </c>
      <c r="AY108">
        <v>0</v>
      </c>
      <c r="AZ108">
        <v>0</v>
      </c>
      <c r="BA108" t="s">
        <v>6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V108">
        <v>0</v>
      </c>
      <c r="CW108">
        <v>0</v>
      </c>
      <c r="CX108">
        <f>ROUND(Y108*Source!I94,7)</f>
        <v>2</v>
      </c>
      <c r="CY108">
        <f t="shared" si="68"/>
        <v>6752.16</v>
      </c>
      <c r="CZ108">
        <f t="shared" si="69"/>
        <v>7045.0199999999995</v>
      </c>
      <c r="DA108">
        <f t="shared" si="70"/>
        <v>6.13</v>
      </c>
      <c r="DB108">
        <f t="shared" si="71"/>
        <v>4696.68</v>
      </c>
      <c r="DC108">
        <f t="shared" si="72"/>
        <v>0</v>
      </c>
      <c r="DD108" t="s">
        <v>6</v>
      </c>
      <c r="DE108" t="s">
        <v>6</v>
      </c>
      <c r="DF108">
        <f t="shared" si="73"/>
        <v>86371.94</v>
      </c>
      <c r="DG108">
        <f t="shared" si="74"/>
        <v>0</v>
      </c>
      <c r="DH108">
        <f>Source!I94*SmtRes!Y108</f>
        <v>2.0000000099999999</v>
      </c>
      <c r="DI108">
        <f t="shared" si="75"/>
        <v>6752.16</v>
      </c>
      <c r="DJ108">
        <f t="shared" si="77"/>
        <v>86371.94</v>
      </c>
      <c r="DK108">
        <f>Source!BC94</f>
        <v>9.11</v>
      </c>
      <c r="DL108" t="s">
        <v>6</v>
      </c>
      <c r="DM108">
        <v>0</v>
      </c>
      <c r="DN108" t="s">
        <v>6</v>
      </c>
      <c r="DO108">
        <v>0</v>
      </c>
      <c r="GP108">
        <v>1</v>
      </c>
      <c r="GQ108">
        <v>-1</v>
      </c>
      <c r="GR108">
        <v>-1</v>
      </c>
    </row>
    <row r="109" spans="1:200" x14ac:dyDescent="0.2">
      <c r="A109">
        <f>ROW(Source!A94)</f>
        <v>94</v>
      </c>
      <c r="B109">
        <v>74715642</v>
      </c>
      <c r="C109">
        <v>74748479</v>
      </c>
      <c r="D109">
        <v>0</v>
      </c>
      <c r="E109">
        <v>1</v>
      </c>
      <c r="F109">
        <v>1</v>
      </c>
      <c r="G109">
        <v>1</v>
      </c>
      <c r="H109">
        <v>3</v>
      </c>
      <c r="I109" t="s">
        <v>35</v>
      </c>
      <c r="J109" t="s">
        <v>58</v>
      </c>
      <c r="K109" t="s">
        <v>57</v>
      </c>
      <c r="L109">
        <v>1371</v>
      </c>
      <c r="N109">
        <v>1013</v>
      </c>
      <c r="O109" t="s">
        <v>23</v>
      </c>
      <c r="P109" t="s">
        <v>23</v>
      </c>
      <c r="Q109">
        <v>1</v>
      </c>
      <c r="W109">
        <v>0</v>
      </c>
      <c r="X109">
        <v>-1491599394</v>
      </c>
      <c r="Y109">
        <f t="shared" si="76"/>
        <v>0.66666667000000002</v>
      </c>
      <c r="AA109">
        <v>481.25</v>
      </c>
      <c r="AB109">
        <v>0</v>
      </c>
      <c r="AC109">
        <v>0</v>
      </c>
      <c r="AD109">
        <v>0</v>
      </c>
      <c r="AE109">
        <v>506.09000000000003</v>
      </c>
      <c r="AF109">
        <v>0</v>
      </c>
      <c r="AG109">
        <v>0</v>
      </c>
      <c r="AH109">
        <v>0</v>
      </c>
      <c r="AI109">
        <v>9.11</v>
      </c>
      <c r="AJ109">
        <v>1</v>
      </c>
      <c r="AK109">
        <v>1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 t="s">
        <v>6</v>
      </c>
      <c r="AT109">
        <v>0.66666667000000002</v>
      </c>
      <c r="AU109" t="s">
        <v>6</v>
      </c>
      <c r="AV109">
        <v>0</v>
      </c>
      <c r="AW109">
        <v>1</v>
      </c>
      <c r="AX109">
        <v>-1</v>
      </c>
      <c r="AY109">
        <v>0</v>
      </c>
      <c r="AZ109">
        <v>0</v>
      </c>
      <c r="BA109" t="s">
        <v>6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V109">
        <v>0</v>
      </c>
      <c r="CW109">
        <v>0</v>
      </c>
      <c r="CX109">
        <f>ROUND(Y109*Source!I94,7)</f>
        <v>2</v>
      </c>
      <c r="CY109">
        <f t="shared" si="68"/>
        <v>481.25</v>
      </c>
      <c r="CZ109">
        <f t="shared" si="69"/>
        <v>506.09000000000003</v>
      </c>
      <c r="DA109">
        <f t="shared" si="70"/>
        <v>9.11</v>
      </c>
      <c r="DB109">
        <f t="shared" si="71"/>
        <v>337.39</v>
      </c>
      <c r="DC109">
        <f t="shared" si="72"/>
        <v>0</v>
      </c>
      <c r="DD109" t="s">
        <v>6</v>
      </c>
      <c r="DE109" t="s">
        <v>6</v>
      </c>
      <c r="DF109">
        <f t="shared" si="73"/>
        <v>9220.9599999999991</v>
      </c>
      <c r="DG109">
        <f t="shared" si="74"/>
        <v>0</v>
      </c>
      <c r="DH109">
        <f>Source!I94*SmtRes!Y109</f>
        <v>2.0000000099999999</v>
      </c>
      <c r="DI109">
        <f t="shared" si="75"/>
        <v>481.25</v>
      </c>
      <c r="DJ109">
        <f t="shared" si="77"/>
        <v>9220.9599999999991</v>
      </c>
      <c r="DK109">
        <f>Source!BC94</f>
        <v>9.11</v>
      </c>
      <c r="DL109" t="s">
        <v>6</v>
      </c>
      <c r="DM109">
        <v>0</v>
      </c>
      <c r="DN109" t="s">
        <v>6</v>
      </c>
      <c r="DO109">
        <v>0</v>
      </c>
      <c r="GP109">
        <v>1</v>
      </c>
      <c r="GQ109">
        <v>-1</v>
      </c>
      <c r="GR109">
        <v>-1</v>
      </c>
    </row>
    <row r="110" spans="1:200" x14ac:dyDescent="0.2">
      <c r="A110">
        <f>ROW(Source!A99)</f>
        <v>99</v>
      </c>
      <c r="B110">
        <v>74715642</v>
      </c>
      <c r="C110">
        <v>74748581</v>
      </c>
      <c r="D110">
        <v>31709594</v>
      </c>
      <c r="E110">
        <v>70</v>
      </c>
      <c r="F110">
        <v>1</v>
      </c>
      <c r="G110">
        <v>1</v>
      </c>
      <c r="H110">
        <v>1</v>
      </c>
      <c r="I110" t="s">
        <v>544</v>
      </c>
      <c r="J110" t="s">
        <v>6</v>
      </c>
      <c r="K110" t="s">
        <v>545</v>
      </c>
      <c r="L110">
        <v>1191</v>
      </c>
      <c r="N110">
        <v>1013</v>
      </c>
      <c r="O110" t="s">
        <v>524</v>
      </c>
      <c r="P110" t="s">
        <v>524</v>
      </c>
      <c r="Q110">
        <v>1</v>
      </c>
      <c r="W110">
        <v>0</v>
      </c>
      <c r="X110">
        <v>-1759674247</v>
      </c>
      <c r="Y110">
        <f>(AT110*ROUND(1.05,7))</f>
        <v>1.0815000000000001</v>
      </c>
      <c r="AA110">
        <v>0</v>
      </c>
      <c r="AB110">
        <v>0</v>
      </c>
      <c r="AC110">
        <v>0</v>
      </c>
      <c r="AD110">
        <v>295.83999999999997</v>
      </c>
      <c r="AE110">
        <v>0</v>
      </c>
      <c r="AF110">
        <v>0</v>
      </c>
      <c r="AG110">
        <v>0</v>
      </c>
      <c r="AH110">
        <v>8.86</v>
      </c>
      <c r="AI110">
        <v>1</v>
      </c>
      <c r="AJ110">
        <v>1</v>
      </c>
      <c r="AK110">
        <v>1</v>
      </c>
      <c r="AL110">
        <v>33.39</v>
      </c>
      <c r="AM110">
        <v>4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6</v>
      </c>
      <c r="AT110">
        <v>1.03</v>
      </c>
      <c r="AU110" t="s">
        <v>64</v>
      </c>
      <c r="AV110">
        <v>1</v>
      </c>
      <c r="AW110">
        <v>2</v>
      </c>
      <c r="AX110">
        <v>74748589</v>
      </c>
      <c r="AY110">
        <v>1</v>
      </c>
      <c r="AZ110">
        <v>0</v>
      </c>
      <c r="BA110">
        <v>111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U110">
        <f>ROUND(AT110*Source!I99*AH110*AL110,2)</f>
        <v>914.13</v>
      </c>
      <c r="CV110">
        <f>ROUND(Y110*Source!I99,7)</f>
        <v>3.2444999999999999</v>
      </c>
      <c r="CW110">
        <v>0</v>
      </c>
      <c r="CX110">
        <f>ROUND(Y110*Source!I99,7)</f>
        <v>3.2444999999999999</v>
      </c>
      <c r="CY110">
        <f>AD110</f>
        <v>295.83999999999997</v>
      </c>
      <c r="CZ110">
        <f>AH110</f>
        <v>8.86</v>
      </c>
      <c r="DA110">
        <f>AL110</f>
        <v>33.39</v>
      </c>
      <c r="DB110">
        <f>ROUND((ROUND(AT110*CZ110,2)*ROUND(1.05,7)),2)</f>
        <v>9.59</v>
      </c>
      <c r="DC110">
        <f>ROUND((ROUND(AT110*AG110,2)*ROUND(1.05,7)),2)</f>
        <v>0</v>
      </c>
      <c r="DD110" t="s">
        <v>6</v>
      </c>
      <c r="DE110" t="s">
        <v>6</v>
      </c>
      <c r="DF110">
        <f>ROUND(ROUND(AE110,2)*CX110,2)</f>
        <v>0</v>
      </c>
      <c r="DG110">
        <f t="shared" si="74"/>
        <v>0</v>
      </c>
      <c r="DH110">
        <f>Source!I99*SmtRes!Y110</f>
        <v>3.2445000000000004</v>
      </c>
      <c r="DI110">
        <f>AD110</f>
        <v>295.83999999999997</v>
      </c>
      <c r="DJ110">
        <f>EtalonRes!AB111</f>
        <v>8.86</v>
      </c>
      <c r="DK110">
        <f>Source!BA99</f>
        <v>33.39</v>
      </c>
      <c r="DL110" t="s">
        <v>6</v>
      </c>
      <c r="DM110">
        <v>0</v>
      </c>
      <c r="DN110" t="s">
        <v>6</v>
      </c>
      <c r="DO110">
        <v>0</v>
      </c>
      <c r="GQ110">
        <v>-1</v>
      </c>
      <c r="GR110">
        <v>-1</v>
      </c>
    </row>
    <row r="111" spans="1:200" x14ac:dyDescent="0.2">
      <c r="A111">
        <f>ROW(Source!A99)</f>
        <v>99</v>
      </c>
      <c r="B111">
        <v>74715642</v>
      </c>
      <c r="C111">
        <v>74748581</v>
      </c>
      <c r="D111">
        <v>31709492</v>
      </c>
      <c r="E111">
        <v>70</v>
      </c>
      <c r="F111">
        <v>1</v>
      </c>
      <c r="G111">
        <v>1</v>
      </c>
      <c r="H111">
        <v>1</v>
      </c>
      <c r="I111" t="s">
        <v>525</v>
      </c>
      <c r="J111" t="s">
        <v>6</v>
      </c>
      <c r="K111" t="s">
        <v>526</v>
      </c>
      <c r="L111">
        <v>1191</v>
      </c>
      <c r="N111">
        <v>1013</v>
      </c>
      <c r="O111" t="s">
        <v>524</v>
      </c>
      <c r="P111" t="s">
        <v>524</v>
      </c>
      <c r="Q111">
        <v>1</v>
      </c>
      <c r="W111">
        <v>0</v>
      </c>
      <c r="X111">
        <v>-1417349443</v>
      </c>
      <c r="Y111">
        <f>(AT111*ROUND(1.05,7))</f>
        <v>1.0500000000000001E-2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</v>
      </c>
      <c r="AJ111">
        <v>1</v>
      </c>
      <c r="AK111">
        <v>33.39</v>
      </c>
      <c r="AL111">
        <v>1</v>
      </c>
      <c r="AM111">
        <v>4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6</v>
      </c>
      <c r="AT111">
        <v>0.01</v>
      </c>
      <c r="AU111" t="s">
        <v>64</v>
      </c>
      <c r="AV111">
        <v>2</v>
      </c>
      <c r="AW111">
        <v>2</v>
      </c>
      <c r="AX111">
        <v>74748590</v>
      </c>
      <c r="AY111">
        <v>1</v>
      </c>
      <c r="AZ111">
        <v>0</v>
      </c>
      <c r="BA111">
        <v>112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V111">
        <v>0</v>
      </c>
      <c r="CW111">
        <v>0</v>
      </c>
      <c r="CX111">
        <f>ROUND(Y111*Source!I99,7)</f>
        <v>3.15E-2</v>
      </c>
      <c r="CY111">
        <f>AD111</f>
        <v>0</v>
      </c>
      <c r="CZ111">
        <f>AH111</f>
        <v>0</v>
      </c>
      <c r="DA111">
        <f>AL111</f>
        <v>1</v>
      </c>
      <c r="DB111">
        <f>ROUND((ROUND(AT111*CZ111,2)*ROUND(1.05,7)),2)</f>
        <v>0</v>
      </c>
      <c r="DC111">
        <f>ROUND((ROUND(AT111*AG111,2)*ROUND(1.05,7)),2)</f>
        <v>0</v>
      </c>
      <c r="DD111" t="s">
        <v>6</v>
      </c>
      <c r="DE111" t="s">
        <v>6</v>
      </c>
      <c r="DF111">
        <f>ROUND(ROUND(AE111,2)*CX111,2)</f>
        <v>0</v>
      </c>
      <c r="DG111">
        <f t="shared" si="74"/>
        <v>0</v>
      </c>
      <c r="DH111">
        <f>Source!I99*SmtRes!Y111</f>
        <v>3.15E-2</v>
      </c>
      <c r="DI111">
        <f>AD111</f>
        <v>0</v>
      </c>
      <c r="DJ111">
        <f>EtalonRes!AB112</f>
        <v>0</v>
      </c>
      <c r="DK111">
        <f>Source!BA99</f>
        <v>33.39</v>
      </c>
      <c r="DL111" t="s">
        <v>6</v>
      </c>
      <c r="DM111">
        <v>0</v>
      </c>
      <c r="DN111" t="s">
        <v>6</v>
      </c>
      <c r="DO111">
        <v>0</v>
      </c>
      <c r="GQ111">
        <v>-1</v>
      </c>
      <c r="GR111">
        <v>-1</v>
      </c>
    </row>
    <row r="112" spans="1:200" x14ac:dyDescent="0.2">
      <c r="A112">
        <f>ROW(Source!A99)</f>
        <v>99</v>
      </c>
      <c r="B112">
        <v>74715642</v>
      </c>
      <c r="C112">
        <v>74748581</v>
      </c>
      <c r="D112">
        <v>49672695</v>
      </c>
      <c r="E112">
        <v>1</v>
      </c>
      <c r="F112">
        <v>1</v>
      </c>
      <c r="G112">
        <v>1</v>
      </c>
      <c r="H112">
        <v>2</v>
      </c>
      <c r="I112" t="s">
        <v>531</v>
      </c>
      <c r="J112" t="s">
        <v>532</v>
      </c>
      <c r="K112" t="s">
        <v>533</v>
      </c>
      <c r="L112">
        <v>1367</v>
      </c>
      <c r="N112">
        <v>1011</v>
      </c>
      <c r="O112" t="s">
        <v>530</v>
      </c>
      <c r="P112" t="s">
        <v>530</v>
      </c>
      <c r="Q112">
        <v>1</v>
      </c>
      <c r="W112">
        <v>0</v>
      </c>
      <c r="X112">
        <v>1063590936</v>
      </c>
      <c r="Y112">
        <f>(AT112*ROUND(1.05,7))</f>
        <v>0.27300000000000002</v>
      </c>
      <c r="AA112">
        <v>0</v>
      </c>
      <c r="AB112">
        <v>41.37</v>
      </c>
      <c r="AC112">
        <v>0</v>
      </c>
      <c r="AD112">
        <v>0</v>
      </c>
      <c r="AE112">
        <v>0</v>
      </c>
      <c r="AF112">
        <v>3.12</v>
      </c>
      <c r="AG112">
        <v>0</v>
      </c>
      <c r="AH112">
        <v>0</v>
      </c>
      <c r="AI112">
        <v>1</v>
      </c>
      <c r="AJ112">
        <v>13.26</v>
      </c>
      <c r="AK112">
        <v>33.39</v>
      </c>
      <c r="AL112">
        <v>1</v>
      </c>
      <c r="AM112">
        <v>4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6</v>
      </c>
      <c r="AT112">
        <v>0.26</v>
      </c>
      <c r="AU112" t="s">
        <v>64</v>
      </c>
      <c r="AV112">
        <v>0</v>
      </c>
      <c r="AW112">
        <v>2</v>
      </c>
      <c r="AX112">
        <v>74748591</v>
      </c>
      <c r="AY112">
        <v>1</v>
      </c>
      <c r="AZ112">
        <v>0</v>
      </c>
      <c r="BA112">
        <v>113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V112">
        <v>0</v>
      </c>
      <c r="CW112">
        <f>ROUND(Y112*Source!I99*DO112,7)</f>
        <v>0</v>
      </c>
      <c r="CX112">
        <f>ROUND(Y112*Source!I99,7)</f>
        <v>0.81899999999999995</v>
      </c>
      <c r="CY112">
        <f>AB112</f>
        <v>41.37</v>
      </c>
      <c r="CZ112">
        <f>AF112</f>
        <v>3.12</v>
      </c>
      <c r="DA112">
        <f>AJ112</f>
        <v>13.26</v>
      </c>
      <c r="DB112">
        <f>ROUND((ROUND(AT112*CZ112,2)*ROUND(1.05,7)),2)</f>
        <v>0.85</v>
      </c>
      <c r="DC112">
        <f>ROUND((ROUND(AT112*AG112,2)*ROUND(1.05,7)),2)</f>
        <v>0</v>
      </c>
      <c r="DD112" t="s">
        <v>6</v>
      </c>
      <c r="DE112" t="s">
        <v>6</v>
      </c>
      <c r="DF112">
        <f>ROUND(ROUND(AE112,2)*CX112,2)</f>
        <v>0</v>
      </c>
      <c r="DG112">
        <f>ROUND(ROUND(AF112*AJ112,2)*CX112,2)</f>
        <v>33.880000000000003</v>
      </c>
      <c r="DH112">
        <f>Source!I99*SmtRes!Y112</f>
        <v>0.81900000000000006</v>
      </c>
      <c r="DI112">
        <f>AB112</f>
        <v>41.37</v>
      </c>
      <c r="DJ112">
        <f>EtalonRes!Z113</f>
        <v>3.12</v>
      </c>
      <c r="DK112">
        <f>Source!BB99</f>
        <v>13.26</v>
      </c>
      <c r="DL112" t="s">
        <v>6</v>
      </c>
      <c r="DM112">
        <v>0</v>
      </c>
      <c r="DN112" t="s">
        <v>6</v>
      </c>
      <c r="DO112">
        <v>0</v>
      </c>
      <c r="GQ112">
        <v>-1</v>
      </c>
      <c r="GR112">
        <v>-1</v>
      </c>
    </row>
    <row r="113" spans="1:200" x14ac:dyDescent="0.2">
      <c r="A113">
        <f>ROW(Source!A99)</f>
        <v>99</v>
      </c>
      <c r="B113">
        <v>74715642</v>
      </c>
      <c r="C113">
        <v>74748581</v>
      </c>
      <c r="D113">
        <v>49673503</v>
      </c>
      <c r="E113">
        <v>1</v>
      </c>
      <c r="F113">
        <v>1</v>
      </c>
      <c r="G113">
        <v>1</v>
      </c>
      <c r="H113">
        <v>2</v>
      </c>
      <c r="I113" t="s">
        <v>534</v>
      </c>
      <c r="J113" t="s">
        <v>535</v>
      </c>
      <c r="K113" t="s">
        <v>536</v>
      </c>
      <c r="L113">
        <v>1367</v>
      </c>
      <c r="N113">
        <v>1011</v>
      </c>
      <c r="O113" t="s">
        <v>530</v>
      </c>
      <c r="P113" t="s">
        <v>530</v>
      </c>
      <c r="Q113">
        <v>1</v>
      </c>
      <c r="W113">
        <v>0</v>
      </c>
      <c r="X113">
        <v>509054691</v>
      </c>
      <c r="Y113">
        <f>(AT113*ROUND(1.05,7))</f>
        <v>1.0500000000000001E-2</v>
      </c>
      <c r="AA113">
        <v>0</v>
      </c>
      <c r="AB113">
        <v>871.31</v>
      </c>
      <c r="AC113">
        <v>387.32</v>
      </c>
      <c r="AD113">
        <v>0</v>
      </c>
      <c r="AE113">
        <v>0</v>
      </c>
      <c r="AF113">
        <v>65.709999999999994</v>
      </c>
      <c r="AG113">
        <v>11.6</v>
      </c>
      <c r="AH113">
        <v>0</v>
      </c>
      <c r="AI113">
        <v>1</v>
      </c>
      <c r="AJ113">
        <v>13.26</v>
      </c>
      <c r="AK113">
        <v>33.39</v>
      </c>
      <c r="AL113">
        <v>1</v>
      </c>
      <c r="AM113">
        <v>4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6</v>
      </c>
      <c r="AT113">
        <v>0.01</v>
      </c>
      <c r="AU113" t="s">
        <v>64</v>
      </c>
      <c r="AV113">
        <v>0</v>
      </c>
      <c r="AW113">
        <v>2</v>
      </c>
      <c r="AX113">
        <v>74748592</v>
      </c>
      <c r="AY113">
        <v>1</v>
      </c>
      <c r="AZ113">
        <v>0</v>
      </c>
      <c r="BA113">
        <v>114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V113">
        <v>0</v>
      </c>
      <c r="CW113">
        <f>ROUND(Y113*Source!I99*DO113,7)</f>
        <v>0</v>
      </c>
      <c r="CX113">
        <f>ROUND(Y113*Source!I99,7)</f>
        <v>3.15E-2</v>
      </c>
      <c r="CY113">
        <f>AB113</f>
        <v>871.31</v>
      </c>
      <c r="CZ113">
        <f>AF113</f>
        <v>65.709999999999994</v>
      </c>
      <c r="DA113">
        <f>AJ113</f>
        <v>13.26</v>
      </c>
      <c r="DB113">
        <f>ROUND((ROUND(AT113*CZ113,2)*ROUND(1.05,7)),2)</f>
        <v>0.69</v>
      </c>
      <c r="DC113">
        <f>ROUND((ROUND(AT113*AG113,2)*ROUND(1.05,7)),2)</f>
        <v>0.13</v>
      </c>
      <c r="DD113" t="s">
        <v>6</v>
      </c>
      <c r="DE113" t="s">
        <v>6</v>
      </c>
      <c r="DF113">
        <f>ROUND(ROUND(AE113,2)*CX113,2)</f>
        <v>0</v>
      </c>
      <c r="DG113">
        <f>ROUND(ROUND(AF113*AJ113,2)*CX113,2)</f>
        <v>27.45</v>
      </c>
      <c r="DH113">
        <f>Source!I99*SmtRes!Y113</f>
        <v>3.15E-2</v>
      </c>
      <c r="DI113">
        <f>AB113</f>
        <v>871.31</v>
      </c>
      <c r="DJ113">
        <f>EtalonRes!Z114</f>
        <v>65.709999999999994</v>
      </c>
      <c r="DK113">
        <f>Source!BB99</f>
        <v>13.26</v>
      </c>
      <c r="DL113" t="s">
        <v>6</v>
      </c>
      <c r="DM113">
        <v>0</v>
      </c>
      <c r="DN113" t="s">
        <v>6</v>
      </c>
      <c r="DO113">
        <v>0</v>
      </c>
      <c r="GQ113">
        <v>-1</v>
      </c>
      <c r="GR113">
        <v>-1</v>
      </c>
    </row>
    <row r="114" spans="1:200" x14ac:dyDescent="0.2">
      <c r="A114">
        <f>ROW(Source!A99)</f>
        <v>99</v>
      </c>
      <c r="B114">
        <v>74715642</v>
      </c>
      <c r="C114">
        <v>74748581</v>
      </c>
      <c r="D114">
        <v>49525488</v>
      </c>
      <c r="E114">
        <v>1</v>
      </c>
      <c r="F114">
        <v>1</v>
      </c>
      <c r="G114">
        <v>1</v>
      </c>
      <c r="H114">
        <v>3</v>
      </c>
      <c r="I114" t="s">
        <v>537</v>
      </c>
      <c r="J114" t="s">
        <v>538</v>
      </c>
      <c r="K114" t="s">
        <v>539</v>
      </c>
      <c r="L114">
        <v>1346</v>
      </c>
      <c r="N114">
        <v>1009</v>
      </c>
      <c r="O114" t="s">
        <v>540</v>
      </c>
      <c r="P114" t="s">
        <v>540</v>
      </c>
      <c r="Q114">
        <v>1</v>
      </c>
      <c r="W114">
        <v>0</v>
      </c>
      <c r="X114">
        <v>-1864341761</v>
      </c>
      <c r="Y114" s="183" t="e">
        <f>#REF!</f>
        <v>#REF!</v>
      </c>
      <c r="AA114">
        <v>82.35</v>
      </c>
      <c r="AB114">
        <v>0</v>
      </c>
      <c r="AC114">
        <v>0</v>
      </c>
      <c r="AD114">
        <v>0</v>
      </c>
      <c r="AE114">
        <v>9.0399999999999991</v>
      </c>
      <c r="AF114">
        <v>0</v>
      </c>
      <c r="AG114">
        <v>0</v>
      </c>
      <c r="AH114">
        <v>0</v>
      </c>
      <c r="AI114">
        <v>9.11</v>
      </c>
      <c r="AJ114">
        <v>1</v>
      </c>
      <c r="AK114">
        <v>1</v>
      </c>
      <c r="AL114">
        <v>1</v>
      </c>
      <c r="AM114">
        <v>4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6</v>
      </c>
      <c r="AT114">
        <v>0.2</v>
      </c>
      <c r="AU114" t="s">
        <v>6</v>
      </c>
      <c r="AV114">
        <v>0</v>
      </c>
      <c r="AW114">
        <v>2</v>
      </c>
      <c r="AX114">
        <v>74748593</v>
      </c>
      <c r="AY114">
        <v>1</v>
      </c>
      <c r="AZ114">
        <v>0</v>
      </c>
      <c r="BA114">
        <v>115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V114">
        <v>0</v>
      </c>
      <c r="CW114">
        <v>0</v>
      </c>
      <c r="CX114" t="e">
        <f>ROUND(Y114*Source!I99,7)</f>
        <v>#REF!</v>
      </c>
      <c r="CY114">
        <f>AA114</f>
        <v>82.35</v>
      </c>
      <c r="CZ114">
        <f>AE114</f>
        <v>9.0399999999999991</v>
      </c>
      <c r="DA114">
        <f>AI114</f>
        <v>9.11</v>
      </c>
      <c r="DB114">
        <f>ROUND(ROUND(AT114*CZ114,2),2)</f>
        <v>1.81</v>
      </c>
      <c r="DC114">
        <f>ROUND(ROUND(AT114*AG114,2),2)</f>
        <v>0</v>
      </c>
      <c r="DD114" t="s">
        <v>6</v>
      </c>
      <c r="DE114" t="s">
        <v>6</v>
      </c>
      <c r="DF114" t="e">
        <f>ROUND(ROUND(AE114*AI114,2)*CX114,2)</f>
        <v>#REF!</v>
      </c>
      <c r="DG114" t="e">
        <f t="shared" ref="DG114:DG119" si="78">ROUND(ROUND(AF114,2)*CX114,2)</f>
        <v>#REF!</v>
      </c>
      <c r="DH114" t="e">
        <f>Source!I99*SmtRes!Y114</f>
        <v>#REF!</v>
      </c>
      <c r="DI114">
        <f>AA114</f>
        <v>82.35</v>
      </c>
      <c r="DJ114">
        <f>EtalonRes!Y115</f>
        <v>9.0399999999999991</v>
      </c>
      <c r="DK114">
        <f>Source!BC99</f>
        <v>9.11</v>
      </c>
      <c r="DL114" t="s">
        <v>6</v>
      </c>
      <c r="DM114">
        <v>0</v>
      </c>
      <c r="DN114" t="s">
        <v>6</v>
      </c>
      <c r="DO114">
        <v>0</v>
      </c>
      <c r="GQ114">
        <v>-1</v>
      </c>
      <c r="GR114">
        <v>-1</v>
      </c>
    </row>
    <row r="115" spans="1:200" x14ac:dyDescent="0.2">
      <c r="A115">
        <f>ROW(Source!A99)</f>
        <v>99</v>
      </c>
      <c r="B115">
        <v>74715642</v>
      </c>
      <c r="C115">
        <v>74748581</v>
      </c>
      <c r="D115">
        <v>49526492</v>
      </c>
      <c r="E115">
        <v>1</v>
      </c>
      <c r="F115">
        <v>1</v>
      </c>
      <c r="G115">
        <v>1</v>
      </c>
      <c r="H115">
        <v>3</v>
      </c>
      <c r="I115" t="s">
        <v>541</v>
      </c>
      <c r="J115" t="s">
        <v>542</v>
      </c>
      <c r="K115" t="s">
        <v>543</v>
      </c>
      <c r="L115">
        <v>1346</v>
      </c>
      <c r="N115">
        <v>1009</v>
      </c>
      <c r="O115" t="s">
        <v>540</v>
      </c>
      <c r="P115" t="s">
        <v>540</v>
      </c>
      <c r="Q115">
        <v>1</v>
      </c>
      <c r="W115">
        <v>0</v>
      </c>
      <c r="X115">
        <v>497341279</v>
      </c>
      <c r="Y115" s="183" t="e">
        <f>#REF!</f>
        <v>#REF!</v>
      </c>
      <c r="AA115">
        <v>210.35</v>
      </c>
      <c r="AB115">
        <v>0</v>
      </c>
      <c r="AC115">
        <v>0</v>
      </c>
      <c r="AD115">
        <v>0</v>
      </c>
      <c r="AE115">
        <v>23.09</v>
      </c>
      <c r="AF115">
        <v>0</v>
      </c>
      <c r="AG115">
        <v>0</v>
      </c>
      <c r="AH115">
        <v>0</v>
      </c>
      <c r="AI115">
        <v>9.11</v>
      </c>
      <c r="AJ115">
        <v>1</v>
      </c>
      <c r="AK115">
        <v>1</v>
      </c>
      <c r="AL115">
        <v>1</v>
      </c>
      <c r="AM115">
        <v>4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6</v>
      </c>
      <c r="AT115">
        <v>0.246</v>
      </c>
      <c r="AU115" t="s">
        <v>6</v>
      </c>
      <c r="AV115">
        <v>0</v>
      </c>
      <c r="AW115">
        <v>2</v>
      </c>
      <c r="AX115">
        <v>74748594</v>
      </c>
      <c r="AY115">
        <v>1</v>
      </c>
      <c r="AZ115">
        <v>0</v>
      </c>
      <c r="BA115">
        <v>116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V115">
        <v>0</v>
      </c>
      <c r="CW115">
        <v>0</v>
      </c>
      <c r="CX115" t="e">
        <f>ROUND(Y115*Source!I99,7)</f>
        <v>#REF!</v>
      </c>
      <c r="CY115">
        <f>AA115</f>
        <v>210.35</v>
      </c>
      <c r="CZ115">
        <f>AE115</f>
        <v>23.09</v>
      </c>
      <c r="DA115">
        <f>AI115</f>
        <v>9.11</v>
      </c>
      <c r="DB115">
        <f>ROUND(ROUND(AT115*CZ115,2),2)</f>
        <v>5.68</v>
      </c>
      <c r="DC115">
        <f>ROUND(ROUND(AT115*AG115,2),2)</f>
        <v>0</v>
      </c>
      <c r="DD115" t="s">
        <v>6</v>
      </c>
      <c r="DE115" t="s">
        <v>6</v>
      </c>
      <c r="DF115" t="e">
        <f>ROUND(ROUND(AE115*AI115,2)*CX115,2)</f>
        <v>#REF!</v>
      </c>
      <c r="DG115" t="e">
        <f t="shared" si="78"/>
        <v>#REF!</v>
      </c>
      <c r="DH115" t="e">
        <f>Source!I99*SmtRes!Y115</f>
        <v>#REF!</v>
      </c>
      <c r="DI115">
        <f>AA115</f>
        <v>210.35</v>
      </c>
      <c r="DJ115">
        <f>EtalonRes!Y116</f>
        <v>23.09</v>
      </c>
      <c r="DK115">
        <f>Source!BC99</f>
        <v>9.11</v>
      </c>
      <c r="DL115" t="s">
        <v>6</v>
      </c>
      <c r="DM115">
        <v>0</v>
      </c>
      <c r="DN115" t="s">
        <v>6</v>
      </c>
      <c r="DO115">
        <v>0</v>
      </c>
      <c r="GQ115">
        <v>-1</v>
      </c>
      <c r="GR115">
        <v>-1</v>
      </c>
    </row>
    <row r="116" spans="1:200" x14ac:dyDescent="0.2">
      <c r="A116">
        <f>ROW(Source!A99)</f>
        <v>99</v>
      </c>
      <c r="B116">
        <v>74715642</v>
      </c>
      <c r="C116">
        <v>74748581</v>
      </c>
      <c r="D116">
        <v>0</v>
      </c>
      <c r="E116">
        <v>1</v>
      </c>
      <c r="F116">
        <v>1</v>
      </c>
      <c r="G116">
        <v>1</v>
      </c>
      <c r="H116">
        <v>3</v>
      </c>
      <c r="I116" t="s">
        <v>35</v>
      </c>
      <c r="J116" t="s">
        <v>71</v>
      </c>
      <c r="K116" t="s">
        <v>70</v>
      </c>
      <c r="L116">
        <v>1371</v>
      </c>
      <c r="N116">
        <v>1013</v>
      </c>
      <c r="O116" t="s">
        <v>23</v>
      </c>
      <c r="P116" t="s">
        <v>23</v>
      </c>
      <c r="Q116">
        <v>1</v>
      </c>
      <c r="W116">
        <v>0</v>
      </c>
      <c r="X116">
        <v>-260110443</v>
      </c>
      <c r="Y116">
        <f>AT116</f>
        <v>0.33333332999999998</v>
      </c>
      <c r="AA116">
        <v>840.59</v>
      </c>
      <c r="AB116">
        <v>0</v>
      </c>
      <c r="AC116">
        <v>0</v>
      </c>
      <c r="AD116">
        <v>0</v>
      </c>
      <c r="AE116">
        <v>883.98</v>
      </c>
      <c r="AF116">
        <v>0</v>
      </c>
      <c r="AG116">
        <v>0</v>
      </c>
      <c r="AH116">
        <v>0</v>
      </c>
      <c r="AI116">
        <v>9.11</v>
      </c>
      <c r="AJ116">
        <v>1</v>
      </c>
      <c r="AK116">
        <v>1</v>
      </c>
      <c r="AL116">
        <v>1</v>
      </c>
      <c r="AM116">
        <v>0</v>
      </c>
      <c r="AN116">
        <v>0</v>
      </c>
      <c r="AO116">
        <v>0</v>
      </c>
      <c r="AP116">
        <v>1</v>
      </c>
      <c r="AQ116">
        <v>0</v>
      </c>
      <c r="AR116">
        <v>0</v>
      </c>
      <c r="AS116" t="s">
        <v>6</v>
      </c>
      <c r="AT116">
        <v>0.33333332999999998</v>
      </c>
      <c r="AU116" t="s">
        <v>6</v>
      </c>
      <c r="AV116">
        <v>0</v>
      </c>
      <c r="AW116">
        <v>1</v>
      </c>
      <c r="AX116">
        <v>-1</v>
      </c>
      <c r="AY116">
        <v>0</v>
      </c>
      <c r="AZ116">
        <v>0</v>
      </c>
      <c r="BA116" t="s">
        <v>6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V116">
        <v>0</v>
      </c>
      <c r="CW116">
        <v>0</v>
      </c>
      <c r="CX116">
        <f>ROUND(Y116*Source!I99,7)</f>
        <v>1</v>
      </c>
      <c r="CY116">
        <f>AA116</f>
        <v>840.59</v>
      </c>
      <c r="CZ116">
        <f>AE116</f>
        <v>883.98</v>
      </c>
      <c r="DA116">
        <f>AI116</f>
        <v>9.11</v>
      </c>
      <c r="DB116">
        <f>ROUND(ROUND(AT116*CZ116,2),2)</f>
        <v>294.66000000000003</v>
      </c>
      <c r="DC116">
        <f>ROUND(ROUND(AT116*AG116,2),2)</f>
        <v>0</v>
      </c>
      <c r="DD116" t="s">
        <v>6</v>
      </c>
      <c r="DE116" t="s">
        <v>6</v>
      </c>
      <c r="DF116">
        <f>ROUND(ROUND(AE116*AI116,2)*CX116,2)</f>
        <v>8053.06</v>
      </c>
      <c r="DG116">
        <f t="shared" si="78"/>
        <v>0</v>
      </c>
      <c r="DH116">
        <f>Source!I99*SmtRes!Y116</f>
        <v>0.99999998999999995</v>
      </c>
      <c r="DI116">
        <f>AA116</f>
        <v>840.59</v>
      </c>
      <c r="DJ116">
        <f>DF116</f>
        <v>8053.06</v>
      </c>
      <c r="DK116">
        <f>Source!BC99</f>
        <v>9.11</v>
      </c>
      <c r="DL116" t="s">
        <v>6</v>
      </c>
      <c r="DM116">
        <v>0</v>
      </c>
      <c r="DN116" t="s">
        <v>6</v>
      </c>
      <c r="DO116">
        <v>0</v>
      </c>
      <c r="GP116">
        <v>1</v>
      </c>
      <c r="GQ116">
        <v>-1</v>
      </c>
      <c r="GR116">
        <v>-1</v>
      </c>
    </row>
    <row r="117" spans="1:200" x14ac:dyDescent="0.2">
      <c r="A117">
        <f>ROW(Source!A99)</f>
        <v>99</v>
      </c>
      <c r="B117">
        <v>74715642</v>
      </c>
      <c r="C117">
        <v>74748581</v>
      </c>
      <c r="D117">
        <v>0</v>
      </c>
      <c r="E117">
        <v>1</v>
      </c>
      <c r="F117">
        <v>1</v>
      </c>
      <c r="G117">
        <v>1</v>
      </c>
      <c r="H117">
        <v>3</v>
      </c>
      <c r="I117" t="s">
        <v>35</v>
      </c>
      <c r="J117" t="s">
        <v>225</v>
      </c>
      <c r="K117" t="s">
        <v>224</v>
      </c>
      <c r="L117">
        <v>1371</v>
      </c>
      <c r="N117">
        <v>1013</v>
      </c>
      <c r="O117" t="s">
        <v>23</v>
      </c>
      <c r="P117" t="s">
        <v>23</v>
      </c>
      <c r="Q117">
        <v>1</v>
      </c>
      <c r="W117">
        <v>0</v>
      </c>
      <c r="X117">
        <v>-587167010</v>
      </c>
      <c r="Y117">
        <f>AT117</f>
        <v>0.66666667000000002</v>
      </c>
      <c r="AA117">
        <v>638.91</v>
      </c>
      <c r="AB117">
        <v>0</v>
      </c>
      <c r="AC117">
        <v>0</v>
      </c>
      <c r="AD117">
        <v>0</v>
      </c>
      <c r="AE117">
        <v>671.88999999999987</v>
      </c>
      <c r="AF117">
        <v>0</v>
      </c>
      <c r="AG117">
        <v>0</v>
      </c>
      <c r="AH117">
        <v>0</v>
      </c>
      <c r="AI117">
        <v>9.11</v>
      </c>
      <c r="AJ117">
        <v>1</v>
      </c>
      <c r="AK117">
        <v>1</v>
      </c>
      <c r="AL117">
        <v>1</v>
      </c>
      <c r="AM117">
        <v>0</v>
      </c>
      <c r="AN117">
        <v>0</v>
      </c>
      <c r="AO117">
        <v>0</v>
      </c>
      <c r="AP117">
        <v>1</v>
      </c>
      <c r="AQ117">
        <v>0</v>
      </c>
      <c r="AR117">
        <v>0</v>
      </c>
      <c r="AS117" t="s">
        <v>6</v>
      </c>
      <c r="AT117">
        <v>0.66666667000000002</v>
      </c>
      <c r="AU117" t="s">
        <v>6</v>
      </c>
      <c r="AV117">
        <v>0</v>
      </c>
      <c r="AW117">
        <v>1</v>
      </c>
      <c r="AX117">
        <v>-1</v>
      </c>
      <c r="AY117">
        <v>0</v>
      </c>
      <c r="AZ117">
        <v>0</v>
      </c>
      <c r="BA117" t="s">
        <v>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V117">
        <v>0</v>
      </c>
      <c r="CW117">
        <v>0</v>
      </c>
      <c r="CX117">
        <f>ROUND(Y117*Source!I99,7)</f>
        <v>2</v>
      </c>
      <c r="CY117">
        <f>AA117</f>
        <v>638.91</v>
      </c>
      <c r="CZ117">
        <f>AE117</f>
        <v>671.88999999999987</v>
      </c>
      <c r="DA117">
        <f>AI117</f>
        <v>9.11</v>
      </c>
      <c r="DB117">
        <f>ROUND(ROUND(AT117*CZ117,2),2)</f>
        <v>447.93</v>
      </c>
      <c r="DC117">
        <f>ROUND(ROUND(AT117*AG117,2),2)</f>
        <v>0</v>
      </c>
      <c r="DD117" t="s">
        <v>6</v>
      </c>
      <c r="DE117" t="s">
        <v>6</v>
      </c>
      <c r="DF117">
        <f>ROUND(ROUND(AE117*AI117,2)*CX117,2)</f>
        <v>12241.84</v>
      </c>
      <c r="DG117">
        <f t="shared" si="78"/>
        <v>0</v>
      </c>
      <c r="DH117">
        <f>Source!I99*SmtRes!Y117</f>
        <v>2.0000000099999999</v>
      </c>
      <c r="DI117">
        <f>AA117</f>
        <v>638.91</v>
      </c>
      <c r="DJ117">
        <f>DF117</f>
        <v>12241.84</v>
      </c>
      <c r="DK117">
        <f>Source!BC99</f>
        <v>9.11</v>
      </c>
      <c r="DL117" t="s">
        <v>6</v>
      </c>
      <c r="DM117">
        <v>0</v>
      </c>
      <c r="DN117" t="s">
        <v>6</v>
      </c>
      <c r="DO117">
        <v>0</v>
      </c>
      <c r="GP117">
        <v>1</v>
      </c>
      <c r="GQ117">
        <v>-1</v>
      </c>
      <c r="GR117">
        <v>-1</v>
      </c>
    </row>
    <row r="118" spans="1:200" x14ac:dyDescent="0.2">
      <c r="A118">
        <f>ROW(Source!A102)</f>
        <v>102</v>
      </c>
      <c r="B118">
        <v>74715642</v>
      </c>
      <c r="C118">
        <v>74749349</v>
      </c>
      <c r="D118">
        <v>31714704</v>
      </c>
      <c r="E118">
        <v>70</v>
      </c>
      <c r="F118">
        <v>1</v>
      </c>
      <c r="G118">
        <v>1</v>
      </c>
      <c r="H118">
        <v>1</v>
      </c>
      <c r="I118" t="s">
        <v>546</v>
      </c>
      <c r="J118" t="s">
        <v>6</v>
      </c>
      <c r="K118" t="s">
        <v>547</v>
      </c>
      <c r="L118">
        <v>1191</v>
      </c>
      <c r="N118">
        <v>1013</v>
      </c>
      <c r="O118" t="s">
        <v>524</v>
      </c>
      <c r="P118" t="s">
        <v>524</v>
      </c>
      <c r="Q118">
        <v>1</v>
      </c>
      <c r="W118">
        <v>0</v>
      </c>
      <c r="X118">
        <v>-112797078</v>
      </c>
      <c r="Y118">
        <f>(AT118*ROUND(1.05,7))</f>
        <v>1.1130000000000002</v>
      </c>
      <c r="AA118">
        <v>0</v>
      </c>
      <c r="AB118">
        <v>0</v>
      </c>
      <c r="AC118">
        <v>0</v>
      </c>
      <c r="AD118">
        <v>299.51</v>
      </c>
      <c r="AE118">
        <v>0</v>
      </c>
      <c r="AF118">
        <v>0</v>
      </c>
      <c r="AG118">
        <v>0</v>
      </c>
      <c r="AH118">
        <v>8.9700000000000006</v>
      </c>
      <c r="AI118">
        <v>1</v>
      </c>
      <c r="AJ118">
        <v>1</v>
      </c>
      <c r="AK118">
        <v>1</v>
      </c>
      <c r="AL118">
        <v>33.39</v>
      </c>
      <c r="AM118">
        <v>4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6</v>
      </c>
      <c r="AT118">
        <v>1.06</v>
      </c>
      <c r="AU118" t="s">
        <v>26</v>
      </c>
      <c r="AV118">
        <v>1</v>
      </c>
      <c r="AW118">
        <v>2</v>
      </c>
      <c r="AX118">
        <v>74749357</v>
      </c>
      <c r="AY118">
        <v>1</v>
      </c>
      <c r="AZ118">
        <v>0</v>
      </c>
      <c r="BA118">
        <v>118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U118">
        <f>ROUND(AT118*Source!I102*AH118*AL118,2)</f>
        <v>952.44</v>
      </c>
      <c r="CV118">
        <f>ROUND(Y118*Source!I102,7)</f>
        <v>3.339</v>
      </c>
      <c r="CW118">
        <v>0</v>
      </c>
      <c r="CX118">
        <f>ROUND(Y118*Source!I102,7)</f>
        <v>3.339</v>
      </c>
      <c r="CY118">
        <f>AD118</f>
        <v>299.51</v>
      </c>
      <c r="CZ118">
        <f>AH118</f>
        <v>8.9700000000000006</v>
      </c>
      <c r="DA118">
        <f>AL118</f>
        <v>33.39</v>
      </c>
      <c r="DB118">
        <f>ROUND((ROUND(AT118*CZ118,2)*ROUND(1.05,7)),2)</f>
        <v>9.99</v>
      </c>
      <c r="DC118">
        <f>ROUND((ROUND(AT118*AG118,2)*ROUND(1.05,7)),2)</f>
        <v>0</v>
      </c>
      <c r="DD118" t="s">
        <v>6</v>
      </c>
      <c r="DE118" t="s">
        <v>6</v>
      </c>
      <c r="DF118">
        <f>ROUND(ROUND(AE118,2)*CX118,2)</f>
        <v>0</v>
      </c>
      <c r="DG118">
        <f t="shared" si="78"/>
        <v>0</v>
      </c>
      <c r="DH118">
        <f>Source!I102*SmtRes!Y118</f>
        <v>3.3390000000000004</v>
      </c>
      <c r="DI118">
        <f>AD118</f>
        <v>299.51</v>
      </c>
      <c r="DJ118">
        <f>EtalonRes!AB118</f>
        <v>8.9700000000000006</v>
      </c>
      <c r="DK118">
        <f>Source!BA102</f>
        <v>33.39</v>
      </c>
      <c r="DL118" t="s">
        <v>6</v>
      </c>
      <c r="DM118">
        <v>0</v>
      </c>
      <c r="DN118" t="s">
        <v>6</v>
      </c>
      <c r="DO118">
        <v>0</v>
      </c>
      <c r="GQ118">
        <v>-1</v>
      </c>
      <c r="GR118">
        <v>-1</v>
      </c>
    </row>
    <row r="119" spans="1:200" x14ac:dyDescent="0.2">
      <c r="A119">
        <f>ROW(Source!A102)</f>
        <v>102</v>
      </c>
      <c r="B119">
        <v>74715642</v>
      </c>
      <c r="C119">
        <v>74749349</v>
      </c>
      <c r="D119">
        <v>31709492</v>
      </c>
      <c r="E119">
        <v>70</v>
      </c>
      <c r="F119">
        <v>1</v>
      </c>
      <c r="G119">
        <v>1</v>
      </c>
      <c r="H119">
        <v>1</v>
      </c>
      <c r="I119" t="s">
        <v>525</v>
      </c>
      <c r="J119" t="s">
        <v>6</v>
      </c>
      <c r="K119" t="s">
        <v>526</v>
      </c>
      <c r="L119">
        <v>1191</v>
      </c>
      <c r="N119">
        <v>1013</v>
      </c>
      <c r="O119" t="s">
        <v>524</v>
      </c>
      <c r="P119" t="s">
        <v>524</v>
      </c>
      <c r="Q119">
        <v>1</v>
      </c>
      <c r="W119">
        <v>0</v>
      </c>
      <c r="X119">
        <v>-1417349443</v>
      </c>
      <c r="Y119">
        <f>(AT119*ROUND(1.05,7))</f>
        <v>1.0500000000000001E-2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33.39</v>
      </c>
      <c r="AL119">
        <v>1</v>
      </c>
      <c r="AM119">
        <v>4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6</v>
      </c>
      <c r="AT119">
        <v>0.01</v>
      </c>
      <c r="AU119" t="s">
        <v>26</v>
      </c>
      <c r="AV119">
        <v>2</v>
      </c>
      <c r="AW119">
        <v>2</v>
      </c>
      <c r="AX119">
        <v>74749358</v>
      </c>
      <c r="AY119">
        <v>1</v>
      </c>
      <c r="AZ119">
        <v>0</v>
      </c>
      <c r="BA119">
        <v>119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V119">
        <v>0</v>
      </c>
      <c r="CW119">
        <v>0</v>
      </c>
      <c r="CX119">
        <f>ROUND(Y119*Source!I102,7)</f>
        <v>3.15E-2</v>
      </c>
      <c r="CY119">
        <f>AD119</f>
        <v>0</v>
      </c>
      <c r="CZ119">
        <f>AH119</f>
        <v>0</v>
      </c>
      <c r="DA119">
        <f>AL119</f>
        <v>1</v>
      </c>
      <c r="DB119">
        <f>ROUND((ROUND(AT119*CZ119,2)*ROUND(1.05,7)),2)</f>
        <v>0</v>
      </c>
      <c r="DC119">
        <f>ROUND((ROUND(AT119*AG119,2)*ROUND(1.05,7)),2)</f>
        <v>0</v>
      </c>
      <c r="DD119" t="s">
        <v>6</v>
      </c>
      <c r="DE119" t="s">
        <v>6</v>
      </c>
      <c r="DF119">
        <f>ROUND(ROUND(AE119,2)*CX119,2)</f>
        <v>0</v>
      </c>
      <c r="DG119">
        <f t="shared" si="78"/>
        <v>0</v>
      </c>
      <c r="DH119">
        <f>Source!I102*SmtRes!Y119</f>
        <v>3.15E-2</v>
      </c>
      <c r="DI119">
        <f>AD119</f>
        <v>0</v>
      </c>
      <c r="DJ119">
        <f>EtalonRes!AB119</f>
        <v>0</v>
      </c>
      <c r="DK119">
        <f>Source!BA102</f>
        <v>33.39</v>
      </c>
      <c r="DL119" t="s">
        <v>6</v>
      </c>
      <c r="DM119">
        <v>0</v>
      </c>
      <c r="DN119" t="s">
        <v>6</v>
      </c>
      <c r="DO119">
        <v>0</v>
      </c>
      <c r="GQ119">
        <v>-1</v>
      </c>
      <c r="GR119">
        <v>-1</v>
      </c>
    </row>
    <row r="120" spans="1:200" x14ac:dyDescent="0.2">
      <c r="A120">
        <f>ROW(Source!A102)</f>
        <v>102</v>
      </c>
      <c r="B120">
        <v>74715642</v>
      </c>
      <c r="C120">
        <v>74749349</v>
      </c>
      <c r="D120">
        <v>49672695</v>
      </c>
      <c r="E120">
        <v>1</v>
      </c>
      <c r="F120">
        <v>1</v>
      </c>
      <c r="G120">
        <v>1</v>
      </c>
      <c r="H120">
        <v>2</v>
      </c>
      <c r="I120" t="s">
        <v>531</v>
      </c>
      <c r="J120" t="s">
        <v>532</v>
      </c>
      <c r="K120" t="s">
        <v>533</v>
      </c>
      <c r="L120">
        <v>1367</v>
      </c>
      <c r="N120">
        <v>1011</v>
      </c>
      <c r="O120" t="s">
        <v>530</v>
      </c>
      <c r="P120" t="s">
        <v>530</v>
      </c>
      <c r="Q120">
        <v>1</v>
      </c>
      <c r="W120">
        <v>0</v>
      </c>
      <c r="X120">
        <v>1063590936</v>
      </c>
      <c r="Y120">
        <f>(AT120*ROUND(1.05,7))</f>
        <v>0.28350000000000003</v>
      </c>
      <c r="AA120">
        <v>0</v>
      </c>
      <c r="AB120">
        <v>41.37</v>
      </c>
      <c r="AC120">
        <v>0</v>
      </c>
      <c r="AD120">
        <v>0</v>
      </c>
      <c r="AE120">
        <v>0</v>
      </c>
      <c r="AF120">
        <v>3.12</v>
      </c>
      <c r="AG120">
        <v>0</v>
      </c>
      <c r="AH120">
        <v>0</v>
      </c>
      <c r="AI120">
        <v>1</v>
      </c>
      <c r="AJ120">
        <v>13.26</v>
      </c>
      <c r="AK120">
        <v>33.39</v>
      </c>
      <c r="AL120">
        <v>1</v>
      </c>
      <c r="AM120">
        <v>4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6</v>
      </c>
      <c r="AT120">
        <v>0.27</v>
      </c>
      <c r="AU120" t="s">
        <v>64</v>
      </c>
      <c r="AV120">
        <v>0</v>
      </c>
      <c r="AW120">
        <v>2</v>
      </c>
      <c r="AX120">
        <v>74749359</v>
      </c>
      <c r="AY120">
        <v>1</v>
      </c>
      <c r="AZ120">
        <v>0</v>
      </c>
      <c r="BA120">
        <v>120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V120">
        <v>0</v>
      </c>
      <c r="CW120">
        <f>ROUND(Y120*Source!I102*DO120,7)</f>
        <v>0</v>
      </c>
      <c r="CX120">
        <f>ROUND(Y120*Source!I102,7)</f>
        <v>0.85050000000000003</v>
      </c>
      <c r="CY120">
        <f>AB120</f>
        <v>41.37</v>
      </c>
      <c r="CZ120">
        <f>AF120</f>
        <v>3.12</v>
      </c>
      <c r="DA120">
        <f>AJ120</f>
        <v>13.26</v>
      </c>
      <c r="DB120">
        <f>ROUND((ROUND(AT120*CZ120,2)*ROUND(1.05,7)),2)</f>
        <v>0.88</v>
      </c>
      <c r="DC120">
        <f>ROUND((ROUND(AT120*AG120,2)*ROUND(1.05,7)),2)</f>
        <v>0</v>
      </c>
      <c r="DD120" t="s">
        <v>6</v>
      </c>
      <c r="DE120" t="s">
        <v>6</v>
      </c>
      <c r="DF120">
        <f>ROUND(ROUND(AE120,2)*CX120,2)</f>
        <v>0</v>
      </c>
      <c r="DG120">
        <f>ROUND(ROUND(AF120*AJ120,2)*CX120,2)</f>
        <v>35.19</v>
      </c>
      <c r="DH120">
        <f>Source!I102*SmtRes!Y120</f>
        <v>0.85050000000000003</v>
      </c>
      <c r="DI120">
        <f>AB120</f>
        <v>41.37</v>
      </c>
      <c r="DJ120">
        <f>EtalonRes!Z120</f>
        <v>3.12</v>
      </c>
      <c r="DK120">
        <f>Source!BB102</f>
        <v>13.26</v>
      </c>
      <c r="DL120" t="s">
        <v>6</v>
      </c>
      <c r="DM120">
        <v>0</v>
      </c>
      <c r="DN120" t="s">
        <v>6</v>
      </c>
      <c r="DO120">
        <v>0</v>
      </c>
      <c r="GQ120">
        <v>-1</v>
      </c>
      <c r="GR120">
        <v>-1</v>
      </c>
    </row>
    <row r="121" spans="1:200" x14ac:dyDescent="0.2">
      <c r="A121">
        <f>ROW(Source!A102)</f>
        <v>102</v>
      </c>
      <c r="B121">
        <v>74715642</v>
      </c>
      <c r="C121">
        <v>74749349</v>
      </c>
      <c r="D121">
        <v>49673503</v>
      </c>
      <c r="E121">
        <v>1</v>
      </c>
      <c r="F121">
        <v>1</v>
      </c>
      <c r="G121">
        <v>1</v>
      </c>
      <c r="H121">
        <v>2</v>
      </c>
      <c r="I121" t="s">
        <v>534</v>
      </c>
      <c r="J121" t="s">
        <v>535</v>
      </c>
      <c r="K121" t="s">
        <v>536</v>
      </c>
      <c r="L121">
        <v>1367</v>
      </c>
      <c r="N121">
        <v>1011</v>
      </c>
      <c r="O121" t="s">
        <v>530</v>
      </c>
      <c r="P121" t="s">
        <v>530</v>
      </c>
      <c r="Q121">
        <v>1</v>
      </c>
      <c r="W121">
        <v>0</v>
      </c>
      <c r="X121">
        <v>509054691</v>
      </c>
      <c r="Y121">
        <f>(AT121*ROUND(1.05,7))</f>
        <v>1.0500000000000001E-2</v>
      </c>
      <c r="AA121">
        <v>0</v>
      </c>
      <c r="AB121">
        <v>871.31</v>
      </c>
      <c r="AC121">
        <v>387.32</v>
      </c>
      <c r="AD121">
        <v>0</v>
      </c>
      <c r="AE121">
        <v>0</v>
      </c>
      <c r="AF121">
        <v>65.709999999999994</v>
      </c>
      <c r="AG121">
        <v>11.6</v>
      </c>
      <c r="AH121">
        <v>0</v>
      </c>
      <c r="AI121">
        <v>1</v>
      </c>
      <c r="AJ121">
        <v>13.26</v>
      </c>
      <c r="AK121">
        <v>33.39</v>
      </c>
      <c r="AL121">
        <v>1</v>
      </c>
      <c r="AM121">
        <v>4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6</v>
      </c>
      <c r="AT121">
        <v>0.01</v>
      </c>
      <c r="AU121" t="s">
        <v>64</v>
      </c>
      <c r="AV121">
        <v>0</v>
      </c>
      <c r="AW121">
        <v>2</v>
      </c>
      <c r="AX121">
        <v>74749360</v>
      </c>
      <c r="AY121">
        <v>1</v>
      </c>
      <c r="AZ121">
        <v>0</v>
      </c>
      <c r="BA121">
        <v>121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V121">
        <v>0</v>
      </c>
      <c r="CW121">
        <f>ROUND(Y121*Source!I102*DO121,7)</f>
        <v>0</v>
      </c>
      <c r="CX121">
        <f>ROUND(Y121*Source!I102,7)</f>
        <v>3.15E-2</v>
      </c>
      <c r="CY121">
        <f>AB121</f>
        <v>871.31</v>
      </c>
      <c r="CZ121">
        <f>AF121</f>
        <v>65.709999999999994</v>
      </c>
      <c r="DA121">
        <f>AJ121</f>
        <v>13.26</v>
      </c>
      <c r="DB121">
        <f>ROUND((ROUND(AT121*CZ121,2)*ROUND(1.05,7)),2)</f>
        <v>0.69</v>
      </c>
      <c r="DC121">
        <f>ROUND((ROUND(AT121*AG121,2)*ROUND(1.05,7)),2)</f>
        <v>0.13</v>
      </c>
      <c r="DD121" t="s">
        <v>6</v>
      </c>
      <c r="DE121" t="s">
        <v>6</v>
      </c>
      <c r="DF121">
        <f>ROUND(ROUND(AE121,2)*CX121,2)</f>
        <v>0</v>
      </c>
      <c r="DG121">
        <f>ROUND(ROUND(AF121*AJ121,2)*CX121,2)</f>
        <v>27.45</v>
      </c>
      <c r="DH121">
        <f>Source!I102*SmtRes!Y121</f>
        <v>3.15E-2</v>
      </c>
      <c r="DI121">
        <f>AB121</f>
        <v>871.31</v>
      </c>
      <c r="DJ121">
        <f>EtalonRes!Z121</f>
        <v>65.709999999999994</v>
      </c>
      <c r="DK121">
        <f>Source!BB102</f>
        <v>13.26</v>
      </c>
      <c r="DL121" t="s">
        <v>6</v>
      </c>
      <c r="DM121">
        <v>0</v>
      </c>
      <c r="DN121" t="s">
        <v>6</v>
      </c>
      <c r="DO121">
        <v>0</v>
      </c>
      <c r="GQ121">
        <v>-1</v>
      </c>
      <c r="GR121">
        <v>-1</v>
      </c>
    </row>
    <row r="122" spans="1:200" x14ac:dyDescent="0.2">
      <c r="A122">
        <f>ROW(Source!A102)</f>
        <v>102</v>
      </c>
      <c r="B122">
        <v>74715642</v>
      </c>
      <c r="C122">
        <v>74749349</v>
      </c>
      <c r="D122">
        <v>49525488</v>
      </c>
      <c r="E122">
        <v>1</v>
      </c>
      <c r="F122">
        <v>1</v>
      </c>
      <c r="G122">
        <v>1</v>
      </c>
      <c r="H122">
        <v>3</v>
      </c>
      <c r="I122" t="s">
        <v>537</v>
      </c>
      <c r="J122" t="s">
        <v>538</v>
      </c>
      <c r="K122" t="s">
        <v>539</v>
      </c>
      <c r="L122">
        <v>1346</v>
      </c>
      <c r="N122">
        <v>1009</v>
      </c>
      <c r="O122" t="s">
        <v>540</v>
      </c>
      <c r="P122" t="s">
        <v>540</v>
      </c>
      <c r="Q122">
        <v>1</v>
      </c>
      <c r="W122">
        <v>0</v>
      </c>
      <c r="X122">
        <v>-1864341761</v>
      </c>
      <c r="Y122" s="183" t="e">
        <f>#REF!</f>
        <v>#REF!</v>
      </c>
      <c r="AA122">
        <v>82.35</v>
      </c>
      <c r="AB122">
        <v>0</v>
      </c>
      <c r="AC122">
        <v>0</v>
      </c>
      <c r="AD122">
        <v>0</v>
      </c>
      <c r="AE122">
        <v>9.0399999999999991</v>
      </c>
      <c r="AF122">
        <v>0</v>
      </c>
      <c r="AG122">
        <v>0</v>
      </c>
      <c r="AH122">
        <v>0</v>
      </c>
      <c r="AI122">
        <v>9.11</v>
      </c>
      <c r="AJ122">
        <v>1</v>
      </c>
      <c r="AK122">
        <v>1</v>
      </c>
      <c r="AL122">
        <v>1</v>
      </c>
      <c r="AM122">
        <v>4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6</v>
      </c>
      <c r="AT122">
        <v>0.2</v>
      </c>
      <c r="AU122" t="s">
        <v>6</v>
      </c>
      <c r="AV122">
        <v>0</v>
      </c>
      <c r="AW122">
        <v>2</v>
      </c>
      <c r="AX122">
        <v>74749361</v>
      </c>
      <c r="AY122">
        <v>1</v>
      </c>
      <c r="AZ122">
        <v>0</v>
      </c>
      <c r="BA122">
        <v>122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V122">
        <v>0</v>
      </c>
      <c r="CW122">
        <v>0</v>
      </c>
      <c r="CX122" t="e">
        <f>ROUND(Y122*Source!I102,7)</f>
        <v>#REF!</v>
      </c>
      <c r="CY122">
        <f>AA122</f>
        <v>82.35</v>
      </c>
      <c r="CZ122">
        <f>AE122</f>
        <v>9.0399999999999991</v>
      </c>
      <c r="DA122">
        <f>AI122</f>
        <v>9.11</v>
      </c>
      <c r="DB122">
        <f>ROUND(ROUND(AT122*CZ122,2),2)</f>
        <v>1.81</v>
      </c>
      <c r="DC122">
        <f>ROUND(ROUND(AT122*AG122,2),2)</f>
        <v>0</v>
      </c>
      <c r="DD122" t="s">
        <v>6</v>
      </c>
      <c r="DE122" t="s">
        <v>6</v>
      </c>
      <c r="DF122" t="e">
        <f>ROUND(ROUND(AE122*AI122,2)*CX122,2)</f>
        <v>#REF!</v>
      </c>
      <c r="DG122" t="e">
        <f>ROUND(ROUND(AF122,2)*CX122,2)</f>
        <v>#REF!</v>
      </c>
      <c r="DH122" t="e">
        <f>Source!I102*SmtRes!Y122</f>
        <v>#REF!</v>
      </c>
      <c r="DI122">
        <f>AA122</f>
        <v>82.35</v>
      </c>
      <c r="DJ122">
        <f>EtalonRes!Y122</f>
        <v>9.0399999999999991</v>
      </c>
      <c r="DK122">
        <f>Source!BC102</f>
        <v>9.11</v>
      </c>
      <c r="DL122" t="s">
        <v>6</v>
      </c>
      <c r="DM122">
        <v>0</v>
      </c>
      <c r="DN122" t="s">
        <v>6</v>
      </c>
      <c r="DO122">
        <v>0</v>
      </c>
      <c r="GQ122">
        <v>-1</v>
      </c>
      <c r="GR122">
        <v>-1</v>
      </c>
    </row>
    <row r="123" spans="1:200" x14ac:dyDescent="0.2">
      <c r="A123">
        <f>ROW(Source!A102)</f>
        <v>102</v>
      </c>
      <c r="B123">
        <v>74715642</v>
      </c>
      <c r="C123">
        <v>74749349</v>
      </c>
      <c r="D123">
        <v>49526492</v>
      </c>
      <c r="E123">
        <v>1</v>
      </c>
      <c r="F123">
        <v>1</v>
      </c>
      <c r="G123">
        <v>1</v>
      </c>
      <c r="H123">
        <v>3</v>
      </c>
      <c r="I123" t="s">
        <v>541</v>
      </c>
      <c r="J123" t="s">
        <v>542</v>
      </c>
      <c r="K123" t="s">
        <v>543</v>
      </c>
      <c r="L123">
        <v>1346</v>
      </c>
      <c r="N123">
        <v>1009</v>
      </c>
      <c r="O123" t="s">
        <v>540</v>
      </c>
      <c r="P123" t="s">
        <v>540</v>
      </c>
      <c r="Q123">
        <v>1</v>
      </c>
      <c r="W123">
        <v>0</v>
      </c>
      <c r="X123">
        <v>497341279</v>
      </c>
      <c r="Y123" s="183" t="e">
        <f>#REF!</f>
        <v>#REF!</v>
      </c>
      <c r="AA123">
        <v>210.35</v>
      </c>
      <c r="AB123">
        <v>0</v>
      </c>
      <c r="AC123">
        <v>0</v>
      </c>
      <c r="AD123">
        <v>0</v>
      </c>
      <c r="AE123">
        <v>23.09</v>
      </c>
      <c r="AF123">
        <v>0</v>
      </c>
      <c r="AG123">
        <v>0</v>
      </c>
      <c r="AH123">
        <v>0</v>
      </c>
      <c r="AI123">
        <v>9.11</v>
      </c>
      <c r="AJ123">
        <v>1</v>
      </c>
      <c r="AK123">
        <v>1</v>
      </c>
      <c r="AL123">
        <v>1</v>
      </c>
      <c r="AM123">
        <v>4</v>
      </c>
      <c r="AN123">
        <v>0</v>
      </c>
      <c r="AO123">
        <v>1</v>
      </c>
      <c r="AP123">
        <v>1</v>
      </c>
      <c r="AQ123">
        <v>0</v>
      </c>
      <c r="AR123">
        <v>0</v>
      </c>
      <c r="AS123" t="s">
        <v>6</v>
      </c>
      <c r="AT123">
        <v>0.56000000000000005</v>
      </c>
      <c r="AU123" t="s">
        <v>6</v>
      </c>
      <c r="AV123">
        <v>0</v>
      </c>
      <c r="AW123">
        <v>2</v>
      </c>
      <c r="AX123">
        <v>74749362</v>
      </c>
      <c r="AY123">
        <v>1</v>
      </c>
      <c r="AZ123">
        <v>0</v>
      </c>
      <c r="BA123">
        <v>123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V123">
        <v>0</v>
      </c>
      <c r="CW123">
        <v>0</v>
      </c>
      <c r="CX123" t="e">
        <f>ROUND(Y123*Source!I102,7)</f>
        <v>#REF!</v>
      </c>
      <c r="CY123">
        <f>AA123</f>
        <v>210.35</v>
      </c>
      <c r="CZ123">
        <f>AE123</f>
        <v>23.09</v>
      </c>
      <c r="DA123">
        <f>AI123</f>
        <v>9.11</v>
      </c>
      <c r="DB123">
        <f>ROUND(ROUND(AT123*CZ123,2),2)</f>
        <v>12.93</v>
      </c>
      <c r="DC123">
        <f>ROUND(ROUND(AT123*AG123,2),2)</f>
        <v>0</v>
      </c>
      <c r="DD123" t="s">
        <v>6</v>
      </c>
      <c r="DE123" t="s">
        <v>6</v>
      </c>
      <c r="DF123" t="e">
        <f>ROUND(ROUND(AE123*AI123,2)*CX123,2)</f>
        <v>#REF!</v>
      </c>
      <c r="DG123" t="e">
        <f>ROUND(ROUND(AF123,2)*CX123,2)</f>
        <v>#REF!</v>
      </c>
      <c r="DH123" t="e">
        <f>Source!I102*SmtRes!Y123</f>
        <v>#REF!</v>
      </c>
      <c r="DI123">
        <f>AA123</f>
        <v>210.35</v>
      </c>
      <c r="DJ123">
        <f>EtalonRes!Y123</f>
        <v>23.09</v>
      </c>
      <c r="DK123">
        <f>Source!BC102</f>
        <v>9.11</v>
      </c>
      <c r="DL123" t="s">
        <v>6</v>
      </c>
      <c r="DM123">
        <v>0</v>
      </c>
      <c r="DN123" t="s">
        <v>6</v>
      </c>
      <c r="DO123">
        <v>0</v>
      </c>
      <c r="GQ123">
        <v>-1</v>
      </c>
      <c r="GR123">
        <v>-1</v>
      </c>
    </row>
    <row r="124" spans="1:200" x14ac:dyDescent="0.2">
      <c r="A124">
        <f>ROW(Source!A102)</f>
        <v>102</v>
      </c>
      <c r="B124">
        <v>74715642</v>
      </c>
      <c r="C124">
        <v>74749349</v>
      </c>
      <c r="D124">
        <v>0</v>
      </c>
      <c r="E124">
        <v>1</v>
      </c>
      <c r="F124">
        <v>1</v>
      </c>
      <c r="G124">
        <v>1</v>
      </c>
      <c r="H124">
        <v>3</v>
      </c>
      <c r="I124" t="s">
        <v>35</v>
      </c>
      <c r="J124" t="s">
        <v>78</v>
      </c>
      <c r="K124" t="s">
        <v>89</v>
      </c>
      <c r="L124">
        <v>1371</v>
      </c>
      <c r="N124">
        <v>1013</v>
      </c>
      <c r="O124" t="s">
        <v>23</v>
      </c>
      <c r="P124" t="s">
        <v>23</v>
      </c>
      <c r="Q124">
        <v>1</v>
      </c>
      <c r="W124">
        <v>0</v>
      </c>
      <c r="X124">
        <v>1264643974</v>
      </c>
      <c r="Y124">
        <f>AT124</f>
        <v>1</v>
      </c>
      <c r="AA124">
        <v>7645</v>
      </c>
      <c r="AB124">
        <v>0</v>
      </c>
      <c r="AC124">
        <v>0</v>
      </c>
      <c r="AD124">
        <v>0</v>
      </c>
      <c r="AE124">
        <v>7976.58</v>
      </c>
      <c r="AF124">
        <v>0</v>
      </c>
      <c r="AG124">
        <v>0</v>
      </c>
      <c r="AH124">
        <v>0</v>
      </c>
      <c r="AI124">
        <v>6.13</v>
      </c>
      <c r="AJ124">
        <v>1</v>
      </c>
      <c r="AK124">
        <v>1</v>
      </c>
      <c r="AL124">
        <v>1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 t="s">
        <v>6</v>
      </c>
      <c r="AT124">
        <v>1</v>
      </c>
      <c r="AU124" t="s">
        <v>6</v>
      </c>
      <c r="AV124">
        <v>0</v>
      </c>
      <c r="AW124">
        <v>1</v>
      </c>
      <c r="AX124">
        <v>-1</v>
      </c>
      <c r="AY124">
        <v>0</v>
      </c>
      <c r="AZ124">
        <v>0</v>
      </c>
      <c r="BA124" t="s">
        <v>6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V124">
        <v>0</v>
      </c>
      <c r="CW124">
        <v>0</v>
      </c>
      <c r="CX124">
        <f>ROUND(Y124*Source!I102,7)</f>
        <v>3</v>
      </c>
      <c r="CY124">
        <f>AA124</f>
        <v>7645</v>
      </c>
      <c r="CZ124">
        <f>AE124</f>
        <v>7976.58</v>
      </c>
      <c r="DA124">
        <f>AI124</f>
        <v>6.13</v>
      </c>
      <c r="DB124">
        <f>ROUND(ROUND(AT124*CZ124,2),2)</f>
        <v>7976.58</v>
      </c>
      <c r="DC124">
        <f>ROUND(ROUND(AT124*AG124,2),2)</f>
        <v>0</v>
      </c>
      <c r="DD124" t="s">
        <v>6</v>
      </c>
      <c r="DE124" t="s">
        <v>6</v>
      </c>
      <c r="DF124">
        <f>ROUND(ROUND(AE124*AI124,2)*CX124,2)</f>
        <v>146689.32</v>
      </c>
      <c r="DG124">
        <f>ROUND(ROUND(AF124,2)*CX124,2)</f>
        <v>0</v>
      </c>
      <c r="DH124">
        <f>Source!I102*SmtRes!Y124</f>
        <v>3</v>
      </c>
      <c r="DI124">
        <f>AA124</f>
        <v>7645</v>
      </c>
      <c r="DJ124">
        <f>DF124</f>
        <v>146689.32</v>
      </c>
      <c r="DK124">
        <f>Source!BC102</f>
        <v>9.11</v>
      </c>
      <c r="DL124" t="s">
        <v>6</v>
      </c>
      <c r="DM124">
        <v>0</v>
      </c>
      <c r="DN124" t="s">
        <v>6</v>
      </c>
      <c r="DO124">
        <v>0</v>
      </c>
      <c r="GP124">
        <v>1</v>
      </c>
      <c r="GQ124">
        <v>-1</v>
      </c>
      <c r="GR124">
        <v>-1</v>
      </c>
    </row>
    <row r="125" spans="1:200" x14ac:dyDescent="0.2">
      <c r="A125">
        <f>ROW(Source!A104)</f>
        <v>104</v>
      </c>
      <c r="B125">
        <v>74715642</v>
      </c>
      <c r="C125">
        <v>74749365</v>
      </c>
      <c r="D125">
        <v>31715109</v>
      </c>
      <c r="E125">
        <v>70</v>
      </c>
      <c r="F125">
        <v>1</v>
      </c>
      <c r="G125">
        <v>1</v>
      </c>
      <c r="H125">
        <v>1</v>
      </c>
      <c r="I125" t="s">
        <v>548</v>
      </c>
      <c r="J125" t="s">
        <v>6</v>
      </c>
      <c r="K125" t="s">
        <v>549</v>
      </c>
      <c r="L125">
        <v>1191</v>
      </c>
      <c r="N125">
        <v>1013</v>
      </c>
      <c r="O125" t="s">
        <v>524</v>
      </c>
      <c r="P125" t="s">
        <v>524</v>
      </c>
      <c r="Q125">
        <v>1</v>
      </c>
      <c r="W125">
        <v>0</v>
      </c>
      <c r="X125">
        <v>784619160</v>
      </c>
      <c r="Y125">
        <f t="shared" ref="Y125:Y130" si="79">(AT125*ROUND(1.05,7))</f>
        <v>161.70000000000002</v>
      </c>
      <c r="AA125">
        <v>0</v>
      </c>
      <c r="AB125">
        <v>0</v>
      </c>
      <c r="AC125">
        <v>0</v>
      </c>
      <c r="AD125">
        <v>291.83</v>
      </c>
      <c r="AE125">
        <v>0</v>
      </c>
      <c r="AF125">
        <v>0</v>
      </c>
      <c r="AG125">
        <v>0</v>
      </c>
      <c r="AH125">
        <v>8.74</v>
      </c>
      <c r="AI125">
        <v>1</v>
      </c>
      <c r="AJ125">
        <v>1</v>
      </c>
      <c r="AK125">
        <v>1</v>
      </c>
      <c r="AL125">
        <v>33.39</v>
      </c>
      <c r="AM125">
        <v>4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6</v>
      </c>
      <c r="AT125">
        <v>154</v>
      </c>
      <c r="AU125" t="s">
        <v>64</v>
      </c>
      <c r="AV125">
        <v>1</v>
      </c>
      <c r="AW125">
        <v>2</v>
      </c>
      <c r="AX125">
        <v>74749379</v>
      </c>
      <c r="AY125">
        <v>1</v>
      </c>
      <c r="AZ125">
        <v>0</v>
      </c>
      <c r="BA125">
        <v>125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U125">
        <f>ROUND(AT125*Source!I104*AH125*AL125,2)</f>
        <v>12116.26</v>
      </c>
      <c r="CV125">
        <f>ROUND(Y125*Source!I104,7)</f>
        <v>43.594320000000003</v>
      </c>
      <c r="CW125">
        <v>0</v>
      </c>
      <c r="CX125">
        <f>ROUND(Y125*Source!I104,7)</f>
        <v>43.594320000000003</v>
      </c>
      <c r="CY125">
        <f>AD125</f>
        <v>291.83</v>
      </c>
      <c r="CZ125">
        <f>AH125</f>
        <v>8.74</v>
      </c>
      <c r="DA125">
        <f>AL125</f>
        <v>33.39</v>
      </c>
      <c r="DB125">
        <f t="shared" ref="DB125:DB130" si="80">ROUND((ROUND(AT125*CZ125,2)*ROUND(1.05,7)),2)</f>
        <v>1413.26</v>
      </c>
      <c r="DC125">
        <f t="shared" ref="DC125:DC130" si="81">ROUND((ROUND(AT125*AG125,2)*ROUND(1.05,7)),2)</f>
        <v>0</v>
      </c>
      <c r="DD125" t="s">
        <v>6</v>
      </c>
      <c r="DE125" t="s">
        <v>6</v>
      </c>
      <c r="DF125">
        <f t="shared" ref="DF125:DF130" si="82">ROUND(ROUND(AE125,2)*CX125,2)</f>
        <v>0</v>
      </c>
      <c r="DG125">
        <f>ROUND(ROUND(AF125,2)*CX125,2)</f>
        <v>0</v>
      </c>
      <c r="DH125">
        <f>Source!I104*SmtRes!Y125</f>
        <v>43.594320000000003</v>
      </c>
      <c r="DI125">
        <f>AD125</f>
        <v>291.83</v>
      </c>
      <c r="DJ125">
        <f>EtalonRes!AB125</f>
        <v>8.74</v>
      </c>
      <c r="DK125">
        <f>Source!BA104</f>
        <v>33.39</v>
      </c>
      <c r="DL125" t="s">
        <v>6</v>
      </c>
      <c r="DM125">
        <v>0</v>
      </c>
      <c r="DN125" t="s">
        <v>6</v>
      </c>
      <c r="DO125">
        <v>0</v>
      </c>
      <c r="GQ125">
        <v>-1</v>
      </c>
      <c r="GR125">
        <v>-1</v>
      </c>
    </row>
    <row r="126" spans="1:200" x14ac:dyDescent="0.2">
      <c r="A126">
        <f>ROW(Source!A104)</f>
        <v>104</v>
      </c>
      <c r="B126">
        <v>74715642</v>
      </c>
      <c r="C126">
        <v>74749365</v>
      </c>
      <c r="D126">
        <v>31709492</v>
      </c>
      <c r="E126">
        <v>70</v>
      </c>
      <c r="F126">
        <v>1</v>
      </c>
      <c r="G126">
        <v>1</v>
      </c>
      <c r="H126">
        <v>1</v>
      </c>
      <c r="I126" t="s">
        <v>525</v>
      </c>
      <c r="J126" t="s">
        <v>6</v>
      </c>
      <c r="K126" t="s">
        <v>526</v>
      </c>
      <c r="L126">
        <v>1191</v>
      </c>
      <c r="N126">
        <v>1013</v>
      </c>
      <c r="O126" t="s">
        <v>524</v>
      </c>
      <c r="P126" t="s">
        <v>524</v>
      </c>
      <c r="Q126">
        <v>1</v>
      </c>
      <c r="W126">
        <v>0</v>
      </c>
      <c r="X126">
        <v>-1417349443</v>
      </c>
      <c r="Y126">
        <f t="shared" si="79"/>
        <v>1.26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33.39</v>
      </c>
      <c r="AL126">
        <v>1</v>
      </c>
      <c r="AM126">
        <v>4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6</v>
      </c>
      <c r="AT126">
        <v>1.2</v>
      </c>
      <c r="AU126" t="s">
        <v>64</v>
      </c>
      <c r="AV126">
        <v>2</v>
      </c>
      <c r="AW126">
        <v>2</v>
      </c>
      <c r="AX126">
        <v>74749380</v>
      </c>
      <c r="AY126">
        <v>1</v>
      </c>
      <c r="AZ126">
        <v>0</v>
      </c>
      <c r="BA126">
        <v>126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V126">
        <v>0</v>
      </c>
      <c r="CW126">
        <v>0</v>
      </c>
      <c r="CX126">
        <f>ROUND(Y126*Source!I104,7)</f>
        <v>0.339696</v>
      </c>
      <c r="CY126">
        <f>AD126</f>
        <v>0</v>
      </c>
      <c r="CZ126">
        <f>AH126</f>
        <v>0</v>
      </c>
      <c r="DA126">
        <f>AL126</f>
        <v>1</v>
      </c>
      <c r="DB126">
        <f t="shared" si="80"/>
        <v>0</v>
      </c>
      <c r="DC126">
        <f t="shared" si="81"/>
        <v>0</v>
      </c>
      <c r="DD126" t="s">
        <v>6</v>
      </c>
      <c r="DE126" t="s">
        <v>6</v>
      </c>
      <c r="DF126">
        <f t="shared" si="82"/>
        <v>0</v>
      </c>
      <c r="DG126">
        <f>ROUND(ROUND(AF126,2)*CX126,2)</f>
        <v>0</v>
      </c>
      <c r="DH126">
        <f>Source!I104*SmtRes!Y126</f>
        <v>0.339696</v>
      </c>
      <c r="DI126">
        <f>AD126</f>
        <v>0</v>
      </c>
      <c r="DJ126">
        <f>EtalonRes!AB126</f>
        <v>0</v>
      </c>
      <c r="DK126">
        <f>Source!BA104</f>
        <v>33.39</v>
      </c>
      <c r="DL126" t="s">
        <v>6</v>
      </c>
      <c r="DM126">
        <v>0</v>
      </c>
      <c r="DN126" t="s">
        <v>6</v>
      </c>
      <c r="DO126">
        <v>0</v>
      </c>
      <c r="GQ126">
        <v>-1</v>
      </c>
      <c r="GR126">
        <v>-1</v>
      </c>
    </row>
    <row r="127" spans="1:200" x14ac:dyDescent="0.2">
      <c r="A127">
        <f>ROW(Source!A104)</f>
        <v>104</v>
      </c>
      <c r="B127">
        <v>74715642</v>
      </c>
      <c r="C127">
        <v>74749365</v>
      </c>
      <c r="D127">
        <v>49672573</v>
      </c>
      <c r="E127">
        <v>1</v>
      </c>
      <c r="F127">
        <v>1</v>
      </c>
      <c r="G127">
        <v>1</v>
      </c>
      <c r="H127">
        <v>2</v>
      </c>
      <c r="I127" t="s">
        <v>527</v>
      </c>
      <c r="J127" t="s">
        <v>528</v>
      </c>
      <c r="K127" t="s">
        <v>529</v>
      </c>
      <c r="L127">
        <v>1367</v>
      </c>
      <c r="N127">
        <v>1011</v>
      </c>
      <c r="O127" t="s">
        <v>530</v>
      </c>
      <c r="P127" t="s">
        <v>530</v>
      </c>
      <c r="Q127">
        <v>1</v>
      </c>
      <c r="W127">
        <v>0</v>
      </c>
      <c r="X127">
        <v>-430484415</v>
      </c>
      <c r="Y127">
        <f t="shared" si="79"/>
        <v>0.504</v>
      </c>
      <c r="AA127">
        <v>0</v>
      </c>
      <c r="AB127">
        <v>1530.2</v>
      </c>
      <c r="AC127">
        <v>450.77</v>
      </c>
      <c r="AD127">
        <v>0</v>
      </c>
      <c r="AE127">
        <v>0</v>
      </c>
      <c r="AF127">
        <v>115.4</v>
      </c>
      <c r="AG127">
        <v>13.5</v>
      </c>
      <c r="AH127">
        <v>0</v>
      </c>
      <c r="AI127">
        <v>1</v>
      </c>
      <c r="AJ127">
        <v>13.26</v>
      </c>
      <c r="AK127">
        <v>33.39</v>
      </c>
      <c r="AL127">
        <v>1</v>
      </c>
      <c r="AM127">
        <v>4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6</v>
      </c>
      <c r="AT127">
        <v>0.48</v>
      </c>
      <c r="AU127" t="s">
        <v>64</v>
      </c>
      <c r="AV127">
        <v>0</v>
      </c>
      <c r="AW127">
        <v>2</v>
      </c>
      <c r="AX127">
        <v>74749381</v>
      </c>
      <c r="AY127">
        <v>1</v>
      </c>
      <c r="AZ127">
        <v>0</v>
      </c>
      <c r="BA127">
        <v>127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V127">
        <v>0</v>
      </c>
      <c r="CW127">
        <f>ROUND(Y127*Source!I104*DO127,7)</f>
        <v>0</v>
      </c>
      <c r="CX127">
        <f>ROUND(Y127*Source!I104,7)</f>
        <v>0.13587840000000001</v>
      </c>
      <c r="CY127">
        <f>AB127</f>
        <v>1530.2</v>
      </c>
      <c r="CZ127">
        <f>AF127</f>
        <v>115.4</v>
      </c>
      <c r="DA127">
        <f>AJ127</f>
        <v>13.26</v>
      </c>
      <c r="DB127">
        <f t="shared" si="80"/>
        <v>58.16</v>
      </c>
      <c r="DC127">
        <f t="shared" si="81"/>
        <v>6.8</v>
      </c>
      <c r="DD127" t="s">
        <v>6</v>
      </c>
      <c r="DE127" t="s">
        <v>6</v>
      </c>
      <c r="DF127">
        <f t="shared" si="82"/>
        <v>0</v>
      </c>
      <c r="DG127">
        <f>ROUND(ROUND(AF127*AJ127,2)*CX127,2)</f>
        <v>207.92</v>
      </c>
      <c r="DH127">
        <f>Source!I104*SmtRes!Y127</f>
        <v>0.13587840000000001</v>
      </c>
      <c r="DI127">
        <f>AB127</f>
        <v>1530.2</v>
      </c>
      <c r="DJ127">
        <f>EtalonRes!Z127</f>
        <v>115.4</v>
      </c>
      <c r="DK127">
        <f>Source!BB104</f>
        <v>13.26</v>
      </c>
      <c r="DL127" t="s">
        <v>6</v>
      </c>
      <c r="DM127">
        <v>0</v>
      </c>
      <c r="DN127" t="s">
        <v>6</v>
      </c>
      <c r="DO127">
        <v>0</v>
      </c>
      <c r="GQ127">
        <v>-1</v>
      </c>
      <c r="GR127">
        <v>-1</v>
      </c>
    </row>
    <row r="128" spans="1:200" x14ac:dyDescent="0.2">
      <c r="A128">
        <f>ROW(Source!A104)</f>
        <v>104</v>
      </c>
      <c r="B128">
        <v>74715642</v>
      </c>
      <c r="C128">
        <v>74749365</v>
      </c>
      <c r="D128">
        <v>49672703</v>
      </c>
      <c r="E128">
        <v>1</v>
      </c>
      <c r="F128">
        <v>1</v>
      </c>
      <c r="G128">
        <v>1</v>
      </c>
      <c r="H128">
        <v>2</v>
      </c>
      <c r="I128" t="s">
        <v>550</v>
      </c>
      <c r="J128" t="s">
        <v>551</v>
      </c>
      <c r="K128" t="s">
        <v>552</v>
      </c>
      <c r="L128">
        <v>1367</v>
      </c>
      <c r="N128">
        <v>1011</v>
      </c>
      <c r="O128" t="s">
        <v>530</v>
      </c>
      <c r="P128" t="s">
        <v>530</v>
      </c>
      <c r="Q128">
        <v>1</v>
      </c>
      <c r="W128">
        <v>0</v>
      </c>
      <c r="X128">
        <v>-1424865896</v>
      </c>
      <c r="Y128">
        <f t="shared" si="79"/>
        <v>0.35700000000000004</v>
      </c>
      <c r="AA128">
        <v>0</v>
      </c>
      <c r="AB128">
        <v>88.31</v>
      </c>
      <c r="AC128">
        <v>0</v>
      </c>
      <c r="AD128">
        <v>0</v>
      </c>
      <c r="AE128">
        <v>0</v>
      </c>
      <c r="AF128">
        <v>6.66</v>
      </c>
      <c r="AG128">
        <v>0</v>
      </c>
      <c r="AH128">
        <v>0</v>
      </c>
      <c r="AI128">
        <v>1</v>
      </c>
      <c r="AJ128">
        <v>13.26</v>
      </c>
      <c r="AK128">
        <v>33.39</v>
      </c>
      <c r="AL128">
        <v>1</v>
      </c>
      <c r="AM128">
        <v>4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6</v>
      </c>
      <c r="AT128">
        <v>0.34</v>
      </c>
      <c r="AU128" t="s">
        <v>64</v>
      </c>
      <c r="AV128">
        <v>0</v>
      </c>
      <c r="AW128">
        <v>2</v>
      </c>
      <c r="AX128">
        <v>74749382</v>
      </c>
      <c r="AY128">
        <v>1</v>
      </c>
      <c r="AZ128">
        <v>0</v>
      </c>
      <c r="BA128">
        <v>128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V128">
        <v>0</v>
      </c>
      <c r="CW128">
        <f>ROUND(Y128*Source!I104*DO128,7)</f>
        <v>0</v>
      </c>
      <c r="CX128">
        <f>ROUND(Y128*Source!I104,7)</f>
        <v>9.6247200000000005E-2</v>
      </c>
      <c r="CY128">
        <f>AB128</f>
        <v>88.31</v>
      </c>
      <c r="CZ128">
        <f>AF128</f>
        <v>6.66</v>
      </c>
      <c r="DA128">
        <f>AJ128</f>
        <v>13.26</v>
      </c>
      <c r="DB128">
        <f t="shared" si="80"/>
        <v>2.37</v>
      </c>
      <c r="DC128">
        <f t="shared" si="81"/>
        <v>0</v>
      </c>
      <c r="DD128" t="s">
        <v>6</v>
      </c>
      <c r="DE128" t="s">
        <v>6</v>
      </c>
      <c r="DF128">
        <f t="shared" si="82"/>
        <v>0</v>
      </c>
      <c r="DG128">
        <f>ROUND(ROUND(AF128*AJ128,2)*CX128,2)</f>
        <v>8.5</v>
      </c>
      <c r="DH128">
        <f>Source!I104*SmtRes!Y128</f>
        <v>9.6247200000000019E-2</v>
      </c>
      <c r="DI128">
        <f>AB128</f>
        <v>88.31</v>
      </c>
      <c r="DJ128">
        <f>EtalonRes!Z128</f>
        <v>6.66</v>
      </c>
      <c r="DK128">
        <f>Source!BB104</f>
        <v>13.26</v>
      </c>
      <c r="DL128" t="s">
        <v>6</v>
      </c>
      <c r="DM128">
        <v>0</v>
      </c>
      <c r="DN128" t="s">
        <v>6</v>
      </c>
      <c r="DO128">
        <v>0</v>
      </c>
      <c r="GQ128">
        <v>-1</v>
      </c>
      <c r="GR128">
        <v>-1</v>
      </c>
    </row>
    <row r="129" spans="1:200" x14ac:dyDescent="0.2">
      <c r="A129">
        <f>ROW(Source!A104)</f>
        <v>104</v>
      </c>
      <c r="B129">
        <v>74715642</v>
      </c>
      <c r="C129">
        <v>74749365</v>
      </c>
      <c r="D129">
        <v>49673503</v>
      </c>
      <c r="E129">
        <v>1</v>
      </c>
      <c r="F129">
        <v>1</v>
      </c>
      <c r="G129">
        <v>1</v>
      </c>
      <c r="H129">
        <v>2</v>
      </c>
      <c r="I129" t="s">
        <v>534</v>
      </c>
      <c r="J129" t="s">
        <v>535</v>
      </c>
      <c r="K129" t="s">
        <v>536</v>
      </c>
      <c r="L129">
        <v>1367</v>
      </c>
      <c r="N129">
        <v>1011</v>
      </c>
      <c r="O129" t="s">
        <v>530</v>
      </c>
      <c r="P129" t="s">
        <v>530</v>
      </c>
      <c r="Q129">
        <v>1</v>
      </c>
      <c r="W129">
        <v>0</v>
      </c>
      <c r="X129">
        <v>509054691</v>
      </c>
      <c r="Y129">
        <f t="shared" si="79"/>
        <v>0.75600000000000001</v>
      </c>
      <c r="AA129">
        <v>0</v>
      </c>
      <c r="AB129">
        <v>871.31</v>
      </c>
      <c r="AC129">
        <v>387.32</v>
      </c>
      <c r="AD129">
        <v>0</v>
      </c>
      <c r="AE129">
        <v>0</v>
      </c>
      <c r="AF129">
        <v>65.709999999999994</v>
      </c>
      <c r="AG129">
        <v>11.6</v>
      </c>
      <c r="AH129">
        <v>0</v>
      </c>
      <c r="AI129">
        <v>1</v>
      </c>
      <c r="AJ129">
        <v>13.26</v>
      </c>
      <c r="AK129">
        <v>33.39</v>
      </c>
      <c r="AL129">
        <v>1</v>
      </c>
      <c r="AM129">
        <v>4</v>
      </c>
      <c r="AN129">
        <v>0</v>
      </c>
      <c r="AO129">
        <v>1</v>
      </c>
      <c r="AP129">
        <v>1</v>
      </c>
      <c r="AQ129">
        <v>0</v>
      </c>
      <c r="AR129">
        <v>0</v>
      </c>
      <c r="AS129" t="s">
        <v>6</v>
      </c>
      <c r="AT129">
        <v>0.72</v>
      </c>
      <c r="AU129" t="s">
        <v>64</v>
      </c>
      <c r="AV129">
        <v>0</v>
      </c>
      <c r="AW129">
        <v>2</v>
      </c>
      <c r="AX129">
        <v>74749383</v>
      </c>
      <c r="AY129">
        <v>1</v>
      </c>
      <c r="AZ129">
        <v>0</v>
      </c>
      <c r="BA129">
        <v>129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V129">
        <v>0</v>
      </c>
      <c r="CW129">
        <f>ROUND(Y129*Source!I104*DO129,7)</f>
        <v>0</v>
      </c>
      <c r="CX129">
        <f>ROUND(Y129*Source!I104,7)</f>
        <v>0.20381759999999999</v>
      </c>
      <c r="CY129">
        <f>AB129</f>
        <v>871.31</v>
      </c>
      <c r="CZ129">
        <f>AF129</f>
        <v>65.709999999999994</v>
      </c>
      <c r="DA129">
        <f>AJ129</f>
        <v>13.26</v>
      </c>
      <c r="DB129">
        <f t="shared" si="80"/>
        <v>49.68</v>
      </c>
      <c r="DC129">
        <f t="shared" si="81"/>
        <v>8.77</v>
      </c>
      <c r="DD129" t="s">
        <v>6</v>
      </c>
      <c r="DE129" t="s">
        <v>6</v>
      </c>
      <c r="DF129">
        <f t="shared" si="82"/>
        <v>0</v>
      </c>
      <c r="DG129">
        <f>ROUND(ROUND(AF129*AJ129,2)*CX129,2)</f>
        <v>177.59</v>
      </c>
      <c r="DH129">
        <f>Source!I104*SmtRes!Y129</f>
        <v>0.20381760000000002</v>
      </c>
      <c r="DI129">
        <f>AB129</f>
        <v>871.31</v>
      </c>
      <c r="DJ129">
        <f>EtalonRes!Z129</f>
        <v>65.709999999999994</v>
      </c>
      <c r="DK129">
        <f>Source!BB104</f>
        <v>13.26</v>
      </c>
      <c r="DL129" t="s">
        <v>6</v>
      </c>
      <c r="DM129">
        <v>0</v>
      </c>
      <c r="DN129" t="s">
        <v>6</v>
      </c>
      <c r="DO129">
        <v>0</v>
      </c>
      <c r="GQ129">
        <v>-1</v>
      </c>
      <c r="GR129">
        <v>-1</v>
      </c>
    </row>
    <row r="130" spans="1:200" x14ac:dyDescent="0.2">
      <c r="A130">
        <f>ROW(Source!A104)</f>
        <v>104</v>
      </c>
      <c r="B130">
        <v>74715642</v>
      </c>
      <c r="C130">
        <v>74749365</v>
      </c>
      <c r="D130">
        <v>49673715</v>
      </c>
      <c r="E130">
        <v>1</v>
      </c>
      <c r="F130">
        <v>1</v>
      </c>
      <c r="G130">
        <v>1</v>
      </c>
      <c r="H130">
        <v>2</v>
      </c>
      <c r="I130" t="s">
        <v>553</v>
      </c>
      <c r="J130" t="s">
        <v>554</v>
      </c>
      <c r="K130" t="s">
        <v>555</v>
      </c>
      <c r="L130">
        <v>1367</v>
      </c>
      <c r="N130">
        <v>1011</v>
      </c>
      <c r="O130" t="s">
        <v>530</v>
      </c>
      <c r="P130" t="s">
        <v>530</v>
      </c>
      <c r="Q130">
        <v>1</v>
      </c>
      <c r="W130">
        <v>0</v>
      </c>
      <c r="X130">
        <v>829370094</v>
      </c>
      <c r="Y130">
        <f t="shared" si="79"/>
        <v>1.6170000000000002</v>
      </c>
      <c r="AA130">
        <v>0</v>
      </c>
      <c r="AB130">
        <v>107.41</v>
      </c>
      <c r="AC130">
        <v>0</v>
      </c>
      <c r="AD130">
        <v>0</v>
      </c>
      <c r="AE130">
        <v>0</v>
      </c>
      <c r="AF130">
        <v>8.1</v>
      </c>
      <c r="AG130">
        <v>0</v>
      </c>
      <c r="AH130">
        <v>0</v>
      </c>
      <c r="AI130">
        <v>1</v>
      </c>
      <c r="AJ130">
        <v>13.26</v>
      </c>
      <c r="AK130">
        <v>33.39</v>
      </c>
      <c r="AL130">
        <v>1</v>
      </c>
      <c r="AM130">
        <v>4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6</v>
      </c>
      <c r="AT130">
        <v>1.54</v>
      </c>
      <c r="AU130" t="s">
        <v>64</v>
      </c>
      <c r="AV130">
        <v>0</v>
      </c>
      <c r="AW130">
        <v>2</v>
      </c>
      <c r="AX130">
        <v>74749384</v>
      </c>
      <c r="AY130">
        <v>1</v>
      </c>
      <c r="AZ130">
        <v>0</v>
      </c>
      <c r="BA130">
        <v>130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V130">
        <v>0</v>
      </c>
      <c r="CW130">
        <f>ROUND(Y130*Source!I104*DO130,7)</f>
        <v>0</v>
      </c>
      <c r="CX130">
        <f>ROUND(Y130*Source!I104,7)</f>
        <v>0.43594319999999998</v>
      </c>
      <c r="CY130">
        <f>AB130</f>
        <v>107.41</v>
      </c>
      <c r="CZ130">
        <f>AF130</f>
        <v>8.1</v>
      </c>
      <c r="DA130">
        <f>AJ130</f>
        <v>13.26</v>
      </c>
      <c r="DB130">
        <f t="shared" si="80"/>
        <v>13.09</v>
      </c>
      <c r="DC130">
        <f t="shared" si="81"/>
        <v>0</v>
      </c>
      <c r="DD130" t="s">
        <v>6</v>
      </c>
      <c r="DE130" t="s">
        <v>6</v>
      </c>
      <c r="DF130">
        <f t="shared" si="82"/>
        <v>0</v>
      </c>
      <c r="DG130">
        <f>ROUND(ROUND(AF130*AJ130,2)*CX130,2)</f>
        <v>46.82</v>
      </c>
      <c r="DH130">
        <f>Source!I104*SmtRes!Y130</f>
        <v>0.43594320000000009</v>
      </c>
      <c r="DI130">
        <f>AB130</f>
        <v>107.41</v>
      </c>
      <c r="DJ130">
        <f>EtalonRes!Z130</f>
        <v>8.1</v>
      </c>
      <c r="DK130">
        <f>Source!BB104</f>
        <v>13.26</v>
      </c>
      <c r="DL130" t="s">
        <v>6</v>
      </c>
      <c r="DM130">
        <v>0</v>
      </c>
      <c r="DN130" t="s">
        <v>6</v>
      </c>
      <c r="DO130">
        <v>0</v>
      </c>
      <c r="GQ130">
        <v>-1</v>
      </c>
      <c r="GR130">
        <v>-1</v>
      </c>
    </row>
    <row r="131" spans="1:200" x14ac:dyDescent="0.2">
      <c r="A131">
        <f>ROW(Source!A104)</f>
        <v>104</v>
      </c>
      <c r="B131">
        <v>74715642</v>
      </c>
      <c r="C131">
        <v>74749365</v>
      </c>
      <c r="D131">
        <v>49521144</v>
      </c>
      <c r="E131">
        <v>1</v>
      </c>
      <c r="F131">
        <v>1</v>
      </c>
      <c r="G131">
        <v>1</v>
      </c>
      <c r="H131">
        <v>3</v>
      </c>
      <c r="I131" t="s">
        <v>556</v>
      </c>
      <c r="J131" t="s">
        <v>557</v>
      </c>
      <c r="K131" t="s">
        <v>558</v>
      </c>
      <c r="L131">
        <v>1348</v>
      </c>
      <c r="N131">
        <v>1009</v>
      </c>
      <c r="O131" t="s">
        <v>559</v>
      </c>
      <c r="P131" t="s">
        <v>559</v>
      </c>
      <c r="Q131">
        <v>1000</v>
      </c>
      <c r="W131">
        <v>0</v>
      </c>
      <c r="X131">
        <v>-847628873</v>
      </c>
      <c r="Y131" s="183" t="e">
        <f>#REF!</f>
        <v>#REF!</v>
      </c>
      <c r="AA131">
        <v>241405.89</v>
      </c>
      <c r="AB131">
        <v>0</v>
      </c>
      <c r="AC131">
        <v>0</v>
      </c>
      <c r="AD131">
        <v>0</v>
      </c>
      <c r="AE131">
        <v>26499</v>
      </c>
      <c r="AF131">
        <v>0</v>
      </c>
      <c r="AG131">
        <v>0</v>
      </c>
      <c r="AH131">
        <v>0</v>
      </c>
      <c r="AI131">
        <v>9.11</v>
      </c>
      <c r="AJ131">
        <v>1</v>
      </c>
      <c r="AK131">
        <v>1</v>
      </c>
      <c r="AL131">
        <v>1</v>
      </c>
      <c r="AM131">
        <v>4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6</v>
      </c>
      <c r="AT131">
        <v>8.8999999999999995E-4</v>
      </c>
      <c r="AU131" t="s">
        <v>6</v>
      </c>
      <c r="AV131">
        <v>0</v>
      </c>
      <c r="AW131">
        <v>2</v>
      </c>
      <c r="AX131">
        <v>74749385</v>
      </c>
      <c r="AY131">
        <v>1</v>
      </c>
      <c r="AZ131">
        <v>0</v>
      </c>
      <c r="BA131">
        <v>131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V131">
        <v>0</v>
      </c>
      <c r="CW131">
        <v>0</v>
      </c>
      <c r="CX131" t="e">
        <f>ROUND(Y131*Source!I104,7)</f>
        <v>#REF!</v>
      </c>
      <c r="CY131">
        <f t="shared" ref="CY131:CY138" si="83">AA131</f>
        <v>241405.89</v>
      </c>
      <c r="CZ131">
        <f t="shared" ref="CZ131:CZ138" si="84">AE131</f>
        <v>26499</v>
      </c>
      <c r="DA131">
        <f t="shared" ref="DA131:DA138" si="85">AI131</f>
        <v>9.11</v>
      </c>
      <c r="DB131">
        <f t="shared" ref="DB131:DB138" si="86">ROUND(ROUND(AT131*CZ131,2),2)</f>
        <v>23.58</v>
      </c>
      <c r="DC131">
        <f t="shared" ref="DC131:DC138" si="87">ROUND(ROUND(AT131*AG131,2),2)</f>
        <v>0</v>
      </c>
      <c r="DD131" t="s">
        <v>6</v>
      </c>
      <c r="DE131" t="s">
        <v>6</v>
      </c>
      <c r="DF131" t="e">
        <f t="shared" ref="DF131:DF138" si="88">ROUND(ROUND(AE131*AI131,2)*CX131,2)</f>
        <v>#REF!</v>
      </c>
      <c r="DG131" t="e">
        <f t="shared" ref="DG131:DG140" si="89">ROUND(ROUND(AF131,2)*CX131,2)</f>
        <v>#REF!</v>
      </c>
      <c r="DH131" t="e">
        <f>Source!I104*SmtRes!Y131</f>
        <v>#REF!</v>
      </c>
      <c r="DI131">
        <f t="shared" ref="DI131:DI138" si="90">AA131</f>
        <v>241405.89</v>
      </c>
      <c r="DJ131">
        <f>EtalonRes!Y131</f>
        <v>26499</v>
      </c>
      <c r="DK131">
        <f>Source!BC104</f>
        <v>9.11</v>
      </c>
      <c r="DL131" t="s">
        <v>6</v>
      </c>
      <c r="DM131">
        <v>0</v>
      </c>
      <c r="DN131" t="s">
        <v>6</v>
      </c>
      <c r="DO131">
        <v>0</v>
      </c>
      <c r="GQ131">
        <v>-1</v>
      </c>
      <c r="GR131">
        <v>-1</v>
      </c>
    </row>
    <row r="132" spans="1:200" x14ac:dyDescent="0.2">
      <c r="A132">
        <f>ROW(Source!A104)</f>
        <v>104</v>
      </c>
      <c r="B132">
        <v>74715642</v>
      </c>
      <c r="C132">
        <v>74749365</v>
      </c>
      <c r="D132">
        <v>49524301</v>
      </c>
      <c r="E132">
        <v>1</v>
      </c>
      <c r="F132">
        <v>1</v>
      </c>
      <c r="G132">
        <v>1</v>
      </c>
      <c r="H132">
        <v>3</v>
      </c>
      <c r="I132" t="s">
        <v>560</v>
      </c>
      <c r="J132" t="s">
        <v>561</v>
      </c>
      <c r="K132" t="s">
        <v>562</v>
      </c>
      <c r="L132">
        <v>1348</v>
      </c>
      <c r="N132">
        <v>1009</v>
      </c>
      <c r="O132" t="s">
        <v>559</v>
      </c>
      <c r="P132" t="s">
        <v>559</v>
      </c>
      <c r="Q132">
        <v>1000</v>
      </c>
      <c r="W132">
        <v>0</v>
      </c>
      <c r="X132">
        <v>1824693337</v>
      </c>
      <c r="Y132" s="183" t="e">
        <f>#REF!</f>
        <v>#REF!</v>
      </c>
      <c r="AA132">
        <v>94397.82</v>
      </c>
      <c r="AB132">
        <v>0</v>
      </c>
      <c r="AC132">
        <v>0</v>
      </c>
      <c r="AD132">
        <v>0</v>
      </c>
      <c r="AE132">
        <v>10362</v>
      </c>
      <c r="AF132">
        <v>0</v>
      </c>
      <c r="AG132">
        <v>0</v>
      </c>
      <c r="AH132">
        <v>0</v>
      </c>
      <c r="AI132">
        <v>9.11</v>
      </c>
      <c r="AJ132">
        <v>1</v>
      </c>
      <c r="AK132">
        <v>1</v>
      </c>
      <c r="AL132">
        <v>1</v>
      </c>
      <c r="AM132">
        <v>4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6</v>
      </c>
      <c r="AT132">
        <v>4.4999999999999999E-4</v>
      </c>
      <c r="AU132" t="s">
        <v>6</v>
      </c>
      <c r="AV132">
        <v>0</v>
      </c>
      <c r="AW132">
        <v>2</v>
      </c>
      <c r="AX132">
        <v>74749386</v>
      </c>
      <c r="AY132">
        <v>1</v>
      </c>
      <c r="AZ132">
        <v>0</v>
      </c>
      <c r="BA132">
        <v>132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V132">
        <v>0</v>
      </c>
      <c r="CW132">
        <v>0</v>
      </c>
      <c r="CX132" t="e">
        <f>ROUND(Y132*Source!I104,7)</f>
        <v>#REF!</v>
      </c>
      <c r="CY132">
        <f t="shared" si="83"/>
        <v>94397.82</v>
      </c>
      <c r="CZ132">
        <f t="shared" si="84"/>
        <v>10362</v>
      </c>
      <c r="DA132">
        <f t="shared" si="85"/>
        <v>9.11</v>
      </c>
      <c r="DB132">
        <f t="shared" si="86"/>
        <v>4.66</v>
      </c>
      <c r="DC132">
        <f t="shared" si="87"/>
        <v>0</v>
      </c>
      <c r="DD132" t="s">
        <v>6</v>
      </c>
      <c r="DE132" t="s">
        <v>6</v>
      </c>
      <c r="DF132" t="e">
        <f t="shared" si="88"/>
        <v>#REF!</v>
      </c>
      <c r="DG132" t="e">
        <f t="shared" si="89"/>
        <v>#REF!</v>
      </c>
      <c r="DH132" t="e">
        <f>Source!I104*SmtRes!Y132</f>
        <v>#REF!</v>
      </c>
      <c r="DI132">
        <f t="shared" si="90"/>
        <v>94397.82</v>
      </c>
      <c r="DJ132">
        <f>EtalonRes!Y132</f>
        <v>10362</v>
      </c>
      <c r="DK132">
        <f>Source!BC104</f>
        <v>9.11</v>
      </c>
      <c r="DL132" t="s">
        <v>6</v>
      </c>
      <c r="DM132">
        <v>0</v>
      </c>
      <c r="DN132" t="s">
        <v>6</v>
      </c>
      <c r="DO132">
        <v>0</v>
      </c>
      <c r="GQ132">
        <v>-1</v>
      </c>
      <c r="GR132">
        <v>-1</v>
      </c>
    </row>
    <row r="133" spans="1:200" x14ac:dyDescent="0.2">
      <c r="A133">
        <f>ROW(Source!A104)</f>
        <v>104</v>
      </c>
      <c r="B133">
        <v>74715642</v>
      </c>
      <c r="C133">
        <v>74749365</v>
      </c>
      <c r="D133">
        <v>49525488</v>
      </c>
      <c r="E133">
        <v>1</v>
      </c>
      <c r="F133">
        <v>1</v>
      </c>
      <c r="G133">
        <v>1</v>
      </c>
      <c r="H133">
        <v>3</v>
      </c>
      <c r="I133" t="s">
        <v>537</v>
      </c>
      <c r="J133" t="s">
        <v>538</v>
      </c>
      <c r="K133" t="s">
        <v>539</v>
      </c>
      <c r="L133">
        <v>1346</v>
      </c>
      <c r="N133">
        <v>1009</v>
      </c>
      <c r="O133" t="s">
        <v>540</v>
      </c>
      <c r="P133" t="s">
        <v>540</v>
      </c>
      <c r="Q133">
        <v>1</v>
      </c>
      <c r="W133">
        <v>0</v>
      </c>
      <c r="X133">
        <v>-1864341761</v>
      </c>
      <c r="Y133" s="183" t="e">
        <f>#REF!</f>
        <v>#REF!</v>
      </c>
      <c r="AA133">
        <v>82.35</v>
      </c>
      <c r="AB133">
        <v>0</v>
      </c>
      <c r="AC133">
        <v>0</v>
      </c>
      <c r="AD133">
        <v>0</v>
      </c>
      <c r="AE133">
        <v>9.0399999999999991</v>
      </c>
      <c r="AF133">
        <v>0</v>
      </c>
      <c r="AG133">
        <v>0</v>
      </c>
      <c r="AH133">
        <v>0</v>
      </c>
      <c r="AI133">
        <v>9.11</v>
      </c>
      <c r="AJ133">
        <v>1</v>
      </c>
      <c r="AK133">
        <v>1</v>
      </c>
      <c r="AL133">
        <v>1</v>
      </c>
      <c r="AM133">
        <v>4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6</v>
      </c>
      <c r="AT133">
        <v>15</v>
      </c>
      <c r="AU133" t="s">
        <v>6</v>
      </c>
      <c r="AV133">
        <v>0</v>
      </c>
      <c r="AW133">
        <v>2</v>
      </c>
      <c r="AX133">
        <v>74749387</v>
      </c>
      <c r="AY133">
        <v>1</v>
      </c>
      <c r="AZ133">
        <v>0</v>
      </c>
      <c r="BA133">
        <v>133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V133">
        <v>0</v>
      </c>
      <c r="CW133">
        <v>0</v>
      </c>
      <c r="CX133" t="e">
        <f>ROUND(Y133*Source!I104,7)</f>
        <v>#REF!</v>
      </c>
      <c r="CY133">
        <f t="shared" si="83"/>
        <v>82.35</v>
      </c>
      <c r="CZ133">
        <f t="shared" si="84"/>
        <v>9.0399999999999991</v>
      </c>
      <c r="DA133">
        <f t="shared" si="85"/>
        <v>9.11</v>
      </c>
      <c r="DB133">
        <f t="shared" si="86"/>
        <v>135.6</v>
      </c>
      <c r="DC133">
        <f t="shared" si="87"/>
        <v>0</v>
      </c>
      <c r="DD133" t="s">
        <v>6</v>
      </c>
      <c r="DE133" t="s">
        <v>6</v>
      </c>
      <c r="DF133" t="e">
        <f t="shared" si="88"/>
        <v>#REF!</v>
      </c>
      <c r="DG133" t="e">
        <f t="shared" si="89"/>
        <v>#REF!</v>
      </c>
      <c r="DH133" t="e">
        <f>Source!I104*SmtRes!Y133</f>
        <v>#REF!</v>
      </c>
      <c r="DI133">
        <f t="shared" si="90"/>
        <v>82.35</v>
      </c>
      <c r="DJ133">
        <f>EtalonRes!Y133</f>
        <v>9.0399999999999991</v>
      </c>
      <c r="DK133">
        <f>Source!BC104</f>
        <v>9.11</v>
      </c>
      <c r="DL133" t="s">
        <v>6</v>
      </c>
      <c r="DM133">
        <v>0</v>
      </c>
      <c r="DN133" t="s">
        <v>6</v>
      </c>
      <c r="DO133">
        <v>0</v>
      </c>
      <c r="GQ133">
        <v>-1</v>
      </c>
      <c r="GR133">
        <v>-1</v>
      </c>
    </row>
    <row r="134" spans="1:200" x14ac:dyDescent="0.2">
      <c r="A134">
        <f>ROW(Source!A104)</f>
        <v>104</v>
      </c>
      <c r="B134">
        <v>74715642</v>
      </c>
      <c r="C134">
        <v>74749365</v>
      </c>
      <c r="D134">
        <v>49526492</v>
      </c>
      <c r="E134">
        <v>1</v>
      </c>
      <c r="F134">
        <v>1</v>
      </c>
      <c r="G134">
        <v>1</v>
      </c>
      <c r="H134">
        <v>3</v>
      </c>
      <c r="I134" t="s">
        <v>541</v>
      </c>
      <c r="J134" t="s">
        <v>542</v>
      </c>
      <c r="K134" t="s">
        <v>543</v>
      </c>
      <c r="L134">
        <v>1346</v>
      </c>
      <c r="N134">
        <v>1009</v>
      </c>
      <c r="O134" t="s">
        <v>540</v>
      </c>
      <c r="P134" t="s">
        <v>540</v>
      </c>
      <c r="Q134">
        <v>1</v>
      </c>
      <c r="W134">
        <v>0</v>
      </c>
      <c r="X134">
        <v>497341279</v>
      </c>
      <c r="Y134" s="183" t="e">
        <f>#REF!</f>
        <v>#REF!</v>
      </c>
      <c r="AA134">
        <v>210.35</v>
      </c>
      <c r="AB134">
        <v>0</v>
      </c>
      <c r="AC134">
        <v>0</v>
      </c>
      <c r="AD134">
        <v>0</v>
      </c>
      <c r="AE134">
        <v>23.09</v>
      </c>
      <c r="AF134">
        <v>0</v>
      </c>
      <c r="AG134">
        <v>0</v>
      </c>
      <c r="AH134">
        <v>0</v>
      </c>
      <c r="AI134">
        <v>9.11</v>
      </c>
      <c r="AJ134">
        <v>1</v>
      </c>
      <c r="AK134">
        <v>1</v>
      </c>
      <c r="AL134">
        <v>1</v>
      </c>
      <c r="AM134">
        <v>4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6</v>
      </c>
      <c r="AT134">
        <v>8</v>
      </c>
      <c r="AU134" t="s">
        <v>6</v>
      </c>
      <c r="AV134">
        <v>0</v>
      </c>
      <c r="AW134">
        <v>2</v>
      </c>
      <c r="AX134">
        <v>74749388</v>
      </c>
      <c r="AY134">
        <v>1</v>
      </c>
      <c r="AZ134">
        <v>0</v>
      </c>
      <c r="BA134">
        <v>134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V134">
        <v>0</v>
      </c>
      <c r="CW134">
        <v>0</v>
      </c>
      <c r="CX134" t="e">
        <f>ROUND(Y134*Source!I104,7)</f>
        <v>#REF!</v>
      </c>
      <c r="CY134">
        <f t="shared" si="83"/>
        <v>210.35</v>
      </c>
      <c r="CZ134">
        <f t="shared" si="84"/>
        <v>23.09</v>
      </c>
      <c r="DA134">
        <f t="shared" si="85"/>
        <v>9.11</v>
      </c>
      <c r="DB134">
        <f t="shared" si="86"/>
        <v>184.72</v>
      </c>
      <c r="DC134">
        <f t="shared" si="87"/>
        <v>0</v>
      </c>
      <c r="DD134" t="s">
        <v>6</v>
      </c>
      <c r="DE134" t="s">
        <v>6</v>
      </c>
      <c r="DF134" t="e">
        <f t="shared" si="88"/>
        <v>#REF!</v>
      </c>
      <c r="DG134" t="e">
        <f t="shared" si="89"/>
        <v>#REF!</v>
      </c>
      <c r="DH134" t="e">
        <f>Source!I104*SmtRes!Y134</f>
        <v>#REF!</v>
      </c>
      <c r="DI134">
        <f t="shared" si="90"/>
        <v>210.35</v>
      </c>
      <c r="DJ134">
        <f>EtalonRes!Y134</f>
        <v>23.09</v>
      </c>
      <c r="DK134">
        <f>Source!BC104</f>
        <v>9.11</v>
      </c>
      <c r="DL134" t="s">
        <v>6</v>
      </c>
      <c r="DM134">
        <v>0</v>
      </c>
      <c r="DN134" t="s">
        <v>6</v>
      </c>
      <c r="DO134">
        <v>0</v>
      </c>
      <c r="GQ134">
        <v>-1</v>
      </c>
      <c r="GR134">
        <v>-1</v>
      </c>
    </row>
    <row r="135" spans="1:200" x14ac:dyDescent="0.2">
      <c r="A135">
        <f>ROW(Source!A104)</f>
        <v>104</v>
      </c>
      <c r="B135">
        <v>74715642</v>
      </c>
      <c r="C135">
        <v>74749365</v>
      </c>
      <c r="D135">
        <v>49555131</v>
      </c>
      <c r="E135">
        <v>1</v>
      </c>
      <c r="F135">
        <v>1</v>
      </c>
      <c r="G135">
        <v>1</v>
      </c>
      <c r="H135">
        <v>3</v>
      </c>
      <c r="I135" t="s">
        <v>563</v>
      </c>
      <c r="J135" t="s">
        <v>564</v>
      </c>
      <c r="K135" t="s">
        <v>565</v>
      </c>
      <c r="L135">
        <v>1348</v>
      </c>
      <c r="N135">
        <v>1009</v>
      </c>
      <c r="O135" t="s">
        <v>559</v>
      </c>
      <c r="P135" t="s">
        <v>559</v>
      </c>
      <c r="Q135">
        <v>1000</v>
      </c>
      <c r="W135">
        <v>0</v>
      </c>
      <c r="X135">
        <v>-364749507</v>
      </c>
      <c r="Y135" s="183" t="e">
        <f>#REF!</f>
        <v>#REF!</v>
      </c>
      <c r="AA135">
        <v>156537.13</v>
      </c>
      <c r="AB135">
        <v>0</v>
      </c>
      <c r="AC135">
        <v>0</v>
      </c>
      <c r="AD135">
        <v>0</v>
      </c>
      <c r="AE135">
        <v>17183</v>
      </c>
      <c r="AF135">
        <v>0</v>
      </c>
      <c r="AG135">
        <v>0</v>
      </c>
      <c r="AH135">
        <v>0</v>
      </c>
      <c r="AI135">
        <v>9.11</v>
      </c>
      <c r="AJ135">
        <v>1</v>
      </c>
      <c r="AK135">
        <v>1</v>
      </c>
      <c r="AL135">
        <v>1</v>
      </c>
      <c r="AM135">
        <v>4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6</v>
      </c>
      <c r="AT135">
        <v>5.0099999999999997E-3</v>
      </c>
      <c r="AU135" t="s">
        <v>6</v>
      </c>
      <c r="AV135">
        <v>0</v>
      </c>
      <c r="AW135">
        <v>2</v>
      </c>
      <c r="AX135">
        <v>74749390</v>
      </c>
      <c r="AY135">
        <v>1</v>
      </c>
      <c r="AZ135">
        <v>0</v>
      </c>
      <c r="BA135">
        <v>136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V135">
        <v>0</v>
      </c>
      <c r="CW135">
        <v>0</v>
      </c>
      <c r="CX135" t="e">
        <f>ROUND(Y135*Source!I104,7)</f>
        <v>#REF!</v>
      </c>
      <c r="CY135">
        <f t="shared" si="83"/>
        <v>156537.13</v>
      </c>
      <c r="CZ135">
        <f t="shared" si="84"/>
        <v>17183</v>
      </c>
      <c r="DA135">
        <f t="shared" si="85"/>
        <v>9.11</v>
      </c>
      <c r="DB135">
        <f t="shared" si="86"/>
        <v>86.09</v>
      </c>
      <c r="DC135">
        <f t="shared" si="87"/>
        <v>0</v>
      </c>
      <c r="DD135" t="s">
        <v>6</v>
      </c>
      <c r="DE135" t="s">
        <v>6</v>
      </c>
      <c r="DF135" t="e">
        <f t="shared" si="88"/>
        <v>#REF!</v>
      </c>
      <c r="DG135" t="e">
        <f t="shared" si="89"/>
        <v>#REF!</v>
      </c>
      <c r="DH135" t="e">
        <f>Source!I104*SmtRes!Y135</f>
        <v>#REF!</v>
      </c>
      <c r="DI135">
        <f t="shared" si="90"/>
        <v>156537.13</v>
      </c>
      <c r="DJ135">
        <f>EtalonRes!Y136</f>
        <v>17183</v>
      </c>
      <c r="DK135">
        <f>Source!BC104</f>
        <v>9.11</v>
      </c>
      <c r="DL135" t="s">
        <v>6</v>
      </c>
      <c r="DM135">
        <v>0</v>
      </c>
      <c r="DN135" t="s">
        <v>6</v>
      </c>
      <c r="DO135">
        <v>0</v>
      </c>
      <c r="GQ135">
        <v>-1</v>
      </c>
      <c r="GR135">
        <v>-1</v>
      </c>
    </row>
    <row r="136" spans="1:200" x14ac:dyDescent="0.2">
      <c r="A136">
        <f>ROW(Source!A104)</f>
        <v>104</v>
      </c>
      <c r="B136">
        <v>74715642</v>
      </c>
      <c r="C136">
        <v>74749365</v>
      </c>
      <c r="D136">
        <v>0</v>
      </c>
      <c r="E136">
        <v>0</v>
      </c>
      <c r="F136">
        <v>1</v>
      </c>
      <c r="G136">
        <v>1</v>
      </c>
      <c r="H136">
        <v>3</v>
      </c>
      <c r="I136" t="s">
        <v>35</v>
      </c>
      <c r="J136" t="s">
        <v>106</v>
      </c>
      <c r="K136" t="s">
        <v>104</v>
      </c>
      <c r="L136">
        <v>1327</v>
      </c>
      <c r="N136">
        <v>1005</v>
      </c>
      <c r="O136" t="s">
        <v>105</v>
      </c>
      <c r="P136" t="s">
        <v>105</v>
      </c>
      <c r="Q136">
        <v>1</v>
      </c>
      <c r="W136">
        <v>0</v>
      </c>
      <c r="X136">
        <v>2085913559</v>
      </c>
      <c r="Y136">
        <f t="shared" ref="Y136:Y138" si="91">AT136</f>
        <v>94.658753700000005</v>
      </c>
      <c r="AA136">
        <v>668.9</v>
      </c>
      <c r="AB136">
        <v>0</v>
      </c>
      <c r="AC136">
        <v>0</v>
      </c>
      <c r="AD136">
        <v>0</v>
      </c>
      <c r="AE136">
        <v>703.43</v>
      </c>
      <c r="AF136">
        <v>0</v>
      </c>
      <c r="AG136">
        <v>0</v>
      </c>
      <c r="AH136">
        <v>0</v>
      </c>
      <c r="AI136">
        <v>9.11</v>
      </c>
      <c r="AJ136">
        <v>1</v>
      </c>
      <c r="AK136">
        <v>1</v>
      </c>
      <c r="AL136">
        <v>1</v>
      </c>
      <c r="AM136">
        <v>0</v>
      </c>
      <c r="AN136">
        <v>0</v>
      </c>
      <c r="AO136">
        <v>0</v>
      </c>
      <c r="AP136">
        <v>1</v>
      </c>
      <c r="AQ136">
        <v>0</v>
      </c>
      <c r="AR136">
        <v>0</v>
      </c>
      <c r="AS136" t="s">
        <v>6</v>
      </c>
      <c r="AT136">
        <v>94.658753700000005</v>
      </c>
      <c r="AU136" t="s">
        <v>6</v>
      </c>
      <c r="AV136">
        <v>0</v>
      </c>
      <c r="AW136">
        <v>1</v>
      </c>
      <c r="AX136">
        <v>-1</v>
      </c>
      <c r="AY136">
        <v>0</v>
      </c>
      <c r="AZ136">
        <v>0</v>
      </c>
      <c r="BA136" t="s">
        <v>6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V136">
        <v>0</v>
      </c>
      <c r="CW136">
        <v>0</v>
      </c>
      <c r="CX136">
        <f>ROUND(Y136*Source!I104,7)</f>
        <v>25.52</v>
      </c>
      <c r="CY136">
        <f t="shared" si="83"/>
        <v>668.9</v>
      </c>
      <c r="CZ136">
        <f t="shared" si="84"/>
        <v>703.43</v>
      </c>
      <c r="DA136">
        <f t="shared" si="85"/>
        <v>9.11</v>
      </c>
      <c r="DB136">
        <f t="shared" si="86"/>
        <v>66585.81</v>
      </c>
      <c r="DC136">
        <f t="shared" si="87"/>
        <v>0</v>
      </c>
      <c r="DD136" t="s">
        <v>6</v>
      </c>
      <c r="DE136" t="s">
        <v>6</v>
      </c>
      <c r="DF136">
        <f t="shared" si="88"/>
        <v>163538.54</v>
      </c>
      <c r="DG136">
        <f t="shared" si="89"/>
        <v>0</v>
      </c>
      <c r="DH136">
        <f>Source!I104*SmtRes!Y136</f>
        <v>25.519999997520003</v>
      </c>
      <c r="DI136">
        <f t="shared" si="90"/>
        <v>668.9</v>
      </c>
      <c r="DJ136">
        <f t="shared" ref="DJ136:DJ138" si="92">DF136</f>
        <v>163538.54</v>
      </c>
      <c r="DK136">
        <f>Source!BC104</f>
        <v>9.11</v>
      </c>
      <c r="DL136" t="s">
        <v>6</v>
      </c>
      <c r="DM136">
        <v>0</v>
      </c>
      <c r="DN136" t="s">
        <v>6</v>
      </c>
      <c r="DO136">
        <v>0</v>
      </c>
      <c r="GP136">
        <v>1</v>
      </c>
      <c r="GQ136">
        <v>-1</v>
      </c>
      <c r="GR136">
        <v>-1</v>
      </c>
    </row>
    <row r="137" spans="1:200" x14ac:dyDescent="0.2">
      <c r="A137">
        <f>ROW(Source!A104)</f>
        <v>104</v>
      </c>
      <c r="B137">
        <v>74715642</v>
      </c>
      <c r="C137">
        <v>74749365</v>
      </c>
      <c r="D137">
        <v>0</v>
      </c>
      <c r="E137">
        <v>0</v>
      </c>
      <c r="F137">
        <v>1</v>
      </c>
      <c r="G137">
        <v>1</v>
      </c>
      <c r="H137">
        <v>3</v>
      </c>
      <c r="I137" t="s">
        <v>35</v>
      </c>
      <c r="J137" t="s">
        <v>106</v>
      </c>
      <c r="K137" t="s">
        <v>109</v>
      </c>
      <c r="L137">
        <v>1327</v>
      </c>
      <c r="N137">
        <v>1005</v>
      </c>
      <c r="O137" t="s">
        <v>105</v>
      </c>
      <c r="P137" t="s">
        <v>105</v>
      </c>
      <c r="Q137">
        <v>1</v>
      </c>
      <c r="W137">
        <v>0</v>
      </c>
      <c r="X137">
        <v>187543162</v>
      </c>
      <c r="Y137">
        <f t="shared" si="91"/>
        <v>1.8545993999999999</v>
      </c>
      <c r="AA137">
        <v>665.4</v>
      </c>
      <c r="AB137">
        <v>0</v>
      </c>
      <c r="AC137">
        <v>0</v>
      </c>
      <c r="AD137">
        <v>0</v>
      </c>
      <c r="AE137">
        <v>699.75</v>
      </c>
      <c r="AF137">
        <v>0</v>
      </c>
      <c r="AG137">
        <v>0</v>
      </c>
      <c r="AH137">
        <v>0</v>
      </c>
      <c r="AI137">
        <v>9.11</v>
      </c>
      <c r="AJ137">
        <v>1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 t="s">
        <v>6</v>
      </c>
      <c r="AT137">
        <v>1.8545993999999999</v>
      </c>
      <c r="AU137" t="s">
        <v>6</v>
      </c>
      <c r="AV137">
        <v>0</v>
      </c>
      <c r="AW137">
        <v>1</v>
      </c>
      <c r="AX137">
        <v>-1</v>
      </c>
      <c r="AY137">
        <v>0</v>
      </c>
      <c r="AZ137">
        <v>0</v>
      </c>
      <c r="BA137" t="s">
        <v>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V137">
        <v>0</v>
      </c>
      <c r="CW137">
        <v>0</v>
      </c>
      <c r="CX137">
        <f>ROUND(Y137*Source!I104,7)</f>
        <v>0.5</v>
      </c>
      <c r="CY137">
        <f t="shared" si="83"/>
        <v>665.4</v>
      </c>
      <c r="CZ137">
        <f t="shared" si="84"/>
        <v>699.75</v>
      </c>
      <c r="DA137">
        <f t="shared" si="85"/>
        <v>9.11</v>
      </c>
      <c r="DB137">
        <f t="shared" si="86"/>
        <v>1297.76</v>
      </c>
      <c r="DC137">
        <f t="shared" si="87"/>
        <v>0</v>
      </c>
      <c r="DD137" t="s">
        <v>6</v>
      </c>
      <c r="DE137" t="s">
        <v>6</v>
      </c>
      <c r="DF137">
        <f t="shared" si="88"/>
        <v>3187.36</v>
      </c>
      <c r="DG137">
        <f t="shared" si="89"/>
        <v>0</v>
      </c>
      <c r="DH137">
        <f>Source!I104*SmtRes!Y137</f>
        <v>0.49999999823999997</v>
      </c>
      <c r="DI137">
        <f t="shared" si="90"/>
        <v>665.4</v>
      </c>
      <c r="DJ137">
        <f t="shared" si="92"/>
        <v>3187.36</v>
      </c>
      <c r="DK137">
        <f>Source!BC104</f>
        <v>9.11</v>
      </c>
      <c r="DL137" t="s">
        <v>6</v>
      </c>
      <c r="DM137">
        <v>0</v>
      </c>
      <c r="DN137" t="s">
        <v>6</v>
      </c>
      <c r="DO137">
        <v>0</v>
      </c>
      <c r="GP137">
        <v>1</v>
      </c>
      <c r="GQ137">
        <v>-1</v>
      </c>
      <c r="GR137">
        <v>-1</v>
      </c>
    </row>
    <row r="138" spans="1:200" x14ac:dyDescent="0.2">
      <c r="A138">
        <f>ROW(Source!A104)</f>
        <v>104</v>
      </c>
      <c r="B138">
        <v>74715642</v>
      </c>
      <c r="C138">
        <v>74749365</v>
      </c>
      <c r="D138">
        <v>0</v>
      </c>
      <c r="E138">
        <v>0</v>
      </c>
      <c r="F138">
        <v>1</v>
      </c>
      <c r="G138">
        <v>1</v>
      </c>
      <c r="H138">
        <v>3</v>
      </c>
      <c r="I138" t="s">
        <v>35</v>
      </c>
      <c r="J138" t="s">
        <v>106</v>
      </c>
      <c r="K138" t="s">
        <v>232</v>
      </c>
      <c r="L138">
        <v>1327</v>
      </c>
      <c r="N138">
        <v>1005</v>
      </c>
      <c r="O138" t="s">
        <v>105</v>
      </c>
      <c r="P138" t="s">
        <v>105</v>
      </c>
      <c r="Q138">
        <v>1</v>
      </c>
      <c r="W138">
        <v>0</v>
      </c>
      <c r="X138">
        <v>888586544</v>
      </c>
      <c r="Y138">
        <f t="shared" si="91"/>
        <v>3.4866469000000002</v>
      </c>
      <c r="AA138">
        <v>675.45</v>
      </c>
      <c r="AB138">
        <v>0</v>
      </c>
      <c r="AC138">
        <v>0</v>
      </c>
      <c r="AD138">
        <v>0</v>
      </c>
      <c r="AE138">
        <v>710.32</v>
      </c>
      <c r="AF138">
        <v>0</v>
      </c>
      <c r="AG138">
        <v>0</v>
      </c>
      <c r="AH138">
        <v>0</v>
      </c>
      <c r="AI138">
        <v>9.11</v>
      </c>
      <c r="AJ138">
        <v>1</v>
      </c>
      <c r="AK138">
        <v>1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 t="s">
        <v>6</v>
      </c>
      <c r="AT138">
        <v>3.4866469000000002</v>
      </c>
      <c r="AU138" t="s">
        <v>6</v>
      </c>
      <c r="AV138">
        <v>0</v>
      </c>
      <c r="AW138">
        <v>1</v>
      </c>
      <c r="AX138">
        <v>-1</v>
      </c>
      <c r="AY138">
        <v>0</v>
      </c>
      <c r="AZ138">
        <v>0</v>
      </c>
      <c r="BA138" t="s">
        <v>6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V138">
        <v>0</v>
      </c>
      <c r="CW138">
        <v>0</v>
      </c>
      <c r="CX138">
        <f>ROUND(Y138*Source!I104,7)</f>
        <v>0.94</v>
      </c>
      <c r="CY138">
        <f t="shared" si="83"/>
        <v>675.45</v>
      </c>
      <c r="CZ138">
        <f t="shared" si="84"/>
        <v>710.32</v>
      </c>
      <c r="DA138">
        <f t="shared" si="85"/>
        <v>9.11</v>
      </c>
      <c r="DB138">
        <f t="shared" si="86"/>
        <v>2476.64</v>
      </c>
      <c r="DC138">
        <f t="shared" si="87"/>
        <v>0</v>
      </c>
      <c r="DD138" t="s">
        <v>6</v>
      </c>
      <c r="DE138" t="s">
        <v>6</v>
      </c>
      <c r="DF138">
        <f t="shared" si="88"/>
        <v>6082.76</v>
      </c>
      <c r="DG138">
        <f t="shared" si="89"/>
        <v>0</v>
      </c>
      <c r="DH138">
        <f>Source!I104*SmtRes!Y138</f>
        <v>0.94000000424000008</v>
      </c>
      <c r="DI138">
        <f t="shared" si="90"/>
        <v>675.45</v>
      </c>
      <c r="DJ138">
        <f t="shared" si="92"/>
        <v>6082.76</v>
      </c>
      <c r="DK138">
        <f>Source!BC104</f>
        <v>9.11</v>
      </c>
      <c r="DL138" t="s">
        <v>6</v>
      </c>
      <c r="DM138">
        <v>0</v>
      </c>
      <c r="DN138" t="s">
        <v>6</v>
      </c>
      <c r="DO138">
        <v>0</v>
      </c>
      <c r="GP138">
        <v>1</v>
      </c>
      <c r="GQ138">
        <v>-1</v>
      </c>
      <c r="GR138">
        <v>-1</v>
      </c>
    </row>
    <row r="139" spans="1:200" x14ac:dyDescent="0.2">
      <c r="A139">
        <f>ROW(Source!A108)</f>
        <v>108</v>
      </c>
      <c r="B139">
        <v>74715642</v>
      </c>
      <c r="C139">
        <v>74749403</v>
      </c>
      <c r="D139">
        <v>31715109</v>
      </c>
      <c r="E139">
        <v>70</v>
      </c>
      <c r="F139">
        <v>1</v>
      </c>
      <c r="G139">
        <v>1</v>
      </c>
      <c r="H139">
        <v>1</v>
      </c>
      <c r="I139" t="s">
        <v>548</v>
      </c>
      <c r="J139" t="s">
        <v>6</v>
      </c>
      <c r="K139" t="s">
        <v>549</v>
      </c>
      <c r="L139">
        <v>1191</v>
      </c>
      <c r="N139">
        <v>1013</v>
      </c>
      <c r="O139" t="s">
        <v>524</v>
      </c>
      <c r="P139" t="s">
        <v>524</v>
      </c>
      <c r="Q139">
        <v>1</v>
      </c>
      <c r="W139">
        <v>0</v>
      </c>
      <c r="X139">
        <v>784619160</v>
      </c>
      <c r="Y139">
        <f t="shared" ref="Y139:Y145" si="93">(AT139*ROUND(1.05,7))</f>
        <v>128.1</v>
      </c>
      <c r="AA139">
        <v>0</v>
      </c>
      <c r="AB139">
        <v>0</v>
      </c>
      <c r="AC139">
        <v>0</v>
      </c>
      <c r="AD139">
        <v>291.83</v>
      </c>
      <c r="AE139">
        <v>0</v>
      </c>
      <c r="AF139">
        <v>0</v>
      </c>
      <c r="AG139">
        <v>0</v>
      </c>
      <c r="AH139">
        <v>8.74</v>
      </c>
      <c r="AI139">
        <v>1</v>
      </c>
      <c r="AJ139">
        <v>1</v>
      </c>
      <c r="AK139">
        <v>1</v>
      </c>
      <c r="AL139">
        <v>33.39</v>
      </c>
      <c r="AM139">
        <v>4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6</v>
      </c>
      <c r="AT139">
        <v>122</v>
      </c>
      <c r="AU139" t="s">
        <v>64</v>
      </c>
      <c r="AV139">
        <v>1</v>
      </c>
      <c r="AW139">
        <v>2</v>
      </c>
      <c r="AX139">
        <v>74749418</v>
      </c>
      <c r="AY139">
        <v>1</v>
      </c>
      <c r="AZ139">
        <v>0</v>
      </c>
      <c r="BA139">
        <v>142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U139">
        <f>ROUND(AT139*Source!I108*AH139*AL139,2)</f>
        <v>29639.57</v>
      </c>
      <c r="CV139">
        <f>ROUND(Y139*Source!I108,7)</f>
        <v>106.64324999999999</v>
      </c>
      <c r="CW139">
        <v>0</v>
      </c>
      <c r="CX139">
        <f>ROUND(Y139*Source!I108,7)</f>
        <v>106.64324999999999</v>
      </c>
      <c r="CY139">
        <f>AD139</f>
        <v>291.83</v>
      </c>
      <c r="CZ139">
        <f>AH139</f>
        <v>8.74</v>
      </c>
      <c r="DA139">
        <f>AL139</f>
        <v>33.39</v>
      </c>
      <c r="DB139">
        <f t="shared" ref="DB139:DB145" si="94">ROUND((ROUND(AT139*CZ139,2)*ROUND(1.05,7)),2)</f>
        <v>1119.5899999999999</v>
      </c>
      <c r="DC139">
        <f t="shared" ref="DC139:DC145" si="95">ROUND((ROUND(AT139*AG139,2)*ROUND(1.05,7)),2)</f>
        <v>0</v>
      </c>
      <c r="DD139" t="s">
        <v>6</v>
      </c>
      <c r="DE139" t="s">
        <v>6</v>
      </c>
      <c r="DF139">
        <f t="shared" ref="DF139:DF145" si="96">ROUND(ROUND(AE139,2)*CX139,2)</f>
        <v>0</v>
      </c>
      <c r="DG139">
        <f t="shared" si="89"/>
        <v>0</v>
      </c>
      <c r="DH139">
        <f>Source!I108*SmtRes!Y139</f>
        <v>106.64324999999999</v>
      </c>
      <c r="DI139">
        <f>AD139</f>
        <v>291.83</v>
      </c>
      <c r="DJ139">
        <f>EtalonRes!AB142</f>
        <v>8.74</v>
      </c>
      <c r="DK139">
        <f>Source!BA108</f>
        <v>33.39</v>
      </c>
      <c r="DL139" t="s">
        <v>6</v>
      </c>
      <c r="DM139">
        <v>0</v>
      </c>
      <c r="DN139" t="s">
        <v>6</v>
      </c>
      <c r="DO139">
        <v>0</v>
      </c>
      <c r="GQ139">
        <v>-1</v>
      </c>
      <c r="GR139">
        <v>-1</v>
      </c>
    </row>
    <row r="140" spans="1:200" x14ac:dyDescent="0.2">
      <c r="A140">
        <f>ROW(Source!A108)</f>
        <v>108</v>
      </c>
      <c r="B140">
        <v>74715642</v>
      </c>
      <c r="C140">
        <v>74749403</v>
      </c>
      <c r="D140">
        <v>31709492</v>
      </c>
      <c r="E140">
        <v>70</v>
      </c>
      <c r="F140">
        <v>1</v>
      </c>
      <c r="G140">
        <v>1</v>
      </c>
      <c r="H140">
        <v>1</v>
      </c>
      <c r="I140" t="s">
        <v>525</v>
      </c>
      <c r="J140" t="s">
        <v>6</v>
      </c>
      <c r="K140" t="s">
        <v>526</v>
      </c>
      <c r="L140">
        <v>1191</v>
      </c>
      <c r="N140">
        <v>1013</v>
      </c>
      <c r="O140" t="s">
        <v>524</v>
      </c>
      <c r="P140" t="s">
        <v>524</v>
      </c>
      <c r="Q140">
        <v>1</v>
      </c>
      <c r="W140">
        <v>0</v>
      </c>
      <c r="X140">
        <v>-1417349443</v>
      </c>
      <c r="Y140">
        <f t="shared" si="93"/>
        <v>0.67200000000000004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33.39</v>
      </c>
      <c r="AL140">
        <v>1</v>
      </c>
      <c r="AM140">
        <v>4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6</v>
      </c>
      <c r="AT140">
        <v>0.64</v>
      </c>
      <c r="AU140" t="s">
        <v>64</v>
      </c>
      <c r="AV140">
        <v>2</v>
      </c>
      <c r="AW140">
        <v>2</v>
      </c>
      <c r="AX140">
        <v>74749419</v>
      </c>
      <c r="AY140">
        <v>1</v>
      </c>
      <c r="AZ140">
        <v>0</v>
      </c>
      <c r="BA140">
        <v>143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V140">
        <v>0</v>
      </c>
      <c r="CW140">
        <v>0</v>
      </c>
      <c r="CX140">
        <f>ROUND(Y140*Source!I108,7)</f>
        <v>0.55944000000000005</v>
      </c>
      <c r="CY140">
        <f>AD140</f>
        <v>0</v>
      </c>
      <c r="CZ140">
        <f>AH140</f>
        <v>0</v>
      </c>
      <c r="DA140">
        <f>AL140</f>
        <v>1</v>
      </c>
      <c r="DB140">
        <f t="shared" si="94"/>
        <v>0</v>
      </c>
      <c r="DC140">
        <f t="shared" si="95"/>
        <v>0</v>
      </c>
      <c r="DD140" t="s">
        <v>6</v>
      </c>
      <c r="DE140" t="s">
        <v>6</v>
      </c>
      <c r="DF140">
        <f t="shared" si="96"/>
        <v>0</v>
      </c>
      <c r="DG140">
        <f t="shared" si="89"/>
        <v>0</v>
      </c>
      <c r="DH140">
        <f>Source!I108*SmtRes!Y140</f>
        <v>0.55944000000000005</v>
      </c>
      <c r="DI140">
        <f>AD140</f>
        <v>0</v>
      </c>
      <c r="DJ140">
        <f>EtalonRes!AB143</f>
        <v>0</v>
      </c>
      <c r="DK140">
        <f>Source!BA108</f>
        <v>33.39</v>
      </c>
      <c r="DL140" t="s">
        <v>6</v>
      </c>
      <c r="DM140">
        <v>0</v>
      </c>
      <c r="DN140" t="s">
        <v>6</v>
      </c>
      <c r="DO140">
        <v>0</v>
      </c>
      <c r="GQ140">
        <v>-1</v>
      </c>
      <c r="GR140">
        <v>-1</v>
      </c>
    </row>
    <row r="141" spans="1:200" x14ac:dyDescent="0.2">
      <c r="A141">
        <f>ROW(Source!A108)</f>
        <v>108</v>
      </c>
      <c r="B141">
        <v>74715642</v>
      </c>
      <c r="C141">
        <v>74749403</v>
      </c>
      <c r="D141">
        <v>49672573</v>
      </c>
      <c r="E141">
        <v>1</v>
      </c>
      <c r="F141">
        <v>1</v>
      </c>
      <c r="G141">
        <v>1</v>
      </c>
      <c r="H141">
        <v>2</v>
      </c>
      <c r="I141" t="s">
        <v>527</v>
      </c>
      <c r="J141" t="s">
        <v>528</v>
      </c>
      <c r="K141" t="s">
        <v>529</v>
      </c>
      <c r="L141">
        <v>1367</v>
      </c>
      <c r="N141">
        <v>1011</v>
      </c>
      <c r="O141" t="s">
        <v>530</v>
      </c>
      <c r="P141" t="s">
        <v>530</v>
      </c>
      <c r="Q141">
        <v>1</v>
      </c>
      <c r="W141">
        <v>0</v>
      </c>
      <c r="X141">
        <v>-430484415</v>
      </c>
      <c r="Y141">
        <f t="shared" si="93"/>
        <v>0.26250000000000001</v>
      </c>
      <c r="AA141">
        <v>0</v>
      </c>
      <c r="AB141">
        <v>1530.2</v>
      </c>
      <c r="AC141">
        <v>450.77</v>
      </c>
      <c r="AD141">
        <v>0</v>
      </c>
      <c r="AE141">
        <v>0</v>
      </c>
      <c r="AF141">
        <v>115.4</v>
      </c>
      <c r="AG141">
        <v>13.5</v>
      </c>
      <c r="AH141">
        <v>0</v>
      </c>
      <c r="AI141">
        <v>1</v>
      </c>
      <c r="AJ141">
        <v>13.26</v>
      </c>
      <c r="AK141">
        <v>33.39</v>
      </c>
      <c r="AL141">
        <v>1</v>
      </c>
      <c r="AM141">
        <v>4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6</v>
      </c>
      <c r="AT141">
        <v>0.25</v>
      </c>
      <c r="AU141" t="s">
        <v>64</v>
      </c>
      <c r="AV141">
        <v>0</v>
      </c>
      <c r="AW141">
        <v>2</v>
      </c>
      <c r="AX141">
        <v>74749420</v>
      </c>
      <c r="AY141">
        <v>1</v>
      </c>
      <c r="AZ141">
        <v>0</v>
      </c>
      <c r="BA141">
        <v>144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V141">
        <v>0</v>
      </c>
      <c r="CW141">
        <f>ROUND(Y141*Source!I108*DO141,7)</f>
        <v>0</v>
      </c>
      <c r="CX141">
        <f>ROUND(Y141*Source!I108,7)</f>
        <v>0.21853130000000001</v>
      </c>
      <c r="CY141">
        <f>AB141</f>
        <v>1530.2</v>
      </c>
      <c r="CZ141">
        <f>AF141</f>
        <v>115.4</v>
      </c>
      <c r="DA141">
        <f>AJ141</f>
        <v>13.26</v>
      </c>
      <c r="DB141">
        <f t="shared" si="94"/>
        <v>30.29</v>
      </c>
      <c r="DC141">
        <f t="shared" si="95"/>
        <v>3.55</v>
      </c>
      <c r="DD141" t="s">
        <v>6</v>
      </c>
      <c r="DE141" t="s">
        <v>6</v>
      </c>
      <c r="DF141">
        <f t="shared" si="96"/>
        <v>0</v>
      </c>
      <c r="DG141">
        <f>ROUND(ROUND(AF141*AJ141,2)*CX141,2)</f>
        <v>334.4</v>
      </c>
      <c r="DH141">
        <f>Source!I108*SmtRes!Y141</f>
        <v>0.21853125000000001</v>
      </c>
      <c r="DI141">
        <f>AB141</f>
        <v>1530.2</v>
      </c>
      <c r="DJ141">
        <f>EtalonRes!Z144</f>
        <v>115.4</v>
      </c>
      <c r="DK141">
        <f>Source!BB108</f>
        <v>13.26</v>
      </c>
      <c r="DL141" t="s">
        <v>6</v>
      </c>
      <c r="DM141">
        <v>0</v>
      </c>
      <c r="DN141" t="s">
        <v>6</v>
      </c>
      <c r="DO141">
        <v>0</v>
      </c>
      <c r="GQ141">
        <v>-1</v>
      </c>
      <c r="GR141">
        <v>-1</v>
      </c>
    </row>
    <row r="142" spans="1:200" x14ac:dyDescent="0.2">
      <c r="A142">
        <f>ROW(Source!A108)</f>
        <v>108</v>
      </c>
      <c r="B142">
        <v>74715642</v>
      </c>
      <c r="C142">
        <v>74749403</v>
      </c>
      <c r="D142">
        <v>49672695</v>
      </c>
      <c r="E142">
        <v>1</v>
      </c>
      <c r="F142">
        <v>1</v>
      </c>
      <c r="G142">
        <v>1</v>
      </c>
      <c r="H142">
        <v>2</v>
      </c>
      <c r="I142" t="s">
        <v>531</v>
      </c>
      <c r="J142" t="s">
        <v>532</v>
      </c>
      <c r="K142" t="s">
        <v>533</v>
      </c>
      <c r="L142">
        <v>1367</v>
      </c>
      <c r="N142">
        <v>1011</v>
      </c>
      <c r="O142" t="s">
        <v>530</v>
      </c>
      <c r="P142" t="s">
        <v>530</v>
      </c>
      <c r="Q142">
        <v>1</v>
      </c>
      <c r="W142">
        <v>0</v>
      </c>
      <c r="X142">
        <v>1063590936</v>
      </c>
      <c r="Y142">
        <f t="shared" si="93"/>
        <v>18.532499999999999</v>
      </c>
      <c r="AA142">
        <v>0</v>
      </c>
      <c r="AB142">
        <v>41.37</v>
      </c>
      <c r="AC142">
        <v>0</v>
      </c>
      <c r="AD142">
        <v>0</v>
      </c>
      <c r="AE142">
        <v>0</v>
      </c>
      <c r="AF142">
        <v>3.12</v>
      </c>
      <c r="AG142">
        <v>0</v>
      </c>
      <c r="AH142">
        <v>0</v>
      </c>
      <c r="AI142">
        <v>1</v>
      </c>
      <c r="AJ142">
        <v>13.26</v>
      </c>
      <c r="AK142">
        <v>33.39</v>
      </c>
      <c r="AL142">
        <v>1</v>
      </c>
      <c r="AM142">
        <v>4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6</v>
      </c>
      <c r="AT142">
        <v>17.649999999999999</v>
      </c>
      <c r="AU142" t="s">
        <v>64</v>
      </c>
      <c r="AV142">
        <v>0</v>
      </c>
      <c r="AW142">
        <v>2</v>
      </c>
      <c r="AX142">
        <v>74749421</v>
      </c>
      <c r="AY142">
        <v>1</v>
      </c>
      <c r="AZ142">
        <v>0</v>
      </c>
      <c r="BA142">
        <v>145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V142">
        <v>0</v>
      </c>
      <c r="CW142">
        <f>ROUND(Y142*Source!I108*DO142,7)</f>
        <v>0</v>
      </c>
      <c r="CX142">
        <f>ROUND(Y142*Source!I108,7)</f>
        <v>15.428306299999999</v>
      </c>
      <c r="CY142">
        <f>AB142</f>
        <v>41.37</v>
      </c>
      <c r="CZ142">
        <f>AF142</f>
        <v>3.12</v>
      </c>
      <c r="DA142">
        <f>AJ142</f>
        <v>13.26</v>
      </c>
      <c r="DB142">
        <f t="shared" si="94"/>
        <v>57.82</v>
      </c>
      <c r="DC142">
        <f t="shared" si="95"/>
        <v>0</v>
      </c>
      <c r="DD142" t="s">
        <v>6</v>
      </c>
      <c r="DE142" t="s">
        <v>6</v>
      </c>
      <c r="DF142">
        <f t="shared" si="96"/>
        <v>0</v>
      </c>
      <c r="DG142">
        <f>ROUND(ROUND(AF142*AJ142,2)*CX142,2)</f>
        <v>638.27</v>
      </c>
      <c r="DH142">
        <f>Source!I108*SmtRes!Y142</f>
        <v>15.428306249999999</v>
      </c>
      <c r="DI142">
        <f>AB142</f>
        <v>41.37</v>
      </c>
      <c r="DJ142">
        <f>EtalonRes!Z145</f>
        <v>3.12</v>
      </c>
      <c r="DK142">
        <f>Source!BB108</f>
        <v>13.26</v>
      </c>
      <c r="DL142" t="s">
        <v>6</v>
      </c>
      <c r="DM142">
        <v>0</v>
      </c>
      <c r="DN142" t="s">
        <v>6</v>
      </c>
      <c r="DO142">
        <v>0</v>
      </c>
      <c r="GQ142">
        <v>-1</v>
      </c>
      <c r="GR142">
        <v>-1</v>
      </c>
    </row>
    <row r="143" spans="1:200" x14ac:dyDescent="0.2">
      <c r="A143">
        <f>ROW(Source!A108)</f>
        <v>108</v>
      </c>
      <c r="B143">
        <v>74715642</v>
      </c>
      <c r="C143">
        <v>74749403</v>
      </c>
      <c r="D143">
        <v>49672703</v>
      </c>
      <c r="E143">
        <v>1</v>
      </c>
      <c r="F143">
        <v>1</v>
      </c>
      <c r="G143">
        <v>1</v>
      </c>
      <c r="H143">
        <v>2</v>
      </c>
      <c r="I143" t="s">
        <v>550</v>
      </c>
      <c r="J143" t="s">
        <v>551</v>
      </c>
      <c r="K143" t="s">
        <v>552</v>
      </c>
      <c r="L143">
        <v>1367</v>
      </c>
      <c r="N143">
        <v>1011</v>
      </c>
      <c r="O143" t="s">
        <v>530</v>
      </c>
      <c r="P143" t="s">
        <v>530</v>
      </c>
      <c r="Q143">
        <v>1</v>
      </c>
      <c r="W143">
        <v>0</v>
      </c>
      <c r="X143">
        <v>-1424865896</v>
      </c>
      <c r="Y143">
        <f t="shared" si="93"/>
        <v>0.24150000000000002</v>
      </c>
      <c r="AA143">
        <v>0</v>
      </c>
      <c r="AB143">
        <v>88.31</v>
      </c>
      <c r="AC143">
        <v>0</v>
      </c>
      <c r="AD143">
        <v>0</v>
      </c>
      <c r="AE143">
        <v>0</v>
      </c>
      <c r="AF143">
        <v>6.66</v>
      </c>
      <c r="AG143">
        <v>0</v>
      </c>
      <c r="AH143">
        <v>0</v>
      </c>
      <c r="AI143">
        <v>1</v>
      </c>
      <c r="AJ143">
        <v>13.26</v>
      </c>
      <c r="AK143">
        <v>33.39</v>
      </c>
      <c r="AL143">
        <v>1</v>
      </c>
      <c r="AM143">
        <v>4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6</v>
      </c>
      <c r="AT143">
        <v>0.23</v>
      </c>
      <c r="AU143" t="s">
        <v>64</v>
      </c>
      <c r="AV143">
        <v>0</v>
      </c>
      <c r="AW143">
        <v>2</v>
      </c>
      <c r="AX143">
        <v>74749422</v>
      </c>
      <c r="AY143">
        <v>1</v>
      </c>
      <c r="AZ143">
        <v>0</v>
      </c>
      <c r="BA143">
        <v>146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V143">
        <v>0</v>
      </c>
      <c r="CW143">
        <f>ROUND(Y143*Source!I108*DO143,7)</f>
        <v>0</v>
      </c>
      <c r="CX143">
        <f>ROUND(Y143*Source!I108,7)</f>
        <v>0.2010488</v>
      </c>
      <c r="CY143">
        <f>AB143</f>
        <v>88.31</v>
      </c>
      <c r="CZ143">
        <f>AF143</f>
        <v>6.66</v>
      </c>
      <c r="DA143">
        <f>AJ143</f>
        <v>13.26</v>
      </c>
      <c r="DB143">
        <f t="shared" si="94"/>
        <v>1.61</v>
      </c>
      <c r="DC143">
        <f t="shared" si="95"/>
        <v>0</v>
      </c>
      <c r="DD143" t="s">
        <v>6</v>
      </c>
      <c r="DE143" t="s">
        <v>6</v>
      </c>
      <c r="DF143">
        <f t="shared" si="96"/>
        <v>0</v>
      </c>
      <c r="DG143">
        <f>ROUND(ROUND(AF143*AJ143,2)*CX143,2)</f>
        <v>17.75</v>
      </c>
      <c r="DH143">
        <f>Source!I108*SmtRes!Y143</f>
        <v>0.20104875000000003</v>
      </c>
      <c r="DI143">
        <f>AB143</f>
        <v>88.31</v>
      </c>
      <c r="DJ143">
        <f>EtalonRes!Z146</f>
        <v>6.66</v>
      </c>
      <c r="DK143">
        <f>Source!BB108</f>
        <v>13.26</v>
      </c>
      <c r="DL143" t="s">
        <v>6</v>
      </c>
      <c r="DM143">
        <v>0</v>
      </c>
      <c r="DN143" t="s">
        <v>6</v>
      </c>
      <c r="DO143">
        <v>0</v>
      </c>
      <c r="GQ143">
        <v>-1</v>
      </c>
      <c r="GR143">
        <v>-1</v>
      </c>
    </row>
    <row r="144" spans="1:200" x14ac:dyDescent="0.2">
      <c r="A144">
        <f>ROW(Source!A108)</f>
        <v>108</v>
      </c>
      <c r="B144">
        <v>74715642</v>
      </c>
      <c r="C144">
        <v>74749403</v>
      </c>
      <c r="D144">
        <v>49673503</v>
      </c>
      <c r="E144">
        <v>1</v>
      </c>
      <c r="F144">
        <v>1</v>
      </c>
      <c r="G144">
        <v>1</v>
      </c>
      <c r="H144">
        <v>2</v>
      </c>
      <c r="I144" t="s">
        <v>534</v>
      </c>
      <c r="J144" t="s">
        <v>535</v>
      </c>
      <c r="K144" t="s">
        <v>536</v>
      </c>
      <c r="L144">
        <v>1367</v>
      </c>
      <c r="N144">
        <v>1011</v>
      </c>
      <c r="O144" t="s">
        <v>530</v>
      </c>
      <c r="P144" t="s">
        <v>530</v>
      </c>
      <c r="Q144">
        <v>1</v>
      </c>
      <c r="W144">
        <v>0</v>
      </c>
      <c r="X144">
        <v>509054691</v>
      </c>
      <c r="Y144">
        <f t="shared" si="93"/>
        <v>0.40950000000000003</v>
      </c>
      <c r="AA144">
        <v>0</v>
      </c>
      <c r="AB144">
        <v>871.31</v>
      </c>
      <c r="AC144">
        <v>387.32</v>
      </c>
      <c r="AD144">
        <v>0</v>
      </c>
      <c r="AE144">
        <v>0</v>
      </c>
      <c r="AF144">
        <v>65.709999999999994</v>
      </c>
      <c r="AG144">
        <v>11.6</v>
      </c>
      <c r="AH144">
        <v>0</v>
      </c>
      <c r="AI144">
        <v>1</v>
      </c>
      <c r="AJ144">
        <v>13.26</v>
      </c>
      <c r="AK144">
        <v>33.39</v>
      </c>
      <c r="AL144">
        <v>1</v>
      </c>
      <c r="AM144">
        <v>4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6</v>
      </c>
      <c r="AT144">
        <v>0.39</v>
      </c>
      <c r="AU144" t="s">
        <v>64</v>
      </c>
      <c r="AV144">
        <v>0</v>
      </c>
      <c r="AW144">
        <v>2</v>
      </c>
      <c r="AX144">
        <v>74749423</v>
      </c>
      <c r="AY144">
        <v>1</v>
      </c>
      <c r="AZ144">
        <v>0</v>
      </c>
      <c r="BA144">
        <v>147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V144">
        <v>0</v>
      </c>
      <c r="CW144">
        <f>ROUND(Y144*Source!I108*DO144,7)</f>
        <v>0</v>
      </c>
      <c r="CX144">
        <f>ROUND(Y144*Source!I108,7)</f>
        <v>0.34090880000000001</v>
      </c>
      <c r="CY144">
        <f>AB144</f>
        <v>871.31</v>
      </c>
      <c r="CZ144">
        <f>AF144</f>
        <v>65.709999999999994</v>
      </c>
      <c r="DA144">
        <f>AJ144</f>
        <v>13.26</v>
      </c>
      <c r="DB144">
        <f t="shared" si="94"/>
        <v>26.91</v>
      </c>
      <c r="DC144">
        <f t="shared" si="95"/>
        <v>4.75</v>
      </c>
      <c r="DD144" t="s">
        <v>6</v>
      </c>
      <c r="DE144" t="s">
        <v>6</v>
      </c>
      <c r="DF144">
        <f t="shared" si="96"/>
        <v>0</v>
      </c>
      <c r="DG144">
        <f>ROUND(ROUND(AF144*AJ144,2)*CX144,2)</f>
        <v>297.04000000000002</v>
      </c>
      <c r="DH144">
        <f>Source!I108*SmtRes!Y144</f>
        <v>0.34090875000000004</v>
      </c>
      <c r="DI144">
        <f>AB144</f>
        <v>871.31</v>
      </c>
      <c r="DJ144">
        <f>EtalonRes!Z147</f>
        <v>65.709999999999994</v>
      </c>
      <c r="DK144">
        <f>Source!BB108</f>
        <v>13.26</v>
      </c>
      <c r="DL144" t="s">
        <v>6</v>
      </c>
      <c r="DM144">
        <v>0</v>
      </c>
      <c r="DN144" t="s">
        <v>6</v>
      </c>
      <c r="DO144">
        <v>0</v>
      </c>
      <c r="GQ144">
        <v>-1</v>
      </c>
      <c r="GR144">
        <v>-1</v>
      </c>
    </row>
    <row r="145" spans="1:200" x14ac:dyDescent="0.2">
      <c r="A145">
        <f>ROW(Source!A108)</f>
        <v>108</v>
      </c>
      <c r="B145">
        <v>74715642</v>
      </c>
      <c r="C145">
        <v>74749403</v>
      </c>
      <c r="D145">
        <v>49673715</v>
      </c>
      <c r="E145">
        <v>1</v>
      </c>
      <c r="F145">
        <v>1</v>
      </c>
      <c r="G145">
        <v>1</v>
      </c>
      <c r="H145">
        <v>2</v>
      </c>
      <c r="I145" t="s">
        <v>553</v>
      </c>
      <c r="J145" t="s">
        <v>554</v>
      </c>
      <c r="K145" t="s">
        <v>555</v>
      </c>
      <c r="L145">
        <v>1367</v>
      </c>
      <c r="N145">
        <v>1011</v>
      </c>
      <c r="O145" t="s">
        <v>530</v>
      </c>
      <c r="P145" t="s">
        <v>530</v>
      </c>
      <c r="Q145">
        <v>1</v>
      </c>
      <c r="W145">
        <v>0</v>
      </c>
      <c r="X145">
        <v>829370094</v>
      </c>
      <c r="Y145">
        <f t="shared" si="93"/>
        <v>1.3965000000000001</v>
      </c>
      <c r="AA145">
        <v>0</v>
      </c>
      <c r="AB145">
        <v>107.41</v>
      </c>
      <c r="AC145">
        <v>0</v>
      </c>
      <c r="AD145">
        <v>0</v>
      </c>
      <c r="AE145">
        <v>0</v>
      </c>
      <c r="AF145">
        <v>8.1</v>
      </c>
      <c r="AG145">
        <v>0</v>
      </c>
      <c r="AH145">
        <v>0</v>
      </c>
      <c r="AI145">
        <v>1</v>
      </c>
      <c r="AJ145">
        <v>13.26</v>
      </c>
      <c r="AK145">
        <v>33.39</v>
      </c>
      <c r="AL145">
        <v>1</v>
      </c>
      <c r="AM145">
        <v>4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6</v>
      </c>
      <c r="AT145">
        <v>1.33</v>
      </c>
      <c r="AU145" t="s">
        <v>64</v>
      </c>
      <c r="AV145">
        <v>0</v>
      </c>
      <c r="AW145">
        <v>2</v>
      </c>
      <c r="AX145">
        <v>74749424</v>
      </c>
      <c r="AY145">
        <v>1</v>
      </c>
      <c r="AZ145">
        <v>0</v>
      </c>
      <c r="BA145">
        <v>148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V145">
        <v>0</v>
      </c>
      <c r="CW145">
        <f>ROUND(Y145*Source!I108*DO145,7)</f>
        <v>0</v>
      </c>
      <c r="CX145">
        <f>ROUND(Y145*Source!I108,7)</f>
        <v>1.1625863000000001</v>
      </c>
      <c r="CY145">
        <f>AB145</f>
        <v>107.41</v>
      </c>
      <c r="CZ145">
        <f>AF145</f>
        <v>8.1</v>
      </c>
      <c r="DA145">
        <f>AJ145</f>
        <v>13.26</v>
      </c>
      <c r="DB145">
        <f t="shared" si="94"/>
        <v>11.31</v>
      </c>
      <c r="DC145">
        <f t="shared" si="95"/>
        <v>0</v>
      </c>
      <c r="DD145" t="s">
        <v>6</v>
      </c>
      <c r="DE145" t="s">
        <v>6</v>
      </c>
      <c r="DF145">
        <f t="shared" si="96"/>
        <v>0</v>
      </c>
      <c r="DG145">
        <f>ROUND(ROUND(AF145*AJ145,2)*CX145,2)</f>
        <v>124.87</v>
      </c>
      <c r="DH145">
        <f>Source!I108*SmtRes!Y145</f>
        <v>1.1625862500000002</v>
      </c>
      <c r="DI145">
        <f>AB145</f>
        <v>107.41</v>
      </c>
      <c r="DJ145">
        <f>EtalonRes!Z148</f>
        <v>8.1</v>
      </c>
      <c r="DK145">
        <f>Source!BB108</f>
        <v>13.26</v>
      </c>
      <c r="DL145" t="s">
        <v>6</v>
      </c>
      <c r="DM145">
        <v>0</v>
      </c>
      <c r="DN145" t="s">
        <v>6</v>
      </c>
      <c r="DO145">
        <v>0</v>
      </c>
      <c r="GQ145">
        <v>-1</v>
      </c>
      <c r="GR145">
        <v>-1</v>
      </c>
    </row>
    <row r="146" spans="1:200" x14ac:dyDescent="0.2">
      <c r="A146">
        <f>ROW(Source!A108)</f>
        <v>108</v>
      </c>
      <c r="B146">
        <v>74715642</v>
      </c>
      <c r="C146">
        <v>74749403</v>
      </c>
      <c r="D146">
        <v>49521144</v>
      </c>
      <c r="E146">
        <v>1</v>
      </c>
      <c r="F146">
        <v>1</v>
      </c>
      <c r="G146">
        <v>1</v>
      </c>
      <c r="H146">
        <v>3</v>
      </c>
      <c r="I146" t="s">
        <v>556</v>
      </c>
      <c r="J146" t="s">
        <v>557</v>
      </c>
      <c r="K146" t="s">
        <v>558</v>
      </c>
      <c r="L146">
        <v>1348</v>
      </c>
      <c r="N146">
        <v>1009</v>
      </c>
      <c r="O146" t="s">
        <v>559</v>
      </c>
      <c r="P146" t="s">
        <v>559</v>
      </c>
      <c r="Q146">
        <v>1000</v>
      </c>
      <c r="W146">
        <v>0</v>
      </c>
      <c r="X146">
        <v>-847628873</v>
      </c>
      <c r="Y146" s="183" t="e">
        <f>#REF!</f>
        <v>#REF!</v>
      </c>
      <c r="AA146">
        <v>241405.89</v>
      </c>
      <c r="AB146">
        <v>0</v>
      </c>
      <c r="AC146">
        <v>0</v>
      </c>
      <c r="AD146">
        <v>0</v>
      </c>
      <c r="AE146">
        <v>26499</v>
      </c>
      <c r="AF146">
        <v>0</v>
      </c>
      <c r="AG146">
        <v>0</v>
      </c>
      <c r="AH146">
        <v>0</v>
      </c>
      <c r="AI146">
        <v>9.11</v>
      </c>
      <c r="AJ146">
        <v>1</v>
      </c>
      <c r="AK146">
        <v>1</v>
      </c>
      <c r="AL146">
        <v>1</v>
      </c>
      <c r="AM146">
        <v>4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6</v>
      </c>
      <c r="AT146">
        <v>8.4000000000000003E-4</v>
      </c>
      <c r="AU146" t="s">
        <v>6</v>
      </c>
      <c r="AV146">
        <v>0</v>
      </c>
      <c r="AW146">
        <v>2</v>
      </c>
      <c r="AX146">
        <v>74749425</v>
      </c>
      <c r="AY146">
        <v>1</v>
      </c>
      <c r="AZ146">
        <v>0</v>
      </c>
      <c r="BA146">
        <v>149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V146">
        <v>0</v>
      </c>
      <c r="CW146">
        <v>0</v>
      </c>
      <c r="CX146" t="e">
        <f>ROUND(Y146*Source!I108,7)</f>
        <v>#REF!</v>
      </c>
      <c r="CY146">
        <f t="shared" ref="CY146:CY152" si="97">AA146</f>
        <v>241405.89</v>
      </c>
      <c r="CZ146">
        <f t="shared" ref="CZ146:CZ152" si="98">AE146</f>
        <v>26499</v>
      </c>
      <c r="DA146">
        <f t="shared" ref="DA146:DA152" si="99">AI146</f>
        <v>9.11</v>
      </c>
      <c r="DB146">
        <f t="shared" ref="DB146:DB152" si="100">ROUND(ROUND(AT146*CZ146,2),2)</f>
        <v>22.26</v>
      </c>
      <c r="DC146">
        <f t="shared" ref="DC146:DC152" si="101">ROUND(ROUND(AT146*AG146,2),2)</f>
        <v>0</v>
      </c>
      <c r="DD146" t="s">
        <v>6</v>
      </c>
      <c r="DE146" t="s">
        <v>6</v>
      </c>
      <c r="DF146" t="e">
        <f t="shared" ref="DF146:DF152" si="102">ROUND(ROUND(AE146*AI146,2)*CX146,2)</f>
        <v>#REF!</v>
      </c>
      <c r="DG146" t="e">
        <f t="shared" ref="DG146:DG154" si="103">ROUND(ROUND(AF146,2)*CX146,2)</f>
        <v>#REF!</v>
      </c>
      <c r="DH146" t="e">
        <f>Source!I108*SmtRes!Y146</f>
        <v>#REF!</v>
      </c>
      <c r="DI146">
        <f t="shared" ref="DI146:DI152" si="104">AA146</f>
        <v>241405.89</v>
      </c>
      <c r="DJ146">
        <f>EtalonRes!Y149</f>
        <v>26499</v>
      </c>
      <c r="DK146">
        <f>Source!BC108</f>
        <v>9.11</v>
      </c>
      <c r="DL146" t="s">
        <v>6</v>
      </c>
      <c r="DM146">
        <v>0</v>
      </c>
      <c r="DN146" t="s">
        <v>6</v>
      </c>
      <c r="DO146">
        <v>0</v>
      </c>
      <c r="GQ146">
        <v>-1</v>
      </c>
      <c r="GR146">
        <v>-1</v>
      </c>
    </row>
    <row r="147" spans="1:200" x14ac:dyDescent="0.2">
      <c r="A147">
        <f>ROW(Source!A108)</f>
        <v>108</v>
      </c>
      <c r="B147">
        <v>74715642</v>
      </c>
      <c r="C147">
        <v>74749403</v>
      </c>
      <c r="D147">
        <v>49524301</v>
      </c>
      <c r="E147">
        <v>1</v>
      </c>
      <c r="F147">
        <v>1</v>
      </c>
      <c r="G147">
        <v>1</v>
      </c>
      <c r="H147">
        <v>3</v>
      </c>
      <c r="I147" t="s">
        <v>560</v>
      </c>
      <c r="J147" t="s">
        <v>561</v>
      </c>
      <c r="K147" t="s">
        <v>562</v>
      </c>
      <c r="L147">
        <v>1348</v>
      </c>
      <c r="N147">
        <v>1009</v>
      </c>
      <c r="O147" t="s">
        <v>559</v>
      </c>
      <c r="P147" t="s">
        <v>559</v>
      </c>
      <c r="Q147">
        <v>1000</v>
      </c>
      <c r="W147">
        <v>0</v>
      </c>
      <c r="X147">
        <v>1824693337</v>
      </c>
      <c r="Y147" s="183" t="e">
        <f>#REF!</f>
        <v>#REF!</v>
      </c>
      <c r="AA147">
        <v>94397.82</v>
      </c>
      <c r="AB147">
        <v>0</v>
      </c>
      <c r="AC147">
        <v>0</v>
      </c>
      <c r="AD147">
        <v>0</v>
      </c>
      <c r="AE147">
        <v>10362</v>
      </c>
      <c r="AF147">
        <v>0</v>
      </c>
      <c r="AG147">
        <v>0</v>
      </c>
      <c r="AH147">
        <v>0</v>
      </c>
      <c r="AI147">
        <v>9.11</v>
      </c>
      <c r="AJ147">
        <v>1</v>
      </c>
      <c r="AK147">
        <v>1</v>
      </c>
      <c r="AL147">
        <v>1</v>
      </c>
      <c r="AM147">
        <v>4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6</v>
      </c>
      <c r="AT147">
        <v>3.8999999999999999E-4</v>
      </c>
      <c r="AU147" t="s">
        <v>6</v>
      </c>
      <c r="AV147">
        <v>0</v>
      </c>
      <c r="AW147">
        <v>2</v>
      </c>
      <c r="AX147">
        <v>74749426</v>
      </c>
      <c r="AY147">
        <v>1</v>
      </c>
      <c r="AZ147">
        <v>0</v>
      </c>
      <c r="BA147">
        <v>150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V147">
        <v>0</v>
      </c>
      <c r="CW147">
        <v>0</v>
      </c>
      <c r="CX147" t="e">
        <f>ROUND(Y147*Source!I108,7)</f>
        <v>#REF!</v>
      </c>
      <c r="CY147">
        <f t="shared" si="97"/>
        <v>94397.82</v>
      </c>
      <c r="CZ147">
        <f t="shared" si="98"/>
        <v>10362</v>
      </c>
      <c r="DA147">
        <f t="shared" si="99"/>
        <v>9.11</v>
      </c>
      <c r="DB147">
        <f t="shared" si="100"/>
        <v>4.04</v>
      </c>
      <c r="DC147">
        <f t="shared" si="101"/>
        <v>0</v>
      </c>
      <c r="DD147" t="s">
        <v>6</v>
      </c>
      <c r="DE147" t="s">
        <v>6</v>
      </c>
      <c r="DF147" t="e">
        <f t="shared" si="102"/>
        <v>#REF!</v>
      </c>
      <c r="DG147" t="e">
        <f t="shared" si="103"/>
        <v>#REF!</v>
      </c>
      <c r="DH147" t="e">
        <f>Source!I108*SmtRes!Y147</f>
        <v>#REF!</v>
      </c>
      <c r="DI147">
        <f t="shared" si="104"/>
        <v>94397.82</v>
      </c>
      <c r="DJ147">
        <f>EtalonRes!Y150</f>
        <v>10362</v>
      </c>
      <c r="DK147">
        <f>Source!BC108</f>
        <v>9.11</v>
      </c>
      <c r="DL147" t="s">
        <v>6</v>
      </c>
      <c r="DM147">
        <v>0</v>
      </c>
      <c r="DN147" t="s">
        <v>6</v>
      </c>
      <c r="DO147">
        <v>0</v>
      </c>
      <c r="GQ147">
        <v>-1</v>
      </c>
      <c r="GR147">
        <v>-1</v>
      </c>
    </row>
    <row r="148" spans="1:200" x14ac:dyDescent="0.2">
      <c r="A148">
        <f>ROW(Source!A108)</f>
        <v>108</v>
      </c>
      <c r="B148">
        <v>74715642</v>
      </c>
      <c r="C148">
        <v>74749403</v>
      </c>
      <c r="D148">
        <v>49525488</v>
      </c>
      <c r="E148">
        <v>1</v>
      </c>
      <c r="F148">
        <v>1</v>
      </c>
      <c r="G148">
        <v>1</v>
      </c>
      <c r="H148">
        <v>3</v>
      </c>
      <c r="I148" t="s">
        <v>537</v>
      </c>
      <c r="J148" t="s">
        <v>538</v>
      </c>
      <c r="K148" t="s">
        <v>539</v>
      </c>
      <c r="L148">
        <v>1346</v>
      </c>
      <c r="N148">
        <v>1009</v>
      </c>
      <c r="O148" t="s">
        <v>540</v>
      </c>
      <c r="P148" t="s">
        <v>540</v>
      </c>
      <c r="Q148">
        <v>1</v>
      </c>
      <c r="W148">
        <v>0</v>
      </c>
      <c r="X148">
        <v>-1864341761</v>
      </c>
      <c r="Y148" s="183" t="e">
        <f>#REF!</f>
        <v>#REF!</v>
      </c>
      <c r="AA148">
        <v>82.35</v>
      </c>
      <c r="AB148">
        <v>0</v>
      </c>
      <c r="AC148">
        <v>0</v>
      </c>
      <c r="AD148">
        <v>0</v>
      </c>
      <c r="AE148">
        <v>9.0399999999999991</v>
      </c>
      <c r="AF148">
        <v>0</v>
      </c>
      <c r="AG148">
        <v>0</v>
      </c>
      <c r="AH148">
        <v>0</v>
      </c>
      <c r="AI148">
        <v>9.11</v>
      </c>
      <c r="AJ148">
        <v>1</v>
      </c>
      <c r="AK148">
        <v>1</v>
      </c>
      <c r="AL148">
        <v>1</v>
      </c>
      <c r="AM148">
        <v>4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6</v>
      </c>
      <c r="AT148">
        <v>11</v>
      </c>
      <c r="AU148" t="s">
        <v>6</v>
      </c>
      <c r="AV148">
        <v>0</v>
      </c>
      <c r="AW148">
        <v>2</v>
      </c>
      <c r="AX148">
        <v>74749427</v>
      </c>
      <c r="AY148">
        <v>1</v>
      </c>
      <c r="AZ148">
        <v>0</v>
      </c>
      <c r="BA148">
        <v>151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V148">
        <v>0</v>
      </c>
      <c r="CW148">
        <v>0</v>
      </c>
      <c r="CX148" t="e">
        <f>ROUND(Y148*Source!I108,7)</f>
        <v>#REF!</v>
      </c>
      <c r="CY148">
        <f t="shared" si="97"/>
        <v>82.35</v>
      </c>
      <c r="CZ148">
        <f t="shared" si="98"/>
        <v>9.0399999999999991</v>
      </c>
      <c r="DA148">
        <f t="shared" si="99"/>
        <v>9.11</v>
      </c>
      <c r="DB148">
        <f t="shared" si="100"/>
        <v>99.44</v>
      </c>
      <c r="DC148">
        <f t="shared" si="101"/>
        <v>0</v>
      </c>
      <c r="DD148" t="s">
        <v>6</v>
      </c>
      <c r="DE148" t="s">
        <v>6</v>
      </c>
      <c r="DF148" t="e">
        <f t="shared" si="102"/>
        <v>#REF!</v>
      </c>
      <c r="DG148" t="e">
        <f t="shared" si="103"/>
        <v>#REF!</v>
      </c>
      <c r="DH148" t="e">
        <f>Source!I108*SmtRes!Y148</f>
        <v>#REF!</v>
      </c>
      <c r="DI148">
        <f t="shared" si="104"/>
        <v>82.35</v>
      </c>
      <c r="DJ148">
        <f>EtalonRes!Y151</f>
        <v>9.0399999999999991</v>
      </c>
      <c r="DK148">
        <f>Source!BC108</f>
        <v>9.11</v>
      </c>
      <c r="DL148" t="s">
        <v>6</v>
      </c>
      <c r="DM148">
        <v>0</v>
      </c>
      <c r="DN148" t="s">
        <v>6</v>
      </c>
      <c r="DO148">
        <v>0</v>
      </c>
      <c r="GQ148">
        <v>-1</v>
      </c>
      <c r="GR148">
        <v>-1</v>
      </c>
    </row>
    <row r="149" spans="1:200" x14ac:dyDescent="0.2">
      <c r="A149">
        <f>ROW(Source!A108)</f>
        <v>108</v>
      </c>
      <c r="B149">
        <v>74715642</v>
      </c>
      <c r="C149">
        <v>74749403</v>
      </c>
      <c r="D149">
        <v>49526492</v>
      </c>
      <c r="E149">
        <v>1</v>
      </c>
      <c r="F149">
        <v>1</v>
      </c>
      <c r="G149">
        <v>1</v>
      </c>
      <c r="H149">
        <v>3</v>
      </c>
      <c r="I149" t="s">
        <v>541</v>
      </c>
      <c r="J149" t="s">
        <v>542</v>
      </c>
      <c r="K149" t="s">
        <v>543</v>
      </c>
      <c r="L149">
        <v>1346</v>
      </c>
      <c r="N149">
        <v>1009</v>
      </c>
      <c r="O149" t="s">
        <v>540</v>
      </c>
      <c r="P149" t="s">
        <v>540</v>
      </c>
      <c r="Q149">
        <v>1</v>
      </c>
      <c r="W149">
        <v>0</v>
      </c>
      <c r="X149">
        <v>497341279</v>
      </c>
      <c r="Y149" s="183" t="e">
        <f>#REF!</f>
        <v>#REF!</v>
      </c>
      <c r="AA149">
        <v>210.35</v>
      </c>
      <c r="AB149">
        <v>0</v>
      </c>
      <c r="AC149">
        <v>0</v>
      </c>
      <c r="AD149">
        <v>0</v>
      </c>
      <c r="AE149">
        <v>23.09</v>
      </c>
      <c r="AF149">
        <v>0</v>
      </c>
      <c r="AG149">
        <v>0</v>
      </c>
      <c r="AH149">
        <v>0</v>
      </c>
      <c r="AI149">
        <v>9.11</v>
      </c>
      <c r="AJ149">
        <v>1</v>
      </c>
      <c r="AK149">
        <v>1</v>
      </c>
      <c r="AL149">
        <v>1</v>
      </c>
      <c r="AM149">
        <v>4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6</v>
      </c>
      <c r="AT149">
        <v>7.58</v>
      </c>
      <c r="AU149" t="s">
        <v>6</v>
      </c>
      <c r="AV149">
        <v>0</v>
      </c>
      <c r="AW149">
        <v>2</v>
      </c>
      <c r="AX149">
        <v>74749428</v>
      </c>
      <c r="AY149">
        <v>1</v>
      </c>
      <c r="AZ149">
        <v>0</v>
      </c>
      <c r="BA149">
        <v>152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V149">
        <v>0</v>
      </c>
      <c r="CW149">
        <v>0</v>
      </c>
      <c r="CX149" t="e">
        <f>ROUND(Y149*Source!I108,7)</f>
        <v>#REF!</v>
      </c>
      <c r="CY149">
        <f t="shared" si="97"/>
        <v>210.35</v>
      </c>
      <c r="CZ149">
        <f t="shared" si="98"/>
        <v>23.09</v>
      </c>
      <c r="DA149">
        <f t="shared" si="99"/>
        <v>9.11</v>
      </c>
      <c r="DB149">
        <f t="shared" si="100"/>
        <v>175.02</v>
      </c>
      <c r="DC149">
        <f t="shared" si="101"/>
        <v>0</v>
      </c>
      <c r="DD149" t="s">
        <v>6</v>
      </c>
      <c r="DE149" t="s">
        <v>6</v>
      </c>
      <c r="DF149" t="e">
        <f t="shared" si="102"/>
        <v>#REF!</v>
      </c>
      <c r="DG149" t="e">
        <f t="shared" si="103"/>
        <v>#REF!</v>
      </c>
      <c r="DH149" t="e">
        <f>Source!I108*SmtRes!Y149</f>
        <v>#REF!</v>
      </c>
      <c r="DI149">
        <f t="shared" si="104"/>
        <v>210.35</v>
      </c>
      <c r="DJ149">
        <f>EtalonRes!Y152</f>
        <v>23.09</v>
      </c>
      <c r="DK149">
        <f>Source!BC108</f>
        <v>9.11</v>
      </c>
      <c r="DL149" t="s">
        <v>6</v>
      </c>
      <c r="DM149">
        <v>0</v>
      </c>
      <c r="DN149" t="s">
        <v>6</v>
      </c>
      <c r="DO149">
        <v>0</v>
      </c>
      <c r="GQ149">
        <v>-1</v>
      </c>
      <c r="GR149">
        <v>-1</v>
      </c>
    </row>
    <row r="150" spans="1:200" x14ac:dyDescent="0.2">
      <c r="A150">
        <f>ROW(Source!A108)</f>
        <v>108</v>
      </c>
      <c r="B150">
        <v>74715642</v>
      </c>
      <c r="C150">
        <v>74749403</v>
      </c>
      <c r="D150">
        <v>49541437</v>
      </c>
      <c r="E150">
        <v>1</v>
      </c>
      <c r="F150">
        <v>1</v>
      </c>
      <c r="G150">
        <v>1</v>
      </c>
      <c r="H150">
        <v>3</v>
      </c>
      <c r="I150" t="s">
        <v>153</v>
      </c>
      <c r="J150" t="s">
        <v>155</v>
      </c>
      <c r="K150" t="s">
        <v>154</v>
      </c>
      <c r="L150">
        <v>1327</v>
      </c>
      <c r="N150">
        <v>1005</v>
      </c>
      <c r="O150" t="s">
        <v>105</v>
      </c>
      <c r="P150" t="s">
        <v>105</v>
      </c>
      <c r="Q150">
        <v>1</v>
      </c>
      <c r="W150">
        <v>0</v>
      </c>
      <c r="X150">
        <v>2073721092</v>
      </c>
      <c r="Y150">
        <f t="shared" ref="Y150:Y152" si="105">AT150</f>
        <v>3.6035999999999999E-2</v>
      </c>
      <c r="AA150">
        <v>311.56</v>
      </c>
      <c r="AB150">
        <v>0</v>
      </c>
      <c r="AC150">
        <v>0</v>
      </c>
      <c r="AD150">
        <v>0</v>
      </c>
      <c r="AE150">
        <v>34.200000000000003</v>
      </c>
      <c r="AF150">
        <v>0</v>
      </c>
      <c r="AG150">
        <v>0</v>
      </c>
      <c r="AH150">
        <v>0</v>
      </c>
      <c r="AI150">
        <v>9.11</v>
      </c>
      <c r="AJ150">
        <v>1</v>
      </c>
      <c r="AK150">
        <v>1</v>
      </c>
      <c r="AL150">
        <v>1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 t="s">
        <v>6</v>
      </c>
      <c r="AT150">
        <v>3.6035999999999999E-2</v>
      </c>
      <c r="AU150" t="s">
        <v>6</v>
      </c>
      <c r="AV150">
        <v>0</v>
      </c>
      <c r="AW150">
        <v>1</v>
      </c>
      <c r="AX150">
        <v>-1</v>
      </c>
      <c r="AY150">
        <v>0</v>
      </c>
      <c r="AZ150">
        <v>0</v>
      </c>
      <c r="BA150" t="s">
        <v>6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V150">
        <v>0</v>
      </c>
      <c r="CW150">
        <v>0</v>
      </c>
      <c r="CX150">
        <f>ROUND(Y150*Source!I108,7)</f>
        <v>0.03</v>
      </c>
      <c r="CY150">
        <f t="shared" si="97"/>
        <v>311.56</v>
      </c>
      <c r="CZ150">
        <f t="shared" si="98"/>
        <v>34.200000000000003</v>
      </c>
      <c r="DA150">
        <f t="shared" si="99"/>
        <v>9.11</v>
      </c>
      <c r="DB150">
        <f t="shared" si="100"/>
        <v>1.23</v>
      </c>
      <c r="DC150">
        <f t="shared" si="101"/>
        <v>0</v>
      </c>
      <c r="DD150" t="s">
        <v>6</v>
      </c>
      <c r="DE150" t="s">
        <v>6</v>
      </c>
      <c r="DF150">
        <f t="shared" si="102"/>
        <v>9.35</v>
      </c>
      <c r="DG150">
        <f t="shared" si="103"/>
        <v>0</v>
      </c>
      <c r="DH150">
        <f>Source!I108*SmtRes!Y150</f>
        <v>2.9999970000000001E-2</v>
      </c>
      <c r="DI150">
        <f t="shared" si="104"/>
        <v>311.56</v>
      </c>
      <c r="DJ150">
        <f t="shared" ref="DJ150:DJ152" si="106">DF150</f>
        <v>9.35</v>
      </c>
      <c r="DK150">
        <f>Source!BC108</f>
        <v>9.11</v>
      </c>
      <c r="DL150" t="s">
        <v>6</v>
      </c>
      <c r="DM150">
        <v>0</v>
      </c>
      <c r="DN150" t="s">
        <v>6</v>
      </c>
      <c r="DO150">
        <v>0</v>
      </c>
      <c r="GP150">
        <v>1</v>
      </c>
      <c r="GQ150">
        <v>-1</v>
      </c>
      <c r="GR150">
        <v>-1</v>
      </c>
    </row>
    <row r="151" spans="1:200" x14ac:dyDescent="0.2">
      <c r="A151">
        <f>ROW(Source!A108)</f>
        <v>108</v>
      </c>
      <c r="B151">
        <v>74715642</v>
      </c>
      <c r="C151">
        <v>74749403</v>
      </c>
      <c r="D151">
        <v>49555131</v>
      </c>
      <c r="E151">
        <v>1</v>
      </c>
      <c r="F151">
        <v>1</v>
      </c>
      <c r="G151">
        <v>1</v>
      </c>
      <c r="H151">
        <v>3</v>
      </c>
      <c r="I151" t="s">
        <v>563</v>
      </c>
      <c r="J151" t="s">
        <v>564</v>
      </c>
      <c r="K151" t="s">
        <v>565</v>
      </c>
      <c r="L151">
        <v>1348</v>
      </c>
      <c r="N151">
        <v>1009</v>
      </c>
      <c r="O151" t="s">
        <v>559</v>
      </c>
      <c r="P151" t="s">
        <v>559</v>
      </c>
      <c r="Q151">
        <v>1000</v>
      </c>
      <c r="W151">
        <v>0</v>
      </c>
      <c r="X151">
        <v>-364749507</v>
      </c>
      <c r="Y151" s="183" t="e">
        <f>#REF!</f>
        <v>#REF!</v>
      </c>
      <c r="AA151">
        <v>156537.13</v>
      </c>
      <c r="AB151">
        <v>0</v>
      </c>
      <c r="AC151">
        <v>0</v>
      </c>
      <c r="AD151">
        <v>0</v>
      </c>
      <c r="AE151">
        <v>17183</v>
      </c>
      <c r="AF151">
        <v>0</v>
      </c>
      <c r="AG151">
        <v>0</v>
      </c>
      <c r="AH151">
        <v>0</v>
      </c>
      <c r="AI151">
        <v>9.11</v>
      </c>
      <c r="AJ151">
        <v>1</v>
      </c>
      <c r="AK151">
        <v>1</v>
      </c>
      <c r="AL151">
        <v>1</v>
      </c>
      <c r="AM151">
        <v>4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6</v>
      </c>
      <c r="AT151">
        <v>5.13E-3</v>
      </c>
      <c r="AU151" t="s">
        <v>6</v>
      </c>
      <c r="AV151">
        <v>0</v>
      </c>
      <c r="AW151">
        <v>2</v>
      </c>
      <c r="AX151">
        <v>74749430</v>
      </c>
      <c r="AY151">
        <v>1</v>
      </c>
      <c r="AZ151">
        <v>0</v>
      </c>
      <c r="BA151">
        <v>154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V151">
        <v>0</v>
      </c>
      <c r="CW151">
        <v>0</v>
      </c>
      <c r="CX151" t="e">
        <f>ROUND(Y151*Source!I108,7)</f>
        <v>#REF!</v>
      </c>
      <c r="CY151">
        <f t="shared" si="97"/>
        <v>156537.13</v>
      </c>
      <c r="CZ151">
        <f t="shared" si="98"/>
        <v>17183</v>
      </c>
      <c r="DA151">
        <f t="shared" si="99"/>
        <v>9.11</v>
      </c>
      <c r="DB151">
        <f t="shared" si="100"/>
        <v>88.15</v>
      </c>
      <c r="DC151">
        <f t="shared" si="101"/>
        <v>0</v>
      </c>
      <c r="DD151" t="s">
        <v>6</v>
      </c>
      <c r="DE151" t="s">
        <v>6</v>
      </c>
      <c r="DF151" t="e">
        <f t="shared" si="102"/>
        <v>#REF!</v>
      </c>
      <c r="DG151" t="e">
        <f t="shared" si="103"/>
        <v>#REF!</v>
      </c>
      <c r="DH151" t="e">
        <f>Source!I108*SmtRes!Y151</f>
        <v>#REF!</v>
      </c>
      <c r="DI151">
        <f t="shared" si="104"/>
        <v>156537.13</v>
      </c>
      <c r="DJ151">
        <f>EtalonRes!Y154</f>
        <v>17183</v>
      </c>
      <c r="DK151">
        <f>Source!BC108</f>
        <v>9.11</v>
      </c>
      <c r="DL151" t="s">
        <v>6</v>
      </c>
      <c r="DM151">
        <v>0</v>
      </c>
      <c r="DN151" t="s">
        <v>6</v>
      </c>
      <c r="DO151">
        <v>0</v>
      </c>
      <c r="GQ151">
        <v>-1</v>
      </c>
      <c r="GR151">
        <v>-1</v>
      </c>
    </row>
    <row r="152" spans="1:200" x14ac:dyDescent="0.2">
      <c r="A152">
        <f>ROW(Source!A108)</f>
        <v>108</v>
      </c>
      <c r="B152">
        <v>74715642</v>
      </c>
      <c r="C152">
        <v>74749403</v>
      </c>
      <c r="D152">
        <v>0</v>
      </c>
      <c r="E152">
        <v>0</v>
      </c>
      <c r="F152">
        <v>1</v>
      </c>
      <c r="G152">
        <v>1</v>
      </c>
      <c r="H152">
        <v>3</v>
      </c>
      <c r="I152" t="s">
        <v>35</v>
      </c>
      <c r="J152" t="s">
        <v>117</v>
      </c>
      <c r="K152" t="s">
        <v>120</v>
      </c>
      <c r="L152">
        <v>1327</v>
      </c>
      <c r="N152">
        <v>1005</v>
      </c>
      <c r="O152" t="s">
        <v>105</v>
      </c>
      <c r="P152" t="s">
        <v>105</v>
      </c>
      <c r="Q152">
        <v>1</v>
      </c>
      <c r="W152">
        <v>0</v>
      </c>
      <c r="X152">
        <v>-1087478745</v>
      </c>
      <c r="Y152">
        <f t="shared" si="105"/>
        <v>100</v>
      </c>
      <c r="AA152">
        <v>976.88</v>
      </c>
      <c r="AB152">
        <v>0</v>
      </c>
      <c r="AC152">
        <v>0</v>
      </c>
      <c r="AD152">
        <v>0</v>
      </c>
      <c r="AE152">
        <v>1027.3</v>
      </c>
      <c r="AF152">
        <v>0</v>
      </c>
      <c r="AG152">
        <v>0</v>
      </c>
      <c r="AH152">
        <v>0</v>
      </c>
      <c r="AI152">
        <v>9.11</v>
      </c>
      <c r="AJ152">
        <v>1</v>
      </c>
      <c r="AK152">
        <v>1</v>
      </c>
      <c r="AL152">
        <v>1</v>
      </c>
      <c r="AM152">
        <v>0</v>
      </c>
      <c r="AN152">
        <v>0</v>
      </c>
      <c r="AO152">
        <v>0</v>
      </c>
      <c r="AP152">
        <v>1</v>
      </c>
      <c r="AQ152">
        <v>0</v>
      </c>
      <c r="AR152">
        <v>0</v>
      </c>
      <c r="AS152" t="s">
        <v>6</v>
      </c>
      <c r="AT152">
        <v>100</v>
      </c>
      <c r="AU152" t="s">
        <v>6</v>
      </c>
      <c r="AV152">
        <v>0</v>
      </c>
      <c r="AW152">
        <v>1</v>
      </c>
      <c r="AX152">
        <v>-1</v>
      </c>
      <c r="AY152">
        <v>0</v>
      </c>
      <c r="AZ152">
        <v>0</v>
      </c>
      <c r="BA152" t="s">
        <v>6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V152">
        <v>0</v>
      </c>
      <c r="CW152">
        <v>0</v>
      </c>
      <c r="CX152">
        <f>ROUND(Y152*Source!I108,7)</f>
        <v>83.25</v>
      </c>
      <c r="CY152">
        <f t="shared" si="97"/>
        <v>976.88</v>
      </c>
      <c r="CZ152">
        <f t="shared" si="98"/>
        <v>1027.3</v>
      </c>
      <c r="DA152">
        <f t="shared" si="99"/>
        <v>9.11</v>
      </c>
      <c r="DB152">
        <f t="shared" si="100"/>
        <v>102730</v>
      </c>
      <c r="DC152">
        <f t="shared" si="101"/>
        <v>0</v>
      </c>
      <c r="DD152" t="s">
        <v>6</v>
      </c>
      <c r="DE152" t="s">
        <v>6</v>
      </c>
      <c r="DF152">
        <f t="shared" si="102"/>
        <v>779111.78</v>
      </c>
      <c r="DG152">
        <f t="shared" si="103"/>
        <v>0</v>
      </c>
      <c r="DH152">
        <f>Source!I108*SmtRes!Y152</f>
        <v>83.25</v>
      </c>
      <c r="DI152">
        <f t="shared" si="104"/>
        <v>976.88</v>
      </c>
      <c r="DJ152">
        <f t="shared" si="106"/>
        <v>779111.78</v>
      </c>
      <c r="DK152">
        <f>Source!BC108</f>
        <v>9.11</v>
      </c>
      <c r="DL152" t="s">
        <v>6</v>
      </c>
      <c r="DM152">
        <v>0</v>
      </c>
      <c r="DN152" t="s">
        <v>6</v>
      </c>
      <c r="DO152">
        <v>0</v>
      </c>
      <c r="GP152">
        <v>1</v>
      </c>
      <c r="GQ152">
        <v>-1</v>
      </c>
      <c r="GR152">
        <v>-1</v>
      </c>
    </row>
    <row r="153" spans="1:200" x14ac:dyDescent="0.2">
      <c r="A153">
        <f>ROW(Source!A146)</f>
        <v>146</v>
      </c>
      <c r="B153">
        <v>74715642</v>
      </c>
      <c r="C153">
        <v>74749539</v>
      </c>
      <c r="D153">
        <v>31715651</v>
      </c>
      <c r="E153">
        <v>70</v>
      </c>
      <c r="F153">
        <v>1</v>
      </c>
      <c r="G153">
        <v>1</v>
      </c>
      <c r="H153">
        <v>1</v>
      </c>
      <c r="I153" t="s">
        <v>522</v>
      </c>
      <c r="J153" t="s">
        <v>6</v>
      </c>
      <c r="K153" t="s">
        <v>523</v>
      </c>
      <c r="L153">
        <v>1191</v>
      </c>
      <c r="N153">
        <v>1013</v>
      </c>
      <c r="O153" t="s">
        <v>524</v>
      </c>
      <c r="P153" t="s">
        <v>524</v>
      </c>
      <c r="Q153">
        <v>1</v>
      </c>
      <c r="W153">
        <v>0</v>
      </c>
      <c r="X153">
        <v>-1111239348</v>
      </c>
      <c r="Y153">
        <f>(AT153*ROUND(1.05,7))</f>
        <v>3.8325</v>
      </c>
      <c r="AA153">
        <v>0</v>
      </c>
      <c r="AB153">
        <v>0</v>
      </c>
      <c r="AC153">
        <v>0</v>
      </c>
      <c r="AD153">
        <v>321.20999999999998</v>
      </c>
      <c r="AE153">
        <v>0</v>
      </c>
      <c r="AF153">
        <v>0</v>
      </c>
      <c r="AG153">
        <v>0</v>
      </c>
      <c r="AH153">
        <v>9.6199999999999992</v>
      </c>
      <c r="AI153">
        <v>1</v>
      </c>
      <c r="AJ153">
        <v>1</v>
      </c>
      <c r="AK153">
        <v>1</v>
      </c>
      <c r="AL153">
        <v>33.39</v>
      </c>
      <c r="AM153">
        <v>4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6</v>
      </c>
      <c r="AT153">
        <v>3.65</v>
      </c>
      <c r="AU153" t="s">
        <v>26</v>
      </c>
      <c r="AV153">
        <v>1</v>
      </c>
      <c r="AW153">
        <v>2</v>
      </c>
      <c r="AX153">
        <v>74749551</v>
      </c>
      <c r="AY153">
        <v>1</v>
      </c>
      <c r="AZ153">
        <v>0</v>
      </c>
      <c r="BA153">
        <v>160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U153">
        <f>ROUND(AT153*Source!I146*AH153*AL153,2)</f>
        <v>3517.27</v>
      </c>
      <c r="CV153">
        <f>ROUND(Y153*Source!I146,7)</f>
        <v>11.4975</v>
      </c>
      <c r="CW153">
        <v>0</v>
      </c>
      <c r="CX153">
        <f>ROUND(Y153*Source!I146,7)</f>
        <v>11.4975</v>
      </c>
      <c r="CY153">
        <f>AD153</f>
        <v>321.20999999999998</v>
      </c>
      <c r="CZ153">
        <f>AH153</f>
        <v>9.6199999999999992</v>
      </c>
      <c r="DA153">
        <f>AL153</f>
        <v>33.39</v>
      </c>
      <c r="DB153">
        <f>ROUND((ROUND(AT153*CZ153,2)*ROUND(1.05,7)),2)</f>
        <v>36.869999999999997</v>
      </c>
      <c r="DC153">
        <f>ROUND((ROUND(AT153*AG153,2)*ROUND(1.05,7)),2)</f>
        <v>0</v>
      </c>
      <c r="DD153" t="s">
        <v>6</v>
      </c>
      <c r="DE153" t="s">
        <v>6</v>
      </c>
      <c r="DF153">
        <f>ROUND(ROUND(AE153,2)*CX153,2)</f>
        <v>0</v>
      </c>
      <c r="DG153">
        <f t="shared" si="103"/>
        <v>0</v>
      </c>
      <c r="DH153">
        <f>Source!I146*SmtRes!Y153</f>
        <v>11.4975</v>
      </c>
      <c r="DI153">
        <f>AD153</f>
        <v>321.20999999999998</v>
      </c>
      <c r="DJ153">
        <f>EtalonRes!AB160</f>
        <v>9.6199999999999992</v>
      </c>
      <c r="DK153">
        <f>Source!BA146</f>
        <v>33.39</v>
      </c>
      <c r="DL153" t="s">
        <v>6</v>
      </c>
      <c r="DM153">
        <v>0</v>
      </c>
      <c r="DN153" t="s">
        <v>6</v>
      </c>
      <c r="DO153">
        <v>0</v>
      </c>
      <c r="GQ153">
        <v>-1</v>
      </c>
      <c r="GR153">
        <v>-1</v>
      </c>
    </row>
    <row r="154" spans="1:200" x14ac:dyDescent="0.2">
      <c r="A154">
        <f>ROW(Source!A146)</f>
        <v>146</v>
      </c>
      <c r="B154">
        <v>74715642</v>
      </c>
      <c r="C154">
        <v>74749539</v>
      </c>
      <c r="D154">
        <v>31709492</v>
      </c>
      <c r="E154">
        <v>70</v>
      </c>
      <c r="F154">
        <v>1</v>
      </c>
      <c r="G154">
        <v>1</v>
      </c>
      <c r="H154">
        <v>1</v>
      </c>
      <c r="I154" t="s">
        <v>525</v>
      </c>
      <c r="J154" t="s">
        <v>6</v>
      </c>
      <c r="K154" t="s">
        <v>526</v>
      </c>
      <c r="L154">
        <v>1191</v>
      </c>
      <c r="N154">
        <v>1013</v>
      </c>
      <c r="O154" t="s">
        <v>524</v>
      </c>
      <c r="P154" t="s">
        <v>524</v>
      </c>
      <c r="Q154">
        <v>1</v>
      </c>
      <c r="W154">
        <v>0</v>
      </c>
      <c r="X154">
        <v>-1417349443</v>
      </c>
      <c r="Y154">
        <f>(AT154*ROUND(1.05,7))</f>
        <v>5.2500000000000005E-2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33.39</v>
      </c>
      <c r="AL154">
        <v>1</v>
      </c>
      <c r="AM154">
        <v>4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6</v>
      </c>
      <c r="AT154">
        <v>0.05</v>
      </c>
      <c r="AU154" t="s">
        <v>26</v>
      </c>
      <c r="AV154">
        <v>2</v>
      </c>
      <c r="AW154">
        <v>2</v>
      </c>
      <c r="AX154">
        <v>74749552</v>
      </c>
      <c r="AY154">
        <v>1</v>
      </c>
      <c r="AZ154">
        <v>0</v>
      </c>
      <c r="BA154">
        <v>161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V154">
        <v>0</v>
      </c>
      <c r="CW154">
        <v>0</v>
      </c>
      <c r="CX154">
        <f>ROUND(Y154*Source!I146,7)</f>
        <v>0.1575</v>
      </c>
      <c r="CY154">
        <f>AD154</f>
        <v>0</v>
      </c>
      <c r="CZ154">
        <f>AH154</f>
        <v>0</v>
      </c>
      <c r="DA154">
        <f>AL154</f>
        <v>1</v>
      </c>
      <c r="DB154">
        <f>ROUND((ROUND(AT154*CZ154,2)*ROUND(1.05,7)),2)</f>
        <v>0</v>
      </c>
      <c r="DC154">
        <f>ROUND((ROUND(AT154*AG154,2)*ROUND(1.05,7)),2)</f>
        <v>0</v>
      </c>
      <c r="DD154" t="s">
        <v>6</v>
      </c>
      <c r="DE154" t="s">
        <v>6</v>
      </c>
      <c r="DF154">
        <f>ROUND(ROUND(AE154,2)*CX154,2)</f>
        <v>0</v>
      </c>
      <c r="DG154">
        <f t="shared" si="103"/>
        <v>0</v>
      </c>
      <c r="DH154">
        <f>Source!I146*SmtRes!Y154</f>
        <v>0.15750000000000003</v>
      </c>
      <c r="DI154">
        <f>AD154</f>
        <v>0</v>
      </c>
      <c r="DJ154">
        <f>EtalonRes!AB161</f>
        <v>0</v>
      </c>
      <c r="DK154">
        <f>Source!BA146</f>
        <v>33.39</v>
      </c>
      <c r="DL154" t="s">
        <v>6</v>
      </c>
      <c r="DM154">
        <v>0</v>
      </c>
      <c r="DN154" t="s">
        <v>6</v>
      </c>
      <c r="DO154">
        <v>0</v>
      </c>
      <c r="GQ154">
        <v>-1</v>
      </c>
      <c r="GR154">
        <v>-1</v>
      </c>
    </row>
    <row r="155" spans="1:200" x14ac:dyDescent="0.2">
      <c r="A155">
        <f>ROW(Source!A146)</f>
        <v>146</v>
      </c>
      <c r="B155">
        <v>74715642</v>
      </c>
      <c r="C155">
        <v>74749539</v>
      </c>
      <c r="D155">
        <v>49672573</v>
      </c>
      <c r="E155">
        <v>1</v>
      </c>
      <c r="F155">
        <v>1</v>
      </c>
      <c r="G155">
        <v>1</v>
      </c>
      <c r="H155">
        <v>2</v>
      </c>
      <c r="I155" t="s">
        <v>527</v>
      </c>
      <c r="J155" t="s">
        <v>528</v>
      </c>
      <c r="K155" t="s">
        <v>529</v>
      </c>
      <c r="L155">
        <v>1367</v>
      </c>
      <c r="N155">
        <v>1011</v>
      </c>
      <c r="O155" t="s">
        <v>530</v>
      </c>
      <c r="P155" t="s">
        <v>530</v>
      </c>
      <c r="Q155">
        <v>1</v>
      </c>
      <c r="W155">
        <v>0</v>
      </c>
      <c r="X155">
        <v>-430484415</v>
      </c>
      <c r="Y155">
        <f>(AT155*ROUND(1.05,7))</f>
        <v>1.0500000000000001E-2</v>
      </c>
      <c r="AA155">
        <v>0</v>
      </c>
      <c r="AB155">
        <v>1530.2</v>
      </c>
      <c r="AC155">
        <v>450.77</v>
      </c>
      <c r="AD155">
        <v>0</v>
      </c>
      <c r="AE155">
        <v>0</v>
      </c>
      <c r="AF155">
        <v>115.4</v>
      </c>
      <c r="AG155">
        <v>13.5</v>
      </c>
      <c r="AH155">
        <v>0</v>
      </c>
      <c r="AI155">
        <v>1</v>
      </c>
      <c r="AJ155">
        <v>13.26</v>
      </c>
      <c r="AK155">
        <v>33.39</v>
      </c>
      <c r="AL155">
        <v>1</v>
      </c>
      <c r="AM155">
        <v>4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6</v>
      </c>
      <c r="AT155">
        <v>0.01</v>
      </c>
      <c r="AU155" t="s">
        <v>64</v>
      </c>
      <c r="AV155">
        <v>0</v>
      </c>
      <c r="AW155">
        <v>2</v>
      </c>
      <c r="AX155">
        <v>74749553</v>
      </c>
      <c r="AY155">
        <v>1</v>
      </c>
      <c r="AZ155">
        <v>0</v>
      </c>
      <c r="BA155">
        <v>162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V155">
        <v>0</v>
      </c>
      <c r="CW155">
        <f>ROUND(Y155*Source!I146*DO155,7)</f>
        <v>0</v>
      </c>
      <c r="CX155">
        <f>ROUND(Y155*Source!I146,7)</f>
        <v>3.15E-2</v>
      </c>
      <c r="CY155">
        <f>AB155</f>
        <v>1530.2</v>
      </c>
      <c r="CZ155">
        <f>AF155</f>
        <v>115.4</v>
      </c>
      <c r="DA155">
        <f>AJ155</f>
        <v>13.26</v>
      </c>
      <c r="DB155">
        <f>ROUND((ROUND(AT155*CZ155,2)*ROUND(1.05,7)),2)</f>
        <v>1.21</v>
      </c>
      <c r="DC155">
        <f>ROUND((ROUND(AT155*AG155,2)*ROUND(1.05,7)),2)</f>
        <v>0.15</v>
      </c>
      <c r="DD155" t="s">
        <v>6</v>
      </c>
      <c r="DE155" t="s">
        <v>6</v>
      </c>
      <c r="DF155">
        <f>ROUND(ROUND(AE155,2)*CX155,2)</f>
        <v>0</v>
      </c>
      <c r="DG155">
        <f>ROUND(ROUND(AF155*AJ155,2)*CX155,2)</f>
        <v>48.2</v>
      </c>
      <c r="DH155">
        <f>Source!I146*SmtRes!Y155</f>
        <v>3.15E-2</v>
      </c>
      <c r="DI155">
        <f>AB155</f>
        <v>1530.2</v>
      </c>
      <c r="DJ155">
        <f>EtalonRes!Z162</f>
        <v>115.4</v>
      </c>
      <c r="DK155">
        <f>Source!BB146</f>
        <v>13.26</v>
      </c>
      <c r="DL155" t="s">
        <v>6</v>
      </c>
      <c r="DM155">
        <v>0</v>
      </c>
      <c r="DN155" t="s">
        <v>6</v>
      </c>
      <c r="DO155">
        <v>0</v>
      </c>
      <c r="GQ155">
        <v>-1</v>
      </c>
      <c r="GR155">
        <v>-1</v>
      </c>
    </row>
    <row r="156" spans="1:200" x14ac:dyDescent="0.2">
      <c r="A156">
        <f>ROW(Source!A146)</f>
        <v>146</v>
      </c>
      <c r="B156">
        <v>74715642</v>
      </c>
      <c r="C156">
        <v>74749539</v>
      </c>
      <c r="D156">
        <v>49672695</v>
      </c>
      <c r="E156">
        <v>1</v>
      </c>
      <c r="F156">
        <v>1</v>
      </c>
      <c r="G156">
        <v>1</v>
      </c>
      <c r="H156">
        <v>2</v>
      </c>
      <c r="I156" t="s">
        <v>531</v>
      </c>
      <c r="J156" t="s">
        <v>532</v>
      </c>
      <c r="K156" t="s">
        <v>533</v>
      </c>
      <c r="L156">
        <v>1367</v>
      </c>
      <c r="N156">
        <v>1011</v>
      </c>
      <c r="O156" t="s">
        <v>530</v>
      </c>
      <c r="P156" t="s">
        <v>530</v>
      </c>
      <c r="Q156">
        <v>1</v>
      </c>
      <c r="W156">
        <v>0</v>
      </c>
      <c r="X156">
        <v>1063590936</v>
      </c>
      <c r="Y156">
        <f>(AT156*ROUND(1.05,7))</f>
        <v>0.95550000000000013</v>
      </c>
      <c r="AA156">
        <v>0</v>
      </c>
      <c r="AB156">
        <v>41.37</v>
      </c>
      <c r="AC156">
        <v>0</v>
      </c>
      <c r="AD156">
        <v>0</v>
      </c>
      <c r="AE156">
        <v>0</v>
      </c>
      <c r="AF156">
        <v>3.12</v>
      </c>
      <c r="AG156">
        <v>0</v>
      </c>
      <c r="AH156">
        <v>0</v>
      </c>
      <c r="AI156">
        <v>1</v>
      </c>
      <c r="AJ156">
        <v>13.26</v>
      </c>
      <c r="AK156">
        <v>33.39</v>
      </c>
      <c r="AL156">
        <v>1</v>
      </c>
      <c r="AM156">
        <v>4</v>
      </c>
      <c r="AN156">
        <v>0</v>
      </c>
      <c r="AO156">
        <v>1</v>
      </c>
      <c r="AP156">
        <v>1</v>
      </c>
      <c r="AQ156">
        <v>0</v>
      </c>
      <c r="AR156">
        <v>0</v>
      </c>
      <c r="AS156" t="s">
        <v>6</v>
      </c>
      <c r="AT156">
        <v>0.91</v>
      </c>
      <c r="AU156" t="s">
        <v>64</v>
      </c>
      <c r="AV156">
        <v>0</v>
      </c>
      <c r="AW156">
        <v>2</v>
      </c>
      <c r="AX156">
        <v>74749554</v>
      </c>
      <c r="AY156">
        <v>1</v>
      </c>
      <c r="AZ156">
        <v>0</v>
      </c>
      <c r="BA156">
        <v>163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V156">
        <v>0</v>
      </c>
      <c r="CW156">
        <f>ROUND(Y156*Source!I146*DO156,7)</f>
        <v>0</v>
      </c>
      <c r="CX156">
        <f>ROUND(Y156*Source!I146,7)</f>
        <v>2.8664999999999998</v>
      </c>
      <c r="CY156">
        <f>AB156</f>
        <v>41.37</v>
      </c>
      <c r="CZ156">
        <f>AF156</f>
        <v>3.12</v>
      </c>
      <c r="DA156">
        <f>AJ156</f>
        <v>13.26</v>
      </c>
      <c r="DB156">
        <f>ROUND((ROUND(AT156*CZ156,2)*ROUND(1.05,7)),2)</f>
        <v>2.98</v>
      </c>
      <c r="DC156">
        <f>ROUND((ROUND(AT156*AG156,2)*ROUND(1.05,7)),2)</f>
        <v>0</v>
      </c>
      <c r="DD156" t="s">
        <v>6</v>
      </c>
      <c r="DE156" t="s">
        <v>6</v>
      </c>
      <c r="DF156">
        <f>ROUND(ROUND(AE156,2)*CX156,2)</f>
        <v>0</v>
      </c>
      <c r="DG156">
        <f>ROUND(ROUND(AF156*AJ156,2)*CX156,2)</f>
        <v>118.59</v>
      </c>
      <c r="DH156">
        <f>Source!I146*SmtRes!Y156</f>
        <v>2.8665000000000003</v>
      </c>
      <c r="DI156">
        <f>AB156</f>
        <v>41.37</v>
      </c>
      <c r="DJ156">
        <f>EtalonRes!Z163</f>
        <v>3.12</v>
      </c>
      <c r="DK156">
        <f>Source!BB146</f>
        <v>13.26</v>
      </c>
      <c r="DL156" t="s">
        <v>6</v>
      </c>
      <c r="DM156">
        <v>0</v>
      </c>
      <c r="DN156" t="s">
        <v>6</v>
      </c>
      <c r="DO156">
        <v>0</v>
      </c>
      <c r="GQ156">
        <v>-1</v>
      </c>
      <c r="GR156">
        <v>-1</v>
      </c>
    </row>
    <row r="157" spans="1:200" x14ac:dyDescent="0.2">
      <c r="A157">
        <f>ROW(Source!A146)</f>
        <v>146</v>
      </c>
      <c r="B157">
        <v>74715642</v>
      </c>
      <c r="C157">
        <v>74749539</v>
      </c>
      <c r="D157">
        <v>49673503</v>
      </c>
      <c r="E157">
        <v>1</v>
      </c>
      <c r="F157">
        <v>1</v>
      </c>
      <c r="G157">
        <v>1</v>
      </c>
      <c r="H157">
        <v>2</v>
      </c>
      <c r="I157" t="s">
        <v>534</v>
      </c>
      <c r="J157" t="s">
        <v>535</v>
      </c>
      <c r="K157" t="s">
        <v>536</v>
      </c>
      <c r="L157">
        <v>1367</v>
      </c>
      <c r="N157">
        <v>1011</v>
      </c>
      <c r="O157" t="s">
        <v>530</v>
      </c>
      <c r="P157" t="s">
        <v>530</v>
      </c>
      <c r="Q157">
        <v>1</v>
      </c>
      <c r="W157">
        <v>0</v>
      </c>
      <c r="X157">
        <v>509054691</v>
      </c>
      <c r="Y157">
        <f>(AT157*ROUND(1.05,7))</f>
        <v>4.2000000000000003E-2</v>
      </c>
      <c r="AA157">
        <v>0</v>
      </c>
      <c r="AB157">
        <v>871.31</v>
      </c>
      <c r="AC157">
        <v>387.32</v>
      </c>
      <c r="AD157">
        <v>0</v>
      </c>
      <c r="AE157">
        <v>0</v>
      </c>
      <c r="AF157">
        <v>65.709999999999994</v>
      </c>
      <c r="AG157">
        <v>11.6</v>
      </c>
      <c r="AH157">
        <v>0</v>
      </c>
      <c r="AI157">
        <v>1</v>
      </c>
      <c r="AJ157">
        <v>13.26</v>
      </c>
      <c r="AK157">
        <v>33.39</v>
      </c>
      <c r="AL157">
        <v>1</v>
      </c>
      <c r="AM157">
        <v>4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6</v>
      </c>
      <c r="AT157">
        <v>0.04</v>
      </c>
      <c r="AU157" t="s">
        <v>64</v>
      </c>
      <c r="AV157">
        <v>0</v>
      </c>
      <c r="AW157">
        <v>2</v>
      </c>
      <c r="AX157">
        <v>74749555</v>
      </c>
      <c r="AY157">
        <v>1</v>
      </c>
      <c r="AZ157">
        <v>0</v>
      </c>
      <c r="BA157">
        <v>164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V157">
        <v>0</v>
      </c>
      <c r="CW157">
        <f>ROUND(Y157*Source!I146*DO157,7)</f>
        <v>0</v>
      </c>
      <c r="CX157">
        <f>ROUND(Y157*Source!I146,7)</f>
        <v>0.126</v>
      </c>
      <c r="CY157">
        <f>AB157</f>
        <v>871.31</v>
      </c>
      <c r="CZ157">
        <f>AF157</f>
        <v>65.709999999999994</v>
      </c>
      <c r="DA157">
        <f>AJ157</f>
        <v>13.26</v>
      </c>
      <c r="DB157">
        <f>ROUND((ROUND(AT157*CZ157,2)*ROUND(1.05,7)),2)</f>
        <v>2.76</v>
      </c>
      <c r="DC157">
        <f>ROUND((ROUND(AT157*AG157,2)*ROUND(1.05,7)),2)</f>
        <v>0.48</v>
      </c>
      <c r="DD157" t="s">
        <v>6</v>
      </c>
      <c r="DE157" t="s">
        <v>6</v>
      </c>
      <c r="DF157">
        <f>ROUND(ROUND(AE157,2)*CX157,2)</f>
        <v>0</v>
      </c>
      <c r="DG157">
        <f>ROUND(ROUND(AF157*AJ157,2)*CX157,2)</f>
        <v>109.79</v>
      </c>
      <c r="DH157">
        <f>Source!I146*SmtRes!Y157</f>
        <v>0.126</v>
      </c>
      <c r="DI157">
        <f>AB157</f>
        <v>871.31</v>
      </c>
      <c r="DJ157">
        <f>EtalonRes!Z164</f>
        <v>65.709999999999994</v>
      </c>
      <c r="DK157">
        <f>Source!BB146</f>
        <v>13.26</v>
      </c>
      <c r="DL157" t="s">
        <v>6</v>
      </c>
      <c r="DM157">
        <v>0</v>
      </c>
      <c r="DN157" t="s">
        <v>6</v>
      </c>
      <c r="DO157">
        <v>0</v>
      </c>
      <c r="GQ157">
        <v>-1</v>
      </c>
      <c r="GR157">
        <v>-1</v>
      </c>
    </row>
    <row r="158" spans="1:200" x14ac:dyDescent="0.2">
      <c r="A158">
        <f>ROW(Source!A146)</f>
        <v>146</v>
      </c>
      <c r="B158">
        <v>74715642</v>
      </c>
      <c r="C158">
        <v>74749539</v>
      </c>
      <c r="D158">
        <v>49525488</v>
      </c>
      <c r="E158">
        <v>1</v>
      </c>
      <c r="F158">
        <v>1</v>
      </c>
      <c r="G158">
        <v>1</v>
      </c>
      <c r="H158">
        <v>3</v>
      </c>
      <c r="I158" t="s">
        <v>537</v>
      </c>
      <c r="J158" t="s">
        <v>538</v>
      </c>
      <c r="K158" t="s">
        <v>539</v>
      </c>
      <c r="L158">
        <v>1346</v>
      </c>
      <c r="N158">
        <v>1009</v>
      </c>
      <c r="O158" t="s">
        <v>540</v>
      </c>
      <c r="P158" t="s">
        <v>540</v>
      </c>
      <c r="Q158">
        <v>1</v>
      </c>
      <c r="W158">
        <v>0</v>
      </c>
      <c r="X158">
        <v>-1864341761</v>
      </c>
      <c r="Y158" s="183" t="e">
        <f>#REF!</f>
        <v>#REF!</v>
      </c>
      <c r="AA158">
        <v>82.35</v>
      </c>
      <c r="AB158">
        <v>0</v>
      </c>
      <c r="AC158">
        <v>0</v>
      </c>
      <c r="AD158">
        <v>0</v>
      </c>
      <c r="AE158">
        <v>9.0399999999999991</v>
      </c>
      <c r="AF158">
        <v>0</v>
      </c>
      <c r="AG158">
        <v>0</v>
      </c>
      <c r="AH158">
        <v>0</v>
      </c>
      <c r="AI158">
        <v>9.11</v>
      </c>
      <c r="AJ158">
        <v>1</v>
      </c>
      <c r="AK158">
        <v>1</v>
      </c>
      <c r="AL158">
        <v>1</v>
      </c>
      <c r="AM158">
        <v>4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6</v>
      </c>
      <c r="AT158">
        <v>0.02</v>
      </c>
      <c r="AU158" t="s">
        <v>6</v>
      </c>
      <c r="AV158">
        <v>0</v>
      </c>
      <c r="AW158">
        <v>2</v>
      </c>
      <c r="AX158">
        <v>74749556</v>
      </c>
      <c r="AY158">
        <v>1</v>
      </c>
      <c r="AZ158">
        <v>0</v>
      </c>
      <c r="BA158">
        <v>165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V158">
        <v>0</v>
      </c>
      <c r="CW158">
        <v>0</v>
      </c>
      <c r="CX158" t="e">
        <f>ROUND(Y158*Source!I146,7)</f>
        <v>#REF!</v>
      </c>
      <c r="CY158">
        <f t="shared" ref="CY158:CY163" si="107">AA158</f>
        <v>82.35</v>
      </c>
      <c r="CZ158">
        <f t="shared" ref="CZ158:CZ163" si="108">AE158</f>
        <v>9.0399999999999991</v>
      </c>
      <c r="DA158">
        <f t="shared" ref="DA158:DA163" si="109">AI158</f>
        <v>9.11</v>
      </c>
      <c r="DB158">
        <f t="shared" ref="DB158:DB163" si="110">ROUND(ROUND(AT158*CZ158,2),2)</f>
        <v>0.18</v>
      </c>
      <c r="DC158">
        <f t="shared" ref="DC158:DC163" si="111">ROUND(ROUND(AT158*AG158,2),2)</f>
        <v>0</v>
      </c>
      <c r="DD158" t="s">
        <v>6</v>
      </c>
      <c r="DE158" t="s">
        <v>6</v>
      </c>
      <c r="DF158" t="e">
        <f t="shared" ref="DF158:DF163" si="112">ROUND(ROUND(AE158*AI158,2)*CX158,2)</f>
        <v>#REF!</v>
      </c>
      <c r="DG158" t="e">
        <f t="shared" ref="DG158:DG165" si="113">ROUND(ROUND(AF158,2)*CX158,2)</f>
        <v>#REF!</v>
      </c>
      <c r="DH158" t="e">
        <f>Source!I146*SmtRes!Y158</f>
        <v>#REF!</v>
      </c>
      <c r="DI158">
        <f t="shared" ref="DI158:DI163" si="114">AA158</f>
        <v>82.35</v>
      </c>
      <c r="DJ158">
        <f>EtalonRes!Y165</f>
        <v>9.0399999999999991</v>
      </c>
      <c r="DK158">
        <f>Source!BC146</f>
        <v>9.11</v>
      </c>
      <c r="DL158" t="s">
        <v>6</v>
      </c>
      <c r="DM158">
        <v>0</v>
      </c>
      <c r="DN158" t="s">
        <v>6</v>
      </c>
      <c r="DO158">
        <v>0</v>
      </c>
      <c r="GQ158">
        <v>-1</v>
      </c>
      <c r="GR158">
        <v>-1</v>
      </c>
    </row>
    <row r="159" spans="1:200" x14ac:dyDescent="0.2">
      <c r="A159">
        <f>ROW(Source!A146)</f>
        <v>146</v>
      </c>
      <c r="B159">
        <v>74715642</v>
      </c>
      <c r="C159">
        <v>74749539</v>
      </c>
      <c r="D159">
        <v>49526492</v>
      </c>
      <c r="E159">
        <v>1</v>
      </c>
      <c r="F159">
        <v>1</v>
      </c>
      <c r="G159">
        <v>1</v>
      </c>
      <c r="H159">
        <v>3</v>
      </c>
      <c r="I159" t="s">
        <v>541</v>
      </c>
      <c r="J159" t="s">
        <v>542</v>
      </c>
      <c r="K159" t="s">
        <v>543</v>
      </c>
      <c r="L159">
        <v>1346</v>
      </c>
      <c r="N159">
        <v>1009</v>
      </c>
      <c r="O159" t="s">
        <v>540</v>
      </c>
      <c r="P159" t="s">
        <v>540</v>
      </c>
      <c r="Q159">
        <v>1</v>
      </c>
      <c r="W159">
        <v>0</v>
      </c>
      <c r="X159">
        <v>497341279</v>
      </c>
      <c r="Y159" s="183" t="e">
        <f>#REF!</f>
        <v>#REF!</v>
      </c>
      <c r="AA159">
        <v>210.35</v>
      </c>
      <c r="AB159">
        <v>0</v>
      </c>
      <c r="AC159">
        <v>0</v>
      </c>
      <c r="AD159">
        <v>0</v>
      </c>
      <c r="AE159">
        <v>23.09</v>
      </c>
      <c r="AF159">
        <v>0</v>
      </c>
      <c r="AG159">
        <v>0</v>
      </c>
      <c r="AH159">
        <v>0</v>
      </c>
      <c r="AI159">
        <v>9.11</v>
      </c>
      <c r="AJ159">
        <v>1</v>
      </c>
      <c r="AK159">
        <v>1</v>
      </c>
      <c r="AL159">
        <v>1</v>
      </c>
      <c r="AM159">
        <v>4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6</v>
      </c>
      <c r="AT159">
        <v>0.08</v>
      </c>
      <c r="AU159" t="s">
        <v>6</v>
      </c>
      <c r="AV159">
        <v>0</v>
      </c>
      <c r="AW159">
        <v>2</v>
      </c>
      <c r="AX159">
        <v>74749557</v>
      </c>
      <c r="AY159">
        <v>1</v>
      </c>
      <c r="AZ159">
        <v>0</v>
      </c>
      <c r="BA159">
        <v>166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V159">
        <v>0</v>
      </c>
      <c r="CW159">
        <v>0</v>
      </c>
      <c r="CX159" t="e">
        <f>ROUND(Y159*Source!I146,7)</f>
        <v>#REF!</v>
      </c>
      <c r="CY159">
        <f t="shared" si="107"/>
        <v>210.35</v>
      </c>
      <c r="CZ159">
        <f t="shared" si="108"/>
        <v>23.09</v>
      </c>
      <c r="DA159">
        <f t="shared" si="109"/>
        <v>9.11</v>
      </c>
      <c r="DB159">
        <f t="shared" si="110"/>
        <v>1.85</v>
      </c>
      <c r="DC159">
        <f t="shared" si="111"/>
        <v>0</v>
      </c>
      <c r="DD159" t="s">
        <v>6</v>
      </c>
      <c r="DE159" t="s">
        <v>6</v>
      </c>
      <c r="DF159" t="e">
        <f t="shared" si="112"/>
        <v>#REF!</v>
      </c>
      <c r="DG159" t="e">
        <f t="shared" si="113"/>
        <v>#REF!</v>
      </c>
      <c r="DH159" t="e">
        <f>Source!I146*SmtRes!Y159</f>
        <v>#REF!</v>
      </c>
      <c r="DI159">
        <f t="shared" si="114"/>
        <v>210.35</v>
      </c>
      <c r="DJ159">
        <f>EtalonRes!Y166</f>
        <v>23.09</v>
      </c>
      <c r="DK159">
        <f>Source!BC146</f>
        <v>9.11</v>
      </c>
      <c r="DL159" t="s">
        <v>6</v>
      </c>
      <c r="DM159">
        <v>0</v>
      </c>
      <c r="DN159" t="s">
        <v>6</v>
      </c>
      <c r="DO159">
        <v>0</v>
      </c>
      <c r="GQ159">
        <v>-1</v>
      </c>
      <c r="GR159">
        <v>-1</v>
      </c>
    </row>
    <row r="160" spans="1:200" x14ac:dyDescent="0.2">
      <c r="A160">
        <f>ROW(Source!A146)</f>
        <v>146</v>
      </c>
      <c r="B160">
        <v>74715642</v>
      </c>
      <c r="C160">
        <v>74749539</v>
      </c>
      <c r="D160">
        <v>0</v>
      </c>
      <c r="E160">
        <v>1</v>
      </c>
      <c r="F160">
        <v>1</v>
      </c>
      <c r="G160">
        <v>1</v>
      </c>
      <c r="H160">
        <v>3</v>
      </c>
      <c r="I160" t="s">
        <v>35</v>
      </c>
      <c r="J160" t="s">
        <v>46</v>
      </c>
      <c r="K160" t="s">
        <v>45</v>
      </c>
      <c r="L160">
        <v>1377</v>
      </c>
      <c r="N160">
        <v>1013</v>
      </c>
      <c r="O160" t="s">
        <v>37</v>
      </c>
      <c r="P160" t="s">
        <v>37</v>
      </c>
      <c r="Q160">
        <v>1</v>
      </c>
      <c r="W160">
        <v>0</v>
      </c>
      <c r="X160">
        <v>-1415435361</v>
      </c>
      <c r="Y160">
        <f t="shared" ref="Y160:Y163" si="115">AT160</f>
        <v>0.66666667000000002</v>
      </c>
      <c r="AA160">
        <v>8128.09</v>
      </c>
      <c r="AB160">
        <v>0</v>
      </c>
      <c r="AC160">
        <v>0</v>
      </c>
      <c r="AD160">
        <v>0</v>
      </c>
      <c r="AE160">
        <v>8480.619999999999</v>
      </c>
      <c r="AF160">
        <v>0</v>
      </c>
      <c r="AG160">
        <v>0</v>
      </c>
      <c r="AH160">
        <v>0</v>
      </c>
      <c r="AI160">
        <v>6.13</v>
      </c>
      <c r="AJ160">
        <v>1</v>
      </c>
      <c r="AK160">
        <v>1</v>
      </c>
      <c r="AL160">
        <v>1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 t="s">
        <v>6</v>
      </c>
      <c r="AT160">
        <v>0.66666667000000002</v>
      </c>
      <c r="AU160" t="s">
        <v>6</v>
      </c>
      <c r="AV160">
        <v>0</v>
      </c>
      <c r="AW160">
        <v>1</v>
      </c>
      <c r="AX160">
        <v>-1</v>
      </c>
      <c r="AY160">
        <v>0</v>
      </c>
      <c r="AZ160">
        <v>0</v>
      </c>
      <c r="BA160" t="s">
        <v>6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V160">
        <v>0</v>
      </c>
      <c r="CW160">
        <v>0</v>
      </c>
      <c r="CX160">
        <f>ROUND(Y160*Source!I146,7)</f>
        <v>2</v>
      </c>
      <c r="CY160">
        <f t="shared" si="107"/>
        <v>8128.09</v>
      </c>
      <c r="CZ160">
        <f t="shared" si="108"/>
        <v>8480.619999999999</v>
      </c>
      <c r="DA160">
        <f t="shared" si="109"/>
        <v>6.13</v>
      </c>
      <c r="DB160">
        <f t="shared" si="110"/>
        <v>5653.75</v>
      </c>
      <c r="DC160">
        <f t="shared" si="111"/>
        <v>0</v>
      </c>
      <c r="DD160" t="s">
        <v>6</v>
      </c>
      <c r="DE160" t="s">
        <v>6</v>
      </c>
      <c r="DF160">
        <f t="shared" si="112"/>
        <v>103972.4</v>
      </c>
      <c r="DG160">
        <f t="shared" si="113"/>
        <v>0</v>
      </c>
      <c r="DH160">
        <f>Source!I146*SmtRes!Y160</f>
        <v>2.0000000099999999</v>
      </c>
      <c r="DI160">
        <f t="shared" si="114"/>
        <v>8128.09</v>
      </c>
      <c r="DJ160">
        <f t="shared" ref="DJ160:DJ163" si="116">DF160</f>
        <v>103972.4</v>
      </c>
      <c r="DK160">
        <f>Source!BC146</f>
        <v>9.11</v>
      </c>
      <c r="DL160" t="s">
        <v>6</v>
      </c>
      <c r="DM160">
        <v>0</v>
      </c>
      <c r="DN160" t="s">
        <v>6</v>
      </c>
      <c r="DO160">
        <v>0</v>
      </c>
      <c r="GP160">
        <v>1</v>
      </c>
      <c r="GQ160">
        <v>-1</v>
      </c>
      <c r="GR160">
        <v>-1</v>
      </c>
    </row>
    <row r="161" spans="1:200" x14ac:dyDescent="0.2">
      <c r="A161">
        <f>ROW(Source!A146)</f>
        <v>146</v>
      </c>
      <c r="B161">
        <v>74715642</v>
      </c>
      <c r="C161">
        <v>74749539</v>
      </c>
      <c r="D161">
        <v>0</v>
      </c>
      <c r="E161">
        <v>1</v>
      </c>
      <c r="F161">
        <v>1</v>
      </c>
      <c r="G161">
        <v>1</v>
      </c>
      <c r="H161">
        <v>3</v>
      </c>
      <c r="I161" t="s">
        <v>35</v>
      </c>
      <c r="J161" t="s">
        <v>214</v>
      </c>
      <c r="K161" t="s">
        <v>213</v>
      </c>
      <c r="L161">
        <v>1377</v>
      </c>
      <c r="N161">
        <v>1013</v>
      </c>
      <c r="O161" t="s">
        <v>37</v>
      </c>
      <c r="P161" t="s">
        <v>37</v>
      </c>
      <c r="Q161">
        <v>1</v>
      </c>
      <c r="W161">
        <v>0</v>
      </c>
      <c r="X161">
        <v>1296382540</v>
      </c>
      <c r="Y161">
        <f t="shared" si="115"/>
        <v>0.33333332999999998</v>
      </c>
      <c r="AA161">
        <v>6752.16</v>
      </c>
      <c r="AB161">
        <v>0</v>
      </c>
      <c r="AC161">
        <v>0</v>
      </c>
      <c r="AD161">
        <v>0</v>
      </c>
      <c r="AE161">
        <v>7045.0199999999995</v>
      </c>
      <c r="AF161">
        <v>0</v>
      </c>
      <c r="AG161">
        <v>0</v>
      </c>
      <c r="AH161">
        <v>0</v>
      </c>
      <c r="AI161">
        <v>6.13</v>
      </c>
      <c r="AJ161">
        <v>1</v>
      </c>
      <c r="AK161">
        <v>1</v>
      </c>
      <c r="AL161">
        <v>1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 t="s">
        <v>6</v>
      </c>
      <c r="AT161">
        <v>0.33333332999999998</v>
      </c>
      <c r="AU161" t="s">
        <v>6</v>
      </c>
      <c r="AV161">
        <v>0</v>
      </c>
      <c r="AW161">
        <v>1</v>
      </c>
      <c r="AX161">
        <v>-1</v>
      </c>
      <c r="AY161">
        <v>0</v>
      </c>
      <c r="AZ161">
        <v>0</v>
      </c>
      <c r="BA161" t="s">
        <v>6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V161">
        <v>0</v>
      </c>
      <c r="CW161">
        <v>0</v>
      </c>
      <c r="CX161">
        <f>ROUND(Y161*Source!I146,7)</f>
        <v>1</v>
      </c>
      <c r="CY161">
        <f t="shared" si="107"/>
        <v>6752.16</v>
      </c>
      <c r="CZ161">
        <f t="shared" si="108"/>
        <v>7045.0199999999995</v>
      </c>
      <c r="DA161">
        <f t="shared" si="109"/>
        <v>6.13</v>
      </c>
      <c r="DB161">
        <f t="shared" si="110"/>
        <v>2348.34</v>
      </c>
      <c r="DC161">
        <f t="shared" si="111"/>
        <v>0</v>
      </c>
      <c r="DD161" t="s">
        <v>6</v>
      </c>
      <c r="DE161" t="s">
        <v>6</v>
      </c>
      <c r="DF161">
        <f t="shared" si="112"/>
        <v>43185.97</v>
      </c>
      <c r="DG161">
        <f t="shared" si="113"/>
        <v>0</v>
      </c>
      <c r="DH161">
        <f>Source!I146*SmtRes!Y161</f>
        <v>0.99999998999999995</v>
      </c>
      <c r="DI161">
        <f t="shared" si="114"/>
        <v>6752.16</v>
      </c>
      <c r="DJ161">
        <f t="shared" si="116"/>
        <v>43185.97</v>
      </c>
      <c r="DK161">
        <f>Source!BC146</f>
        <v>9.11</v>
      </c>
      <c r="DL161" t="s">
        <v>6</v>
      </c>
      <c r="DM161">
        <v>0</v>
      </c>
      <c r="DN161" t="s">
        <v>6</v>
      </c>
      <c r="DO161">
        <v>0</v>
      </c>
      <c r="GP161">
        <v>1</v>
      </c>
      <c r="GQ161">
        <v>-1</v>
      </c>
      <c r="GR161">
        <v>-1</v>
      </c>
    </row>
    <row r="162" spans="1:200" x14ac:dyDescent="0.2">
      <c r="A162">
        <f>ROW(Source!A146)</f>
        <v>146</v>
      </c>
      <c r="B162">
        <v>74715642</v>
      </c>
      <c r="C162">
        <v>74749539</v>
      </c>
      <c r="D162">
        <v>0</v>
      </c>
      <c r="E162">
        <v>1</v>
      </c>
      <c r="F162">
        <v>1</v>
      </c>
      <c r="G162">
        <v>1</v>
      </c>
      <c r="H162">
        <v>3</v>
      </c>
      <c r="I162" t="s">
        <v>35</v>
      </c>
      <c r="J162" t="s">
        <v>219</v>
      </c>
      <c r="K162" t="s">
        <v>218</v>
      </c>
      <c r="L162">
        <v>1371</v>
      </c>
      <c r="N162">
        <v>1013</v>
      </c>
      <c r="O162" t="s">
        <v>23</v>
      </c>
      <c r="P162" t="s">
        <v>23</v>
      </c>
      <c r="Q162">
        <v>1</v>
      </c>
      <c r="W162">
        <v>0</v>
      </c>
      <c r="X162">
        <v>-1765250746</v>
      </c>
      <c r="Y162">
        <f t="shared" si="115"/>
        <v>0.66666667000000002</v>
      </c>
      <c r="AA162">
        <v>366.66</v>
      </c>
      <c r="AB162">
        <v>0</v>
      </c>
      <c r="AC162">
        <v>0</v>
      </c>
      <c r="AD162">
        <v>0</v>
      </c>
      <c r="AE162">
        <v>385.59000000000003</v>
      </c>
      <c r="AF162">
        <v>0</v>
      </c>
      <c r="AG162">
        <v>0</v>
      </c>
      <c r="AH162">
        <v>0</v>
      </c>
      <c r="AI162">
        <v>9.11</v>
      </c>
      <c r="AJ162">
        <v>1</v>
      </c>
      <c r="AK162">
        <v>1</v>
      </c>
      <c r="AL162">
        <v>1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 t="s">
        <v>6</v>
      </c>
      <c r="AT162">
        <v>0.66666667000000002</v>
      </c>
      <c r="AU162" t="s">
        <v>6</v>
      </c>
      <c r="AV162">
        <v>0</v>
      </c>
      <c r="AW162">
        <v>1</v>
      </c>
      <c r="AX162">
        <v>-1</v>
      </c>
      <c r="AY162">
        <v>0</v>
      </c>
      <c r="AZ162">
        <v>0</v>
      </c>
      <c r="BA162" t="s">
        <v>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V162">
        <v>0</v>
      </c>
      <c r="CW162">
        <v>0</v>
      </c>
      <c r="CX162">
        <f>ROUND(Y162*Source!I146,7)</f>
        <v>2</v>
      </c>
      <c r="CY162">
        <f t="shared" si="107"/>
        <v>366.66</v>
      </c>
      <c r="CZ162">
        <f t="shared" si="108"/>
        <v>385.59000000000003</v>
      </c>
      <c r="DA162">
        <f t="shared" si="109"/>
        <v>9.11</v>
      </c>
      <c r="DB162">
        <f t="shared" si="110"/>
        <v>257.06</v>
      </c>
      <c r="DC162">
        <f t="shared" si="111"/>
        <v>0</v>
      </c>
      <c r="DD162" t="s">
        <v>6</v>
      </c>
      <c r="DE162" t="s">
        <v>6</v>
      </c>
      <c r="DF162">
        <f t="shared" si="112"/>
        <v>7025.44</v>
      </c>
      <c r="DG162">
        <f t="shared" si="113"/>
        <v>0</v>
      </c>
      <c r="DH162">
        <f>Source!I146*SmtRes!Y162</f>
        <v>2.0000000099999999</v>
      </c>
      <c r="DI162">
        <f t="shared" si="114"/>
        <v>366.66</v>
      </c>
      <c r="DJ162">
        <f t="shared" si="116"/>
        <v>7025.44</v>
      </c>
      <c r="DK162">
        <f>Source!BC146</f>
        <v>9.11</v>
      </c>
      <c r="DL162" t="s">
        <v>6</v>
      </c>
      <c r="DM162">
        <v>0</v>
      </c>
      <c r="DN162" t="s">
        <v>6</v>
      </c>
      <c r="DO162">
        <v>0</v>
      </c>
      <c r="GP162">
        <v>1</v>
      </c>
      <c r="GQ162">
        <v>-1</v>
      </c>
      <c r="GR162">
        <v>-1</v>
      </c>
    </row>
    <row r="163" spans="1:200" x14ac:dyDescent="0.2">
      <c r="A163">
        <f>ROW(Source!A146)</f>
        <v>146</v>
      </c>
      <c r="B163">
        <v>74715642</v>
      </c>
      <c r="C163">
        <v>74749539</v>
      </c>
      <c r="D163">
        <v>0</v>
      </c>
      <c r="E163">
        <v>1</v>
      </c>
      <c r="F163">
        <v>1</v>
      </c>
      <c r="G163">
        <v>1</v>
      </c>
      <c r="H163">
        <v>3</v>
      </c>
      <c r="I163" t="s">
        <v>35</v>
      </c>
      <c r="J163" t="s">
        <v>58</v>
      </c>
      <c r="K163" t="s">
        <v>57</v>
      </c>
      <c r="L163">
        <v>1371</v>
      </c>
      <c r="N163">
        <v>1013</v>
      </c>
      <c r="O163" t="s">
        <v>23</v>
      </c>
      <c r="P163" t="s">
        <v>23</v>
      </c>
      <c r="Q163">
        <v>1</v>
      </c>
      <c r="W163">
        <v>0</v>
      </c>
      <c r="X163">
        <v>-1491599394</v>
      </c>
      <c r="Y163">
        <f t="shared" si="115"/>
        <v>1</v>
      </c>
      <c r="AA163">
        <v>481.25</v>
      </c>
      <c r="AB163">
        <v>0</v>
      </c>
      <c r="AC163">
        <v>0</v>
      </c>
      <c r="AD163">
        <v>0</v>
      </c>
      <c r="AE163">
        <v>506.09000000000003</v>
      </c>
      <c r="AF163">
        <v>0</v>
      </c>
      <c r="AG163">
        <v>0</v>
      </c>
      <c r="AH163">
        <v>0</v>
      </c>
      <c r="AI163">
        <v>9.11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 t="s">
        <v>6</v>
      </c>
      <c r="AT163">
        <v>1</v>
      </c>
      <c r="AU163" t="s">
        <v>6</v>
      </c>
      <c r="AV163">
        <v>0</v>
      </c>
      <c r="AW163">
        <v>1</v>
      </c>
      <c r="AX163">
        <v>-1</v>
      </c>
      <c r="AY163">
        <v>0</v>
      </c>
      <c r="AZ163">
        <v>0</v>
      </c>
      <c r="BA163" t="s">
        <v>6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V163">
        <v>0</v>
      </c>
      <c r="CW163">
        <v>0</v>
      </c>
      <c r="CX163">
        <f>ROUND(Y163*Source!I146,7)</f>
        <v>3</v>
      </c>
      <c r="CY163">
        <f t="shared" si="107"/>
        <v>481.25</v>
      </c>
      <c r="CZ163">
        <f t="shared" si="108"/>
        <v>506.09000000000003</v>
      </c>
      <c r="DA163">
        <f t="shared" si="109"/>
        <v>9.11</v>
      </c>
      <c r="DB163">
        <f t="shared" si="110"/>
        <v>506.09</v>
      </c>
      <c r="DC163">
        <f t="shared" si="111"/>
        <v>0</v>
      </c>
      <c r="DD163" t="s">
        <v>6</v>
      </c>
      <c r="DE163" t="s">
        <v>6</v>
      </c>
      <c r="DF163">
        <f t="shared" si="112"/>
        <v>13831.44</v>
      </c>
      <c r="DG163">
        <f t="shared" si="113"/>
        <v>0</v>
      </c>
      <c r="DH163">
        <f>Source!I146*SmtRes!Y163</f>
        <v>3</v>
      </c>
      <c r="DI163">
        <f t="shared" si="114"/>
        <v>481.25</v>
      </c>
      <c r="DJ163">
        <f t="shared" si="116"/>
        <v>13831.44</v>
      </c>
      <c r="DK163">
        <f>Source!BC146</f>
        <v>9.11</v>
      </c>
      <c r="DL163" t="s">
        <v>6</v>
      </c>
      <c r="DM163">
        <v>0</v>
      </c>
      <c r="DN163" t="s">
        <v>6</v>
      </c>
      <c r="DO163">
        <v>0</v>
      </c>
      <c r="GP163">
        <v>1</v>
      </c>
      <c r="GQ163">
        <v>-1</v>
      </c>
      <c r="GR163">
        <v>-1</v>
      </c>
    </row>
    <row r="164" spans="1:200" x14ac:dyDescent="0.2">
      <c r="A164">
        <f>ROW(Source!A151)</f>
        <v>151</v>
      </c>
      <c r="B164">
        <v>74715642</v>
      </c>
      <c r="C164">
        <v>74749562</v>
      </c>
      <c r="D164">
        <v>31709594</v>
      </c>
      <c r="E164">
        <v>70</v>
      </c>
      <c r="F164">
        <v>1</v>
      </c>
      <c r="G164">
        <v>1</v>
      </c>
      <c r="H164">
        <v>1</v>
      </c>
      <c r="I164" t="s">
        <v>544</v>
      </c>
      <c r="J164" t="s">
        <v>6</v>
      </c>
      <c r="K164" t="s">
        <v>545</v>
      </c>
      <c r="L164">
        <v>1191</v>
      </c>
      <c r="N164">
        <v>1013</v>
      </c>
      <c r="O164" t="s">
        <v>524</v>
      </c>
      <c r="P164" t="s">
        <v>524</v>
      </c>
      <c r="Q164">
        <v>1</v>
      </c>
      <c r="W164">
        <v>0</v>
      </c>
      <c r="X164">
        <v>-1759674247</v>
      </c>
      <c r="Y164">
        <f>(AT164*ROUND(1.05,7))</f>
        <v>1.0815000000000001</v>
      </c>
      <c r="AA164">
        <v>0</v>
      </c>
      <c r="AB164">
        <v>0</v>
      </c>
      <c r="AC164">
        <v>0</v>
      </c>
      <c r="AD164">
        <v>295.83999999999997</v>
      </c>
      <c r="AE164">
        <v>0</v>
      </c>
      <c r="AF164">
        <v>0</v>
      </c>
      <c r="AG164">
        <v>0</v>
      </c>
      <c r="AH164">
        <v>8.86</v>
      </c>
      <c r="AI164">
        <v>1</v>
      </c>
      <c r="AJ164">
        <v>1</v>
      </c>
      <c r="AK164">
        <v>1</v>
      </c>
      <c r="AL164">
        <v>33.39</v>
      </c>
      <c r="AM164">
        <v>4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6</v>
      </c>
      <c r="AT164">
        <v>1.03</v>
      </c>
      <c r="AU164" t="s">
        <v>64</v>
      </c>
      <c r="AV164">
        <v>1</v>
      </c>
      <c r="AW164">
        <v>2</v>
      </c>
      <c r="AX164">
        <v>74749571</v>
      </c>
      <c r="AY164">
        <v>1</v>
      </c>
      <c r="AZ164">
        <v>0</v>
      </c>
      <c r="BA164">
        <v>167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U164">
        <f>ROUND(AT164*Source!I151*AH164*AL164,2)</f>
        <v>914.13</v>
      </c>
      <c r="CV164">
        <f>ROUND(Y164*Source!I151,7)</f>
        <v>3.2444999999999999</v>
      </c>
      <c r="CW164">
        <v>0</v>
      </c>
      <c r="CX164">
        <f>ROUND(Y164*Source!I151,7)</f>
        <v>3.2444999999999999</v>
      </c>
      <c r="CY164">
        <f>AD164</f>
        <v>295.83999999999997</v>
      </c>
      <c r="CZ164">
        <f>AH164</f>
        <v>8.86</v>
      </c>
      <c r="DA164">
        <f>AL164</f>
        <v>33.39</v>
      </c>
      <c r="DB164">
        <f>ROUND((ROUND(AT164*CZ164,2)*ROUND(1.05,7)),2)</f>
        <v>9.59</v>
      </c>
      <c r="DC164">
        <f>ROUND((ROUND(AT164*AG164,2)*ROUND(1.05,7)),2)</f>
        <v>0</v>
      </c>
      <c r="DD164" t="s">
        <v>6</v>
      </c>
      <c r="DE164" t="s">
        <v>6</v>
      </c>
      <c r="DF164">
        <f>ROUND(ROUND(AE164,2)*CX164,2)</f>
        <v>0</v>
      </c>
      <c r="DG164">
        <f t="shared" si="113"/>
        <v>0</v>
      </c>
      <c r="DH164">
        <f>Source!I151*SmtRes!Y164</f>
        <v>3.2445000000000004</v>
      </c>
      <c r="DI164">
        <f>AD164</f>
        <v>295.83999999999997</v>
      </c>
      <c r="DJ164">
        <f>EtalonRes!AB167</f>
        <v>8.86</v>
      </c>
      <c r="DK164">
        <f>Source!BA151</f>
        <v>33.39</v>
      </c>
      <c r="DL164" t="s">
        <v>6</v>
      </c>
      <c r="DM164">
        <v>0</v>
      </c>
      <c r="DN164" t="s">
        <v>6</v>
      </c>
      <c r="DO164">
        <v>0</v>
      </c>
      <c r="GQ164">
        <v>-1</v>
      </c>
      <c r="GR164">
        <v>-1</v>
      </c>
    </row>
    <row r="165" spans="1:200" x14ac:dyDescent="0.2">
      <c r="A165">
        <f>ROW(Source!A151)</f>
        <v>151</v>
      </c>
      <c r="B165">
        <v>74715642</v>
      </c>
      <c r="C165">
        <v>74749562</v>
      </c>
      <c r="D165">
        <v>31709492</v>
      </c>
      <c r="E165">
        <v>70</v>
      </c>
      <c r="F165">
        <v>1</v>
      </c>
      <c r="G165">
        <v>1</v>
      </c>
      <c r="H165">
        <v>1</v>
      </c>
      <c r="I165" t="s">
        <v>525</v>
      </c>
      <c r="J165" t="s">
        <v>6</v>
      </c>
      <c r="K165" t="s">
        <v>526</v>
      </c>
      <c r="L165">
        <v>1191</v>
      </c>
      <c r="N165">
        <v>1013</v>
      </c>
      <c r="O165" t="s">
        <v>524</v>
      </c>
      <c r="P165" t="s">
        <v>524</v>
      </c>
      <c r="Q165">
        <v>1</v>
      </c>
      <c r="W165">
        <v>0</v>
      </c>
      <c r="X165">
        <v>-1417349443</v>
      </c>
      <c r="Y165">
        <f>(AT165*ROUND(1.05,7))</f>
        <v>1.0500000000000001E-2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33.39</v>
      </c>
      <c r="AL165">
        <v>1</v>
      </c>
      <c r="AM165">
        <v>4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6</v>
      </c>
      <c r="AT165">
        <v>0.01</v>
      </c>
      <c r="AU165" t="s">
        <v>64</v>
      </c>
      <c r="AV165">
        <v>2</v>
      </c>
      <c r="AW165">
        <v>2</v>
      </c>
      <c r="AX165">
        <v>74749572</v>
      </c>
      <c r="AY165">
        <v>1</v>
      </c>
      <c r="AZ165">
        <v>0</v>
      </c>
      <c r="BA165">
        <v>168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V165">
        <v>0</v>
      </c>
      <c r="CW165">
        <v>0</v>
      </c>
      <c r="CX165">
        <f>ROUND(Y165*Source!I151,7)</f>
        <v>3.15E-2</v>
      </c>
      <c r="CY165">
        <f>AD165</f>
        <v>0</v>
      </c>
      <c r="CZ165">
        <f>AH165</f>
        <v>0</v>
      </c>
      <c r="DA165">
        <f>AL165</f>
        <v>1</v>
      </c>
      <c r="DB165">
        <f>ROUND((ROUND(AT165*CZ165,2)*ROUND(1.05,7)),2)</f>
        <v>0</v>
      </c>
      <c r="DC165">
        <f>ROUND((ROUND(AT165*AG165,2)*ROUND(1.05,7)),2)</f>
        <v>0</v>
      </c>
      <c r="DD165" t="s">
        <v>6</v>
      </c>
      <c r="DE165" t="s">
        <v>6</v>
      </c>
      <c r="DF165">
        <f>ROUND(ROUND(AE165,2)*CX165,2)</f>
        <v>0</v>
      </c>
      <c r="DG165">
        <f t="shared" si="113"/>
        <v>0</v>
      </c>
      <c r="DH165">
        <f>Source!I151*SmtRes!Y165</f>
        <v>3.15E-2</v>
      </c>
      <c r="DI165">
        <f>AD165</f>
        <v>0</v>
      </c>
      <c r="DJ165">
        <f>EtalonRes!AB168</f>
        <v>0</v>
      </c>
      <c r="DK165">
        <f>Source!BA151</f>
        <v>33.39</v>
      </c>
      <c r="DL165" t="s">
        <v>6</v>
      </c>
      <c r="DM165">
        <v>0</v>
      </c>
      <c r="DN165" t="s">
        <v>6</v>
      </c>
      <c r="DO165">
        <v>0</v>
      </c>
      <c r="GQ165">
        <v>-1</v>
      </c>
      <c r="GR165">
        <v>-1</v>
      </c>
    </row>
    <row r="166" spans="1:200" x14ac:dyDescent="0.2">
      <c r="A166">
        <f>ROW(Source!A151)</f>
        <v>151</v>
      </c>
      <c r="B166">
        <v>74715642</v>
      </c>
      <c r="C166">
        <v>74749562</v>
      </c>
      <c r="D166">
        <v>49672695</v>
      </c>
      <c r="E166">
        <v>1</v>
      </c>
      <c r="F166">
        <v>1</v>
      </c>
      <c r="G166">
        <v>1</v>
      </c>
      <c r="H166">
        <v>2</v>
      </c>
      <c r="I166" t="s">
        <v>531</v>
      </c>
      <c r="J166" t="s">
        <v>532</v>
      </c>
      <c r="K166" t="s">
        <v>533</v>
      </c>
      <c r="L166">
        <v>1367</v>
      </c>
      <c r="N166">
        <v>1011</v>
      </c>
      <c r="O166" t="s">
        <v>530</v>
      </c>
      <c r="P166" t="s">
        <v>530</v>
      </c>
      <c r="Q166">
        <v>1</v>
      </c>
      <c r="W166">
        <v>0</v>
      </c>
      <c r="X166">
        <v>1063590936</v>
      </c>
      <c r="Y166">
        <f>(AT166*ROUND(1.05,7))</f>
        <v>0.27300000000000002</v>
      </c>
      <c r="AA166">
        <v>0</v>
      </c>
      <c r="AB166">
        <v>41.37</v>
      </c>
      <c r="AC166">
        <v>0</v>
      </c>
      <c r="AD166">
        <v>0</v>
      </c>
      <c r="AE166">
        <v>0</v>
      </c>
      <c r="AF166">
        <v>3.12</v>
      </c>
      <c r="AG166">
        <v>0</v>
      </c>
      <c r="AH166">
        <v>0</v>
      </c>
      <c r="AI166">
        <v>1</v>
      </c>
      <c r="AJ166">
        <v>13.26</v>
      </c>
      <c r="AK166">
        <v>33.39</v>
      </c>
      <c r="AL166">
        <v>1</v>
      </c>
      <c r="AM166">
        <v>4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6</v>
      </c>
      <c r="AT166">
        <v>0.26</v>
      </c>
      <c r="AU166" t="s">
        <v>64</v>
      </c>
      <c r="AV166">
        <v>0</v>
      </c>
      <c r="AW166">
        <v>2</v>
      </c>
      <c r="AX166">
        <v>74749573</v>
      </c>
      <c r="AY166">
        <v>1</v>
      </c>
      <c r="AZ166">
        <v>0</v>
      </c>
      <c r="BA166">
        <v>169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V166">
        <v>0</v>
      </c>
      <c r="CW166">
        <f>ROUND(Y166*Source!I151*DO166,7)</f>
        <v>0</v>
      </c>
      <c r="CX166">
        <f>ROUND(Y166*Source!I151,7)</f>
        <v>0.81899999999999995</v>
      </c>
      <c r="CY166">
        <f>AB166</f>
        <v>41.37</v>
      </c>
      <c r="CZ166">
        <f>AF166</f>
        <v>3.12</v>
      </c>
      <c r="DA166">
        <f>AJ166</f>
        <v>13.26</v>
      </c>
      <c r="DB166">
        <f>ROUND((ROUND(AT166*CZ166,2)*ROUND(1.05,7)),2)</f>
        <v>0.85</v>
      </c>
      <c r="DC166">
        <f>ROUND((ROUND(AT166*AG166,2)*ROUND(1.05,7)),2)</f>
        <v>0</v>
      </c>
      <c r="DD166" t="s">
        <v>6</v>
      </c>
      <c r="DE166" t="s">
        <v>6</v>
      </c>
      <c r="DF166">
        <f>ROUND(ROUND(AE166,2)*CX166,2)</f>
        <v>0</v>
      </c>
      <c r="DG166">
        <f>ROUND(ROUND(AF166*AJ166,2)*CX166,2)</f>
        <v>33.880000000000003</v>
      </c>
      <c r="DH166">
        <f>Source!I151*SmtRes!Y166</f>
        <v>0.81900000000000006</v>
      </c>
      <c r="DI166">
        <f>AB166</f>
        <v>41.37</v>
      </c>
      <c r="DJ166">
        <f>EtalonRes!Z169</f>
        <v>3.12</v>
      </c>
      <c r="DK166">
        <f>Source!BB151</f>
        <v>13.26</v>
      </c>
      <c r="DL166" t="s">
        <v>6</v>
      </c>
      <c r="DM166">
        <v>0</v>
      </c>
      <c r="DN166" t="s">
        <v>6</v>
      </c>
      <c r="DO166">
        <v>0</v>
      </c>
      <c r="GQ166">
        <v>-1</v>
      </c>
      <c r="GR166">
        <v>-1</v>
      </c>
    </row>
    <row r="167" spans="1:200" x14ac:dyDescent="0.2">
      <c r="A167">
        <f>ROW(Source!A151)</f>
        <v>151</v>
      </c>
      <c r="B167">
        <v>74715642</v>
      </c>
      <c r="C167">
        <v>74749562</v>
      </c>
      <c r="D167">
        <v>49673503</v>
      </c>
      <c r="E167">
        <v>1</v>
      </c>
      <c r="F167">
        <v>1</v>
      </c>
      <c r="G167">
        <v>1</v>
      </c>
      <c r="H167">
        <v>2</v>
      </c>
      <c r="I167" t="s">
        <v>534</v>
      </c>
      <c r="J167" t="s">
        <v>535</v>
      </c>
      <c r="K167" t="s">
        <v>536</v>
      </c>
      <c r="L167">
        <v>1367</v>
      </c>
      <c r="N167">
        <v>1011</v>
      </c>
      <c r="O167" t="s">
        <v>530</v>
      </c>
      <c r="P167" t="s">
        <v>530</v>
      </c>
      <c r="Q167">
        <v>1</v>
      </c>
      <c r="W167">
        <v>0</v>
      </c>
      <c r="X167">
        <v>509054691</v>
      </c>
      <c r="Y167">
        <f>(AT167*ROUND(1.05,7))</f>
        <v>1.0500000000000001E-2</v>
      </c>
      <c r="AA167">
        <v>0</v>
      </c>
      <c r="AB167">
        <v>871.31</v>
      </c>
      <c r="AC167">
        <v>387.32</v>
      </c>
      <c r="AD167">
        <v>0</v>
      </c>
      <c r="AE167">
        <v>0</v>
      </c>
      <c r="AF167">
        <v>65.709999999999994</v>
      </c>
      <c r="AG167">
        <v>11.6</v>
      </c>
      <c r="AH167">
        <v>0</v>
      </c>
      <c r="AI167">
        <v>1</v>
      </c>
      <c r="AJ167">
        <v>13.26</v>
      </c>
      <c r="AK167">
        <v>33.39</v>
      </c>
      <c r="AL167">
        <v>1</v>
      </c>
      <c r="AM167">
        <v>4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6</v>
      </c>
      <c r="AT167">
        <v>0.01</v>
      </c>
      <c r="AU167" t="s">
        <v>64</v>
      </c>
      <c r="AV167">
        <v>0</v>
      </c>
      <c r="AW167">
        <v>2</v>
      </c>
      <c r="AX167">
        <v>74749574</v>
      </c>
      <c r="AY167">
        <v>1</v>
      </c>
      <c r="AZ167">
        <v>0</v>
      </c>
      <c r="BA167">
        <v>170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V167">
        <v>0</v>
      </c>
      <c r="CW167">
        <f>ROUND(Y167*Source!I151*DO167,7)</f>
        <v>0</v>
      </c>
      <c r="CX167">
        <f>ROUND(Y167*Source!I151,7)</f>
        <v>3.15E-2</v>
      </c>
      <c r="CY167">
        <f>AB167</f>
        <v>871.31</v>
      </c>
      <c r="CZ167">
        <f>AF167</f>
        <v>65.709999999999994</v>
      </c>
      <c r="DA167">
        <f>AJ167</f>
        <v>13.26</v>
      </c>
      <c r="DB167">
        <f>ROUND((ROUND(AT167*CZ167,2)*ROUND(1.05,7)),2)</f>
        <v>0.69</v>
      </c>
      <c r="DC167">
        <f>ROUND((ROUND(AT167*AG167,2)*ROUND(1.05,7)),2)</f>
        <v>0.13</v>
      </c>
      <c r="DD167" t="s">
        <v>6</v>
      </c>
      <c r="DE167" t="s">
        <v>6</v>
      </c>
      <c r="DF167">
        <f>ROUND(ROUND(AE167,2)*CX167,2)</f>
        <v>0</v>
      </c>
      <c r="DG167">
        <f>ROUND(ROUND(AF167*AJ167,2)*CX167,2)</f>
        <v>27.45</v>
      </c>
      <c r="DH167">
        <f>Source!I151*SmtRes!Y167</f>
        <v>3.15E-2</v>
      </c>
      <c r="DI167">
        <f>AB167</f>
        <v>871.31</v>
      </c>
      <c r="DJ167">
        <f>EtalonRes!Z170</f>
        <v>65.709999999999994</v>
      </c>
      <c r="DK167">
        <f>Source!BB151</f>
        <v>13.26</v>
      </c>
      <c r="DL167" t="s">
        <v>6</v>
      </c>
      <c r="DM167">
        <v>0</v>
      </c>
      <c r="DN167" t="s">
        <v>6</v>
      </c>
      <c r="DO167">
        <v>0</v>
      </c>
      <c r="GQ167">
        <v>-1</v>
      </c>
      <c r="GR167">
        <v>-1</v>
      </c>
    </row>
    <row r="168" spans="1:200" x14ac:dyDescent="0.2">
      <c r="A168">
        <f>ROW(Source!A151)</f>
        <v>151</v>
      </c>
      <c r="B168">
        <v>74715642</v>
      </c>
      <c r="C168">
        <v>74749562</v>
      </c>
      <c r="D168">
        <v>49525488</v>
      </c>
      <c r="E168">
        <v>1</v>
      </c>
      <c r="F168">
        <v>1</v>
      </c>
      <c r="G168">
        <v>1</v>
      </c>
      <c r="H168">
        <v>3</v>
      </c>
      <c r="I168" t="s">
        <v>537</v>
      </c>
      <c r="J168" t="s">
        <v>538</v>
      </c>
      <c r="K168" t="s">
        <v>539</v>
      </c>
      <c r="L168">
        <v>1346</v>
      </c>
      <c r="N168">
        <v>1009</v>
      </c>
      <c r="O168" t="s">
        <v>540</v>
      </c>
      <c r="P168" t="s">
        <v>540</v>
      </c>
      <c r="Q168">
        <v>1</v>
      </c>
      <c r="W168">
        <v>0</v>
      </c>
      <c r="X168">
        <v>-1864341761</v>
      </c>
      <c r="Y168" s="183" t="e">
        <f>#REF!</f>
        <v>#REF!</v>
      </c>
      <c r="AA168">
        <v>82.35</v>
      </c>
      <c r="AB168">
        <v>0</v>
      </c>
      <c r="AC168">
        <v>0</v>
      </c>
      <c r="AD168">
        <v>0</v>
      </c>
      <c r="AE168">
        <v>9.0399999999999991</v>
      </c>
      <c r="AF168">
        <v>0</v>
      </c>
      <c r="AG168">
        <v>0</v>
      </c>
      <c r="AH168">
        <v>0</v>
      </c>
      <c r="AI168">
        <v>9.11</v>
      </c>
      <c r="AJ168">
        <v>1</v>
      </c>
      <c r="AK168">
        <v>1</v>
      </c>
      <c r="AL168">
        <v>1</v>
      </c>
      <c r="AM168">
        <v>4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6</v>
      </c>
      <c r="AT168">
        <v>0.2</v>
      </c>
      <c r="AU168" t="s">
        <v>6</v>
      </c>
      <c r="AV168">
        <v>0</v>
      </c>
      <c r="AW168">
        <v>2</v>
      </c>
      <c r="AX168">
        <v>74749575</v>
      </c>
      <c r="AY168">
        <v>1</v>
      </c>
      <c r="AZ168">
        <v>0</v>
      </c>
      <c r="BA168">
        <v>171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V168">
        <v>0</v>
      </c>
      <c r="CW168">
        <v>0</v>
      </c>
      <c r="CX168" t="e">
        <f>ROUND(Y168*Source!I151,7)</f>
        <v>#REF!</v>
      </c>
      <c r="CY168">
        <f>AA168</f>
        <v>82.35</v>
      </c>
      <c r="CZ168">
        <f>AE168</f>
        <v>9.0399999999999991</v>
      </c>
      <c r="DA168">
        <f>AI168</f>
        <v>9.11</v>
      </c>
      <c r="DB168">
        <f>ROUND(ROUND(AT168*CZ168,2),2)</f>
        <v>1.81</v>
      </c>
      <c r="DC168">
        <f>ROUND(ROUND(AT168*AG168,2),2)</f>
        <v>0</v>
      </c>
      <c r="DD168" t="s">
        <v>6</v>
      </c>
      <c r="DE168" t="s">
        <v>6</v>
      </c>
      <c r="DF168" t="e">
        <f>ROUND(ROUND(AE168*AI168,2)*CX168,2)</f>
        <v>#REF!</v>
      </c>
      <c r="DG168" t="e">
        <f t="shared" ref="DG168:DG173" si="117">ROUND(ROUND(AF168,2)*CX168,2)</f>
        <v>#REF!</v>
      </c>
      <c r="DH168" t="e">
        <f>Source!I151*SmtRes!Y168</f>
        <v>#REF!</v>
      </c>
      <c r="DI168">
        <f>AA168</f>
        <v>82.35</v>
      </c>
      <c r="DJ168">
        <f>EtalonRes!Y171</f>
        <v>9.0399999999999991</v>
      </c>
      <c r="DK168">
        <f>Source!BC151</f>
        <v>9.11</v>
      </c>
      <c r="DL168" t="s">
        <v>6</v>
      </c>
      <c r="DM168">
        <v>0</v>
      </c>
      <c r="DN168" t="s">
        <v>6</v>
      </c>
      <c r="DO168">
        <v>0</v>
      </c>
      <c r="GQ168">
        <v>-1</v>
      </c>
      <c r="GR168">
        <v>-1</v>
      </c>
    </row>
    <row r="169" spans="1:200" x14ac:dyDescent="0.2">
      <c r="A169">
        <f>ROW(Source!A151)</f>
        <v>151</v>
      </c>
      <c r="B169">
        <v>74715642</v>
      </c>
      <c r="C169">
        <v>74749562</v>
      </c>
      <c r="D169">
        <v>49526492</v>
      </c>
      <c r="E169">
        <v>1</v>
      </c>
      <c r="F169">
        <v>1</v>
      </c>
      <c r="G169">
        <v>1</v>
      </c>
      <c r="H169">
        <v>3</v>
      </c>
      <c r="I169" t="s">
        <v>541</v>
      </c>
      <c r="J169" t="s">
        <v>542</v>
      </c>
      <c r="K169" t="s">
        <v>543</v>
      </c>
      <c r="L169">
        <v>1346</v>
      </c>
      <c r="N169">
        <v>1009</v>
      </c>
      <c r="O169" t="s">
        <v>540</v>
      </c>
      <c r="P169" t="s">
        <v>540</v>
      </c>
      <c r="Q169">
        <v>1</v>
      </c>
      <c r="W169">
        <v>0</v>
      </c>
      <c r="X169">
        <v>497341279</v>
      </c>
      <c r="Y169" s="183" t="e">
        <f>#REF!</f>
        <v>#REF!</v>
      </c>
      <c r="AA169">
        <v>210.35</v>
      </c>
      <c r="AB169">
        <v>0</v>
      </c>
      <c r="AC169">
        <v>0</v>
      </c>
      <c r="AD169">
        <v>0</v>
      </c>
      <c r="AE169">
        <v>23.09</v>
      </c>
      <c r="AF169">
        <v>0</v>
      </c>
      <c r="AG169">
        <v>0</v>
      </c>
      <c r="AH169">
        <v>0</v>
      </c>
      <c r="AI169">
        <v>9.11</v>
      </c>
      <c r="AJ169">
        <v>1</v>
      </c>
      <c r="AK169">
        <v>1</v>
      </c>
      <c r="AL169">
        <v>1</v>
      </c>
      <c r="AM169">
        <v>4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6</v>
      </c>
      <c r="AT169">
        <v>0.246</v>
      </c>
      <c r="AU169" t="s">
        <v>6</v>
      </c>
      <c r="AV169">
        <v>0</v>
      </c>
      <c r="AW169">
        <v>2</v>
      </c>
      <c r="AX169">
        <v>74749576</v>
      </c>
      <c r="AY169">
        <v>1</v>
      </c>
      <c r="AZ169">
        <v>0</v>
      </c>
      <c r="BA169">
        <v>172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V169">
        <v>0</v>
      </c>
      <c r="CW169">
        <v>0</v>
      </c>
      <c r="CX169" t="e">
        <f>ROUND(Y169*Source!I151,7)</f>
        <v>#REF!</v>
      </c>
      <c r="CY169">
        <f>AA169</f>
        <v>210.35</v>
      </c>
      <c r="CZ169">
        <f>AE169</f>
        <v>23.09</v>
      </c>
      <c r="DA169">
        <f>AI169</f>
        <v>9.11</v>
      </c>
      <c r="DB169">
        <f>ROUND(ROUND(AT169*CZ169,2),2)</f>
        <v>5.68</v>
      </c>
      <c r="DC169">
        <f>ROUND(ROUND(AT169*AG169,2),2)</f>
        <v>0</v>
      </c>
      <c r="DD169" t="s">
        <v>6</v>
      </c>
      <c r="DE169" t="s">
        <v>6</v>
      </c>
      <c r="DF169" t="e">
        <f>ROUND(ROUND(AE169*AI169,2)*CX169,2)</f>
        <v>#REF!</v>
      </c>
      <c r="DG169" t="e">
        <f t="shared" si="117"/>
        <v>#REF!</v>
      </c>
      <c r="DH169" t="e">
        <f>Source!I151*SmtRes!Y169</f>
        <v>#REF!</v>
      </c>
      <c r="DI169">
        <f>AA169</f>
        <v>210.35</v>
      </c>
      <c r="DJ169">
        <f>EtalonRes!Y172</f>
        <v>23.09</v>
      </c>
      <c r="DK169">
        <f>Source!BC151</f>
        <v>9.11</v>
      </c>
      <c r="DL169" t="s">
        <v>6</v>
      </c>
      <c r="DM169">
        <v>0</v>
      </c>
      <c r="DN169" t="s">
        <v>6</v>
      </c>
      <c r="DO169">
        <v>0</v>
      </c>
      <c r="GQ169">
        <v>-1</v>
      </c>
      <c r="GR169">
        <v>-1</v>
      </c>
    </row>
    <row r="170" spans="1:200" x14ac:dyDescent="0.2">
      <c r="A170">
        <f>ROW(Source!A151)</f>
        <v>151</v>
      </c>
      <c r="B170">
        <v>74715642</v>
      </c>
      <c r="C170">
        <v>74749562</v>
      </c>
      <c r="D170">
        <v>0</v>
      </c>
      <c r="E170">
        <v>1</v>
      </c>
      <c r="F170">
        <v>1</v>
      </c>
      <c r="G170">
        <v>1</v>
      </c>
      <c r="H170">
        <v>3</v>
      </c>
      <c r="I170" t="s">
        <v>35</v>
      </c>
      <c r="J170" t="s">
        <v>249</v>
      </c>
      <c r="K170" t="s">
        <v>248</v>
      </c>
      <c r="L170">
        <v>1371</v>
      </c>
      <c r="N170">
        <v>1013</v>
      </c>
      <c r="O170" t="s">
        <v>23</v>
      </c>
      <c r="P170" t="s">
        <v>23</v>
      </c>
      <c r="Q170">
        <v>1</v>
      </c>
      <c r="W170">
        <v>0</v>
      </c>
      <c r="X170">
        <v>-2105354341</v>
      </c>
      <c r="Y170">
        <f>AT170</f>
        <v>0.66666667000000002</v>
      </c>
      <c r="AA170">
        <v>1095.4100000000001</v>
      </c>
      <c r="AB170">
        <v>0</v>
      </c>
      <c r="AC170">
        <v>0</v>
      </c>
      <c r="AD170">
        <v>0</v>
      </c>
      <c r="AE170">
        <v>1151.96</v>
      </c>
      <c r="AF170">
        <v>0</v>
      </c>
      <c r="AG170">
        <v>0</v>
      </c>
      <c r="AH170">
        <v>0</v>
      </c>
      <c r="AI170">
        <v>9.11</v>
      </c>
      <c r="AJ170">
        <v>1</v>
      </c>
      <c r="AK170">
        <v>1</v>
      </c>
      <c r="AL170">
        <v>1</v>
      </c>
      <c r="AM170">
        <v>0</v>
      </c>
      <c r="AN170">
        <v>0</v>
      </c>
      <c r="AO170">
        <v>0</v>
      </c>
      <c r="AP170">
        <v>1</v>
      </c>
      <c r="AQ170">
        <v>0</v>
      </c>
      <c r="AR170">
        <v>0</v>
      </c>
      <c r="AS170" t="s">
        <v>6</v>
      </c>
      <c r="AT170">
        <v>0.66666667000000002</v>
      </c>
      <c r="AU170" t="s">
        <v>6</v>
      </c>
      <c r="AV170">
        <v>0</v>
      </c>
      <c r="AW170">
        <v>1</v>
      </c>
      <c r="AX170">
        <v>-1</v>
      </c>
      <c r="AY170">
        <v>0</v>
      </c>
      <c r="AZ170">
        <v>0</v>
      </c>
      <c r="BA170" t="s">
        <v>6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V170">
        <v>0</v>
      </c>
      <c r="CW170">
        <v>0</v>
      </c>
      <c r="CX170">
        <f>ROUND(Y170*Source!I151,7)</f>
        <v>2</v>
      </c>
      <c r="CY170">
        <f>AA170</f>
        <v>1095.4100000000001</v>
      </c>
      <c r="CZ170">
        <f>AE170</f>
        <v>1151.96</v>
      </c>
      <c r="DA170">
        <f>AI170</f>
        <v>9.11</v>
      </c>
      <c r="DB170">
        <f>ROUND(ROUND(AT170*CZ170,2),2)</f>
        <v>767.97</v>
      </c>
      <c r="DC170">
        <f>ROUND(ROUND(AT170*AG170,2),2)</f>
        <v>0</v>
      </c>
      <c r="DD170" t="s">
        <v>6</v>
      </c>
      <c r="DE170" t="s">
        <v>6</v>
      </c>
      <c r="DF170">
        <f>ROUND(ROUND(AE170*AI170,2)*CX170,2)</f>
        <v>20988.720000000001</v>
      </c>
      <c r="DG170">
        <f t="shared" si="117"/>
        <v>0</v>
      </c>
      <c r="DH170">
        <f>Source!I151*SmtRes!Y170</f>
        <v>2.0000000099999999</v>
      </c>
      <c r="DI170">
        <f>AA170</f>
        <v>1095.4100000000001</v>
      </c>
      <c r="DJ170">
        <f>DF170</f>
        <v>20988.720000000001</v>
      </c>
      <c r="DK170">
        <f>Source!BC151</f>
        <v>9.11</v>
      </c>
      <c r="DL170" t="s">
        <v>6</v>
      </c>
      <c r="DM170">
        <v>0</v>
      </c>
      <c r="DN170" t="s">
        <v>6</v>
      </c>
      <c r="DO170">
        <v>0</v>
      </c>
      <c r="GP170">
        <v>1</v>
      </c>
      <c r="GQ170">
        <v>-1</v>
      </c>
      <c r="GR170">
        <v>-1</v>
      </c>
    </row>
    <row r="171" spans="1:200" x14ac:dyDescent="0.2">
      <c r="A171">
        <f>ROW(Source!A151)</f>
        <v>151</v>
      </c>
      <c r="B171">
        <v>74715642</v>
      </c>
      <c r="C171">
        <v>74749562</v>
      </c>
      <c r="D171">
        <v>0</v>
      </c>
      <c r="E171">
        <v>1</v>
      </c>
      <c r="F171">
        <v>1</v>
      </c>
      <c r="G171">
        <v>1</v>
      </c>
      <c r="H171">
        <v>3</v>
      </c>
      <c r="I171" t="s">
        <v>35</v>
      </c>
      <c r="J171" t="s">
        <v>225</v>
      </c>
      <c r="K171" t="s">
        <v>224</v>
      </c>
      <c r="L171">
        <v>1371</v>
      </c>
      <c r="N171">
        <v>1013</v>
      </c>
      <c r="O171" t="s">
        <v>23</v>
      </c>
      <c r="P171" t="s">
        <v>23</v>
      </c>
      <c r="Q171">
        <v>1</v>
      </c>
      <c r="W171">
        <v>0</v>
      </c>
      <c r="X171">
        <v>-587167010</v>
      </c>
      <c r="Y171">
        <f>AT171</f>
        <v>0.33333332999999998</v>
      </c>
      <c r="AA171">
        <v>638.91</v>
      </c>
      <c r="AB171">
        <v>0</v>
      </c>
      <c r="AC171">
        <v>0</v>
      </c>
      <c r="AD171">
        <v>0</v>
      </c>
      <c r="AE171">
        <v>671.88999999999987</v>
      </c>
      <c r="AF171">
        <v>0</v>
      </c>
      <c r="AG171">
        <v>0</v>
      </c>
      <c r="AH171">
        <v>0</v>
      </c>
      <c r="AI171">
        <v>9.11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0</v>
      </c>
      <c r="AP171">
        <v>1</v>
      </c>
      <c r="AQ171">
        <v>0</v>
      </c>
      <c r="AR171">
        <v>0</v>
      </c>
      <c r="AS171" t="s">
        <v>6</v>
      </c>
      <c r="AT171">
        <v>0.33333332999999998</v>
      </c>
      <c r="AU171" t="s">
        <v>6</v>
      </c>
      <c r="AV171">
        <v>0</v>
      </c>
      <c r="AW171">
        <v>1</v>
      </c>
      <c r="AX171">
        <v>-1</v>
      </c>
      <c r="AY171">
        <v>0</v>
      </c>
      <c r="AZ171">
        <v>0</v>
      </c>
      <c r="BA171" t="s">
        <v>6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V171">
        <v>0</v>
      </c>
      <c r="CW171">
        <v>0</v>
      </c>
      <c r="CX171">
        <f>ROUND(Y171*Source!I151,7)</f>
        <v>1</v>
      </c>
      <c r="CY171">
        <f>AA171</f>
        <v>638.91</v>
      </c>
      <c r="CZ171">
        <f>AE171</f>
        <v>671.88999999999987</v>
      </c>
      <c r="DA171">
        <f>AI171</f>
        <v>9.11</v>
      </c>
      <c r="DB171">
        <f>ROUND(ROUND(AT171*CZ171,2),2)</f>
        <v>223.96</v>
      </c>
      <c r="DC171">
        <f>ROUND(ROUND(AT171*AG171,2),2)</f>
        <v>0</v>
      </c>
      <c r="DD171" t="s">
        <v>6</v>
      </c>
      <c r="DE171" t="s">
        <v>6</v>
      </c>
      <c r="DF171">
        <f>ROUND(ROUND(AE171*AI171,2)*CX171,2)</f>
        <v>6120.92</v>
      </c>
      <c r="DG171">
        <f t="shared" si="117"/>
        <v>0</v>
      </c>
      <c r="DH171">
        <f>Source!I151*SmtRes!Y171</f>
        <v>0.99999998999999995</v>
      </c>
      <c r="DI171">
        <f>AA171</f>
        <v>638.91</v>
      </c>
      <c r="DJ171">
        <f>DF171</f>
        <v>6120.92</v>
      </c>
      <c r="DK171">
        <f>Source!BC151</f>
        <v>9.11</v>
      </c>
      <c r="DL171" t="s">
        <v>6</v>
      </c>
      <c r="DM171">
        <v>0</v>
      </c>
      <c r="DN171" t="s">
        <v>6</v>
      </c>
      <c r="DO171">
        <v>0</v>
      </c>
      <c r="GP171">
        <v>1</v>
      </c>
      <c r="GQ171">
        <v>-1</v>
      </c>
      <c r="GR171">
        <v>-1</v>
      </c>
    </row>
    <row r="172" spans="1:200" x14ac:dyDescent="0.2">
      <c r="A172">
        <f>ROW(Source!A154)</f>
        <v>154</v>
      </c>
      <c r="B172">
        <v>74715642</v>
      </c>
      <c r="C172">
        <v>74749611</v>
      </c>
      <c r="D172">
        <v>31714704</v>
      </c>
      <c r="E172">
        <v>70</v>
      </c>
      <c r="F172">
        <v>1</v>
      </c>
      <c r="G172">
        <v>1</v>
      </c>
      <c r="H172">
        <v>1</v>
      </c>
      <c r="I172" t="s">
        <v>546</v>
      </c>
      <c r="J172" t="s">
        <v>6</v>
      </c>
      <c r="K172" t="s">
        <v>547</v>
      </c>
      <c r="L172">
        <v>1191</v>
      </c>
      <c r="N172">
        <v>1013</v>
      </c>
      <c r="O172" t="s">
        <v>524</v>
      </c>
      <c r="P172" t="s">
        <v>524</v>
      </c>
      <c r="Q172">
        <v>1</v>
      </c>
      <c r="W172">
        <v>0</v>
      </c>
      <c r="X172">
        <v>-112797078</v>
      </c>
      <c r="Y172">
        <f>(AT172*ROUND(1.05,7))</f>
        <v>1.1130000000000002</v>
      </c>
      <c r="AA172">
        <v>0</v>
      </c>
      <c r="AB172">
        <v>0</v>
      </c>
      <c r="AC172">
        <v>0</v>
      </c>
      <c r="AD172">
        <v>299.51</v>
      </c>
      <c r="AE172">
        <v>0</v>
      </c>
      <c r="AF172">
        <v>0</v>
      </c>
      <c r="AG172">
        <v>0</v>
      </c>
      <c r="AH172">
        <v>8.9700000000000006</v>
      </c>
      <c r="AI172">
        <v>1</v>
      </c>
      <c r="AJ172">
        <v>1</v>
      </c>
      <c r="AK172">
        <v>1</v>
      </c>
      <c r="AL172">
        <v>33.39</v>
      </c>
      <c r="AM172">
        <v>4</v>
      </c>
      <c r="AN172">
        <v>0</v>
      </c>
      <c r="AO172">
        <v>1</v>
      </c>
      <c r="AP172">
        <v>1</v>
      </c>
      <c r="AQ172">
        <v>0</v>
      </c>
      <c r="AR172">
        <v>0</v>
      </c>
      <c r="AS172" t="s">
        <v>6</v>
      </c>
      <c r="AT172">
        <v>1.06</v>
      </c>
      <c r="AU172" t="s">
        <v>26</v>
      </c>
      <c r="AV172">
        <v>1</v>
      </c>
      <c r="AW172">
        <v>2</v>
      </c>
      <c r="AX172">
        <v>74749619</v>
      </c>
      <c r="AY172">
        <v>1</v>
      </c>
      <c r="AZ172">
        <v>0</v>
      </c>
      <c r="BA172">
        <v>174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U172">
        <f>ROUND(AT172*Source!I154*AH172*AL172,2)</f>
        <v>2857.31</v>
      </c>
      <c r="CV172">
        <f>ROUND(Y172*Source!I154,7)</f>
        <v>10.016999999999999</v>
      </c>
      <c r="CW172">
        <v>0</v>
      </c>
      <c r="CX172">
        <f>ROUND(Y172*Source!I154,7)</f>
        <v>10.016999999999999</v>
      </c>
      <c r="CY172">
        <f>AD172</f>
        <v>299.51</v>
      </c>
      <c r="CZ172">
        <f>AH172</f>
        <v>8.9700000000000006</v>
      </c>
      <c r="DA172">
        <f>AL172</f>
        <v>33.39</v>
      </c>
      <c r="DB172">
        <f>ROUND((ROUND(AT172*CZ172,2)*ROUND(1.05,7)),2)</f>
        <v>9.99</v>
      </c>
      <c r="DC172">
        <f>ROUND((ROUND(AT172*AG172,2)*ROUND(1.05,7)),2)</f>
        <v>0</v>
      </c>
      <c r="DD172" t="s">
        <v>6</v>
      </c>
      <c r="DE172" t="s">
        <v>6</v>
      </c>
      <c r="DF172">
        <f>ROUND(ROUND(AE172,2)*CX172,2)</f>
        <v>0</v>
      </c>
      <c r="DG172">
        <f t="shared" si="117"/>
        <v>0</v>
      </c>
      <c r="DH172">
        <f>Source!I154*SmtRes!Y172</f>
        <v>10.017000000000001</v>
      </c>
      <c r="DI172">
        <f>AD172</f>
        <v>299.51</v>
      </c>
      <c r="DJ172">
        <f>EtalonRes!AB174</f>
        <v>8.9700000000000006</v>
      </c>
      <c r="DK172">
        <f>Source!BA154</f>
        <v>33.39</v>
      </c>
      <c r="DL172" t="s">
        <v>6</v>
      </c>
      <c r="DM172">
        <v>0</v>
      </c>
      <c r="DN172" t="s">
        <v>6</v>
      </c>
      <c r="DO172">
        <v>0</v>
      </c>
      <c r="GQ172">
        <v>-1</v>
      </c>
      <c r="GR172">
        <v>-1</v>
      </c>
    </row>
    <row r="173" spans="1:200" x14ac:dyDescent="0.2">
      <c r="A173">
        <f>ROW(Source!A154)</f>
        <v>154</v>
      </c>
      <c r="B173">
        <v>74715642</v>
      </c>
      <c r="C173">
        <v>74749611</v>
      </c>
      <c r="D173">
        <v>31709492</v>
      </c>
      <c r="E173">
        <v>70</v>
      </c>
      <c r="F173">
        <v>1</v>
      </c>
      <c r="G173">
        <v>1</v>
      </c>
      <c r="H173">
        <v>1</v>
      </c>
      <c r="I173" t="s">
        <v>525</v>
      </c>
      <c r="J173" t="s">
        <v>6</v>
      </c>
      <c r="K173" t="s">
        <v>526</v>
      </c>
      <c r="L173">
        <v>1191</v>
      </c>
      <c r="N173">
        <v>1013</v>
      </c>
      <c r="O173" t="s">
        <v>524</v>
      </c>
      <c r="P173" t="s">
        <v>524</v>
      </c>
      <c r="Q173">
        <v>1</v>
      </c>
      <c r="W173">
        <v>0</v>
      </c>
      <c r="X173">
        <v>-1417349443</v>
      </c>
      <c r="Y173">
        <f>(AT173*ROUND(1.05,7))</f>
        <v>1.0500000000000001E-2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1</v>
      </c>
      <c r="AK173">
        <v>33.39</v>
      </c>
      <c r="AL173">
        <v>1</v>
      </c>
      <c r="AM173">
        <v>4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6</v>
      </c>
      <c r="AT173">
        <v>0.01</v>
      </c>
      <c r="AU173" t="s">
        <v>26</v>
      </c>
      <c r="AV173">
        <v>2</v>
      </c>
      <c r="AW173">
        <v>2</v>
      </c>
      <c r="AX173">
        <v>74749620</v>
      </c>
      <c r="AY173">
        <v>1</v>
      </c>
      <c r="AZ173">
        <v>0</v>
      </c>
      <c r="BA173">
        <v>175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V173">
        <v>0</v>
      </c>
      <c r="CW173">
        <v>0</v>
      </c>
      <c r="CX173">
        <f>ROUND(Y173*Source!I154,7)</f>
        <v>9.4500000000000001E-2</v>
      </c>
      <c r="CY173">
        <f>AD173</f>
        <v>0</v>
      </c>
      <c r="CZ173">
        <f>AH173</f>
        <v>0</v>
      </c>
      <c r="DA173">
        <f>AL173</f>
        <v>1</v>
      </c>
      <c r="DB173">
        <f>ROUND((ROUND(AT173*CZ173,2)*ROUND(1.05,7)),2)</f>
        <v>0</v>
      </c>
      <c r="DC173">
        <f>ROUND((ROUND(AT173*AG173,2)*ROUND(1.05,7)),2)</f>
        <v>0</v>
      </c>
      <c r="DD173" t="s">
        <v>6</v>
      </c>
      <c r="DE173" t="s">
        <v>6</v>
      </c>
      <c r="DF173">
        <f>ROUND(ROUND(AE173,2)*CX173,2)</f>
        <v>0</v>
      </c>
      <c r="DG173">
        <f t="shared" si="117"/>
        <v>0</v>
      </c>
      <c r="DH173">
        <f>Source!I154*SmtRes!Y173</f>
        <v>9.4500000000000001E-2</v>
      </c>
      <c r="DI173">
        <f>AD173</f>
        <v>0</v>
      </c>
      <c r="DJ173">
        <f>EtalonRes!AB175</f>
        <v>0</v>
      </c>
      <c r="DK173">
        <f>Source!BA154</f>
        <v>33.39</v>
      </c>
      <c r="DL173" t="s">
        <v>6</v>
      </c>
      <c r="DM173">
        <v>0</v>
      </c>
      <c r="DN173" t="s">
        <v>6</v>
      </c>
      <c r="DO173">
        <v>0</v>
      </c>
      <c r="GQ173">
        <v>-1</v>
      </c>
      <c r="GR173">
        <v>-1</v>
      </c>
    </row>
    <row r="174" spans="1:200" x14ac:dyDescent="0.2">
      <c r="A174">
        <f>ROW(Source!A154)</f>
        <v>154</v>
      </c>
      <c r="B174">
        <v>74715642</v>
      </c>
      <c r="C174">
        <v>74749611</v>
      </c>
      <c r="D174">
        <v>49672695</v>
      </c>
      <c r="E174">
        <v>1</v>
      </c>
      <c r="F174">
        <v>1</v>
      </c>
      <c r="G174">
        <v>1</v>
      </c>
      <c r="H174">
        <v>2</v>
      </c>
      <c r="I174" t="s">
        <v>531</v>
      </c>
      <c r="J174" t="s">
        <v>532</v>
      </c>
      <c r="K174" t="s">
        <v>533</v>
      </c>
      <c r="L174">
        <v>1367</v>
      </c>
      <c r="N174">
        <v>1011</v>
      </c>
      <c r="O174" t="s">
        <v>530</v>
      </c>
      <c r="P174" t="s">
        <v>530</v>
      </c>
      <c r="Q174">
        <v>1</v>
      </c>
      <c r="W174">
        <v>0</v>
      </c>
      <c r="X174">
        <v>1063590936</v>
      </c>
      <c r="Y174">
        <f>(AT174*ROUND(1.05,7))</f>
        <v>0.28350000000000003</v>
      </c>
      <c r="AA174">
        <v>0</v>
      </c>
      <c r="AB174">
        <v>41.37</v>
      </c>
      <c r="AC174">
        <v>0</v>
      </c>
      <c r="AD174">
        <v>0</v>
      </c>
      <c r="AE174">
        <v>0</v>
      </c>
      <c r="AF174">
        <v>3.12</v>
      </c>
      <c r="AG174">
        <v>0</v>
      </c>
      <c r="AH174">
        <v>0</v>
      </c>
      <c r="AI174">
        <v>1</v>
      </c>
      <c r="AJ174">
        <v>13.26</v>
      </c>
      <c r="AK174">
        <v>33.39</v>
      </c>
      <c r="AL174">
        <v>1</v>
      </c>
      <c r="AM174">
        <v>4</v>
      </c>
      <c r="AN174">
        <v>0</v>
      </c>
      <c r="AO174">
        <v>1</v>
      </c>
      <c r="AP174">
        <v>1</v>
      </c>
      <c r="AQ174">
        <v>0</v>
      </c>
      <c r="AR174">
        <v>0</v>
      </c>
      <c r="AS174" t="s">
        <v>6</v>
      </c>
      <c r="AT174">
        <v>0.27</v>
      </c>
      <c r="AU174" t="s">
        <v>64</v>
      </c>
      <c r="AV174">
        <v>0</v>
      </c>
      <c r="AW174">
        <v>2</v>
      </c>
      <c r="AX174">
        <v>74749621</v>
      </c>
      <c r="AY174">
        <v>1</v>
      </c>
      <c r="AZ174">
        <v>0</v>
      </c>
      <c r="BA174">
        <v>176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V174">
        <v>0</v>
      </c>
      <c r="CW174">
        <f>ROUND(Y174*Source!I154*DO174,7)</f>
        <v>0</v>
      </c>
      <c r="CX174">
        <f>ROUND(Y174*Source!I154,7)</f>
        <v>2.5514999999999999</v>
      </c>
      <c r="CY174">
        <f>AB174</f>
        <v>41.37</v>
      </c>
      <c r="CZ174">
        <f>AF174</f>
        <v>3.12</v>
      </c>
      <c r="DA174">
        <f>AJ174</f>
        <v>13.26</v>
      </c>
      <c r="DB174">
        <f>ROUND((ROUND(AT174*CZ174,2)*ROUND(1.05,7)),2)</f>
        <v>0.88</v>
      </c>
      <c r="DC174">
        <f>ROUND((ROUND(AT174*AG174,2)*ROUND(1.05,7)),2)</f>
        <v>0</v>
      </c>
      <c r="DD174" t="s">
        <v>6</v>
      </c>
      <c r="DE174" t="s">
        <v>6</v>
      </c>
      <c r="DF174">
        <f>ROUND(ROUND(AE174,2)*CX174,2)</f>
        <v>0</v>
      </c>
      <c r="DG174">
        <f>ROUND(ROUND(AF174*AJ174,2)*CX174,2)</f>
        <v>105.56</v>
      </c>
      <c r="DH174">
        <f>Source!I154*SmtRes!Y174</f>
        <v>2.5515000000000003</v>
      </c>
      <c r="DI174">
        <f>AB174</f>
        <v>41.37</v>
      </c>
      <c r="DJ174">
        <f>EtalonRes!Z176</f>
        <v>3.12</v>
      </c>
      <c r="DK174">
        <f>Source!BB154</f>
        <v>13.26</v>
      </c>
      <c r="DL174" t="s">
        <v>6</v>
      </c>
      <c r="DM174">
        <v>0</v>
      </c>
      <c r="DN174" t="s">
        <v>6</v>
      </c>
      <c r="DO174">
        <v>0</v>
      </c>
      <c r="GQ174">
        <v>-1</v>
      </c>
      <c r="GR174">
        <v>-1</v>
      </c>
    </row>
    <row r="175" spans="1:200" x14ac:dyDescent="0.2">
      <c r="A175">
        <f>ROW(Source!A154)</f>
        <v>154</v>
      </c>
      <c r="B175">
        <v>74715642</v>
      </c>
      <c r="C175">
        <v>74749611</v>
      </c>
      <c r="D175">
        <v>49673503</v>
      </c>
      <c r="E175">
        <v>1</v>
      </c>
      <c r="F175">
        <v>1</v>
      </c>
      <c r="G175">
        <v>1</v>
      </c>
      <c r="H175">
        <v>2</v>
      </c>
      <c r="I175" t="s">
        <v>534</v>
      </c>
      <c r="J175" t="s">
        <v>535</v>
      </c>
      <c r="K175" t="s">
        <v>536</v>
      </c>
      <c r="L175">
        <v>1367</v>
      </c>
      <c r="N175">
        <v>1011</v>
      </c>
      <c r="O175" t="s">
        <v>530</v>
      </c>
      <c r="P175" t="s">
        <v>530</v>
      </c>
      <c r="Q175">
        <v>1</v>
      </c>
      <c r="W175">
        <v>0</v>
      </c>
      <c r="X175">
        <v>509054691</v>
      </c>
      <c r="Y175">
        <f>(AT175*ROUND(1.05,7))</f>
        <v>1.0500000000000001E-2</v>
      </c>
      <c r="AA175">
        <v>0</v>
      </c>
      <c r="AB175">
        <v>871.31</v>
      </c>
      <c r="AC175">
        <v>387.32</v>
      </c>
      <c r="AD175">
        <v>0</v>
      </c>
      <c r="AE175">
        <v>0</v>
      </c>
      <c r="AF175">
        <v>65.709999999999994</v>
      </c>
      <c r="AG175">
        <v>11.6</v>
      </c>
      <c r="AH175">
        <v>0</v>
      </c>
      <c r="AI175">
        <v>1</v>
      </c>
      <c r="AJ175">
        <v>13.26</v>
      </c>
      <c r="AK175">
        <v>33.39</v>
      </c>
      <c r="AL175">
        <v>1</v>
      </c>
      <c r="AM175">
        <v>4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6</v>
      </c>
      <c r="AT175">
        <v>0.01</v>
      </c>
      <c r="AU175" t="s">
        <v>64</v>
      </c>
      <c r="AV175">
        <v>0</v>
      </c>
      <c r="AW175">
        <v>2</v>
      </c>
      <c r="AX175">
        <v>74749622</v>
      </c>
      <c r="AY175">
        <v>1</v>
      </c>
      <c r="AZ175">
        <v>0</v>
      </c>
      <c r="BA175">
        <v>177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V175">
        <v>0</v>
      </c>
      <c r="CW175">
        <f>ROUND(Y175*Source!I154*DO175,7)</f>
        <v>0</v>
      </c>
      <c r="CX175">
        <f>ROUND(Y175*Source!I154,7)</f>
        <v>9.4500000000000001E-2</v>
      </c>
      <c r="CY175">
        <f>AB175</f>
        <v>871.31</v>
      </c>
      <c r="CZ175">
        <f>AF175</f>
        <v>65.709999999999994</v>
      </c>
      <c r="DA175">
        <f>AJ175</f>
        <v>13.26</v>
      </c>
      <c r="DB175">
        <f>ROUND((ROUND(AT175*CZ175,2)*ROUND(1.05,7)),2)</f>
        <v>0.69</v>
      </c>
      <c r="DC175">
        <f>ROUND((ROUND(AT175*AG175,2)*ROUND(1.05,7)),2)</f>
        <v>0.13</v>
      </c>
      <c r="DD175" t="s">
        <v>6</v>
      </c>
      <c r="DE175" t="s">
        <v>6</v>
      </c>
      <c r="DF175">
        <f>ROUND(ROUND(AE175,2)*CX175,2)</f>
        <v>0</v>
      </c>
      <c r="DG175">
        <f>ROUND(ROUND(AF175*AJ175,2)*CX175,2)</f>
        <v>82.34</v>
      </c>
      <c r="DH175">
        <f>Source!I154*SmtRes!Y175</f>
        <v>9.4500000000000001E-2</v>
      </c>
      <c r="DI175">
        <f>AB175</f>
        <v>871.31</v>
      </c>
      <c r="DJ175">
        <f>EtalonRes!Z177</f>
        <v>65.709999999999994</v>
      </c>
      <c r="DK175">
        <f>Source!BB154</f>
        <v>13.26</v>
      </c>
      <c r="DL175" t="s">
        <v>6</v>
      </c>
      <c r="DM175">
        <v>0</v>
      </c>
      <c r="DN175" t="s">
        <v>6</v>
      </c>
      <c r="DO175">
        <v>0</v>
      </c>
      <c r="GQ175">
        <v>-1</v>
      </c>
      <c r="GR175">
        <v>-1</v>
      </c>
    </row>
    <row r="176" spans="1:200" x14ac:dyDescent="0.2">
      <c r="A176">
        <f>ROW(Source!A154)</f>
        <v>154</v>
      </c>
      <c r="B176">
        <v>74715642</v>
      </c>
      <c r="C176">
        <v>74749611</v>
      </c>
      <c r="D176">
        <v>49525488</v>
      </c>
      <c r="E176">
        <v>1</v>
      </c>
      <c r="F176">
        <v>1</v>
      </c>
      <c r="G176">
        <v>1</v>
      </c>
      <c r="H176">
        <v>3</v>
      </c>
      <c r="I176" t="s">
        <v>537</v>
      </c>
      <c r="J176" t="s">
        <v>538</v>
      </c>
      <c r="K176" t="s">
        <v>539</v>
      </c>
      <c r="L176">
        <v>1346</v>
      </c>
      <c r="N176">
        <v>1009</v>
      </c>
      <c r="O176" t="s">
        <v>540</v>
      </c>
      <c r="P176" t="s">
        <v>540</v>
      </c>
      <c r="Q176">
        <v>1</v>
      </c>
      <c r="W176">
        <v>0</v>
      </c>
      <c r="X176">
        <v>-1864341761</v>
      </c>
      <c r="Y176" s="183" t="e">
        <f>#REF!</f>
        <v>#REF!</v>
      </c>
      <c r="AA176">
        <v>82.35</v>
      </c>
      <c r="AB176">
        <v>0</v>
      </c>
      <c r="AC176">
        <v>0</v>
      </c>
      <c r="AD176">
        <v>0</v>
      </c>
      <c r="AE176">
        <v>9.0399999999999991</v>
      </c>
      <c r="AF176">
        <v>0</v>
      </c>
      <c r="AG176">
        <v>0</v>
      </c>
      <c r="AH176">
        <v>0</v>
      </c>
      <c r="AI176">
        <v>9.11</v>
      </c>
      <c r="AJ176">
        <v>1</v>
      </c>
      <c r="AK176">
        <v>1</v>
      </c>
      <c r="AL176">
        <v>1</v>
      </c>
      <c r="AM176">
        <v>4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6</v>
      </c>
      <c r="AT176">
        <v>0.2</v>
      </c>
      <c r="AU176" t="s">
        <v>6</v>
      </c>
      <c r="AV176">
        <v>0</v>
      </c>
      <c r="AW176">
        <v>2</v>
      </c>
      <c r="AX176">
        <v>74749623</v>
      </c>
      <c r="AY176">
        <v>1</v>
      </c>
      <c r="AZ176">
        <v>0</v>
      </c>
      <c r="BA176">
        <v>178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V176">
        <v>0</v>
      </c>
      <c r="CW176">
        <v>0</v>
      </c>
      <c r="CX176" t="e">
        <f>ROUND(Y176*Source!I154,7)</f>
        <v>#REF!</v>
      </c>
      <c r="CY176">
        <f>AA176</f>
        <v>82.35</v>
      </c>
      <c r="CZ176">
        <f>AE176</f>
        <v>9.0399999999999991</v>
      </c>
      <c r="DA176">
        <f>AI176</f>
        <v>9.11</v>
      </c>
      <c r="DB176">
        <f>ROUND(ROUND(AT176*CZ176,2),2)</f>
        <v>1.81</v>
      </c>
      <c r="DC176">
        <f>ROUND(ROUND(AT176*AG176,2),2)</f>
        <v>0</v>
      </c>
      <c r="DD176" t="s">
        <v>6</v>
      </c>
      <c r="DE176" t="s">
        <v>6</v>
      </c>
      <c r="DF176" t="e">
        <f>ROUND(ROUND(AE176*AI176,2)*CX176,2)</f>
        <v>#REF!</v>
      </c>
      <c r="DG176" t="e">
        <f t="shared" ref="DG176:DG182" si="118">ROUND(ROUND(AF176,2)*CX176,2)</f>
        <v>#REF!</v>
      </c>
      <c r="DH176" t="e">
        <f>Source!I154*SmtRes!Y176</f>
        <v>#REF!</v>
      </c>
      <c r="DI176">
        <f>AA176</f>
        <v>82.35</v>
      </c>
      <c r="DJ176">
        <f>EtalonRes!Y178</f>
        <v>9.0399999999999991</v>
      </c>
      <c r="DK176">
        <f>Source!BC154</f>
        <v>9.11</v>
      </c>
      <c r="DL176" t="s">
        <v>6</v>
      </c>
      <c r="DM176">
        <v>0</v>
      </c>
      <c r="DN176" t="s">
        <v>6</v>
      </c>
      <c r="DO176">
        <v>0</v>
      </c>
      <c r="GQ176">
        <v>-1</v>
      </c>
      <c r="GR176">
        <v>-1</v>
      </c>
    </row>
    <row r="177" spans="1:200" x14ac:dyDescent="0.2">
      <c r="A177">
        <f>ROW(Source!A154)</f>
        <v>154</v>
      </c>
      <c r="B177">
        <v>74715642</v>
      </c>
      <c r="C177">
        <v>74749611</v>
      </c>
      <c r="D177">
        <v>49526492</v>
      </c>
      <c r="E177">
        <v>1</v>
      </c>
      <c r="F177">
        <v>1</v>
      </c>
      <c r="G177">
        <v>1</v>
      </c>
      <c r="H177">
        <v>3</v>
      </c>
      <c r="I177" t="s">
        <v>541</v>
      </c>
      <c r="J177" t="s">
        <v>542</v>
      </c>
      <c r="K177" t="s">
        <v>543</v>
      </c>
      <c r="L177">
        <v>1346</v>
      </c>
      <c r="N177">
        <v>1009</v>
      </c>
      <c r="O177" t="s">
        <v>540</v>
      </c>
      <c r="P177" t="s">
        <v>540</v>
      </c>
      <c r="Q177">
        <v>1</v>
      </c>
      <c r="W177">
        <v>0</v>
      </c>
      <c r="X177">
        <v>497341279</v>
      </c>
      <c r="Y177" s="183" t="e">
        <f>#REF!</f>
        <v>#REF!</v>
      </c>
      <c r="AA177">
        <v>210.35</v>
      </c>
      <c r="AB177">
        <v>0</v>
      </c>
      <c r="AC177">
        <v>0</v>
      </c>
      <c r="AD177">
        <v>0</v>
      </c>
      <c r="AE177">
        <v>23.09</v>
      </c>
      <c r="AF177">
        <v>0</v>
      </c>
      <c r="AG177">
        <v>0</v>
      </c>
      <c r="AH177">
        <v>0</v>
      </c>
      <c r="AI177">
        <v>9.11</v>
      </c>
      <c r="AJ177">
        <v>1</v>
      </c>
      <c r="AK177">
        <v>1</v>
      </c>
      <c r="AL177">
        <v>1</v>
      </c>
      <c r="AM177">
        <v>4</v>
      </c>
      <c r="AN177">
        <v>0</v>
      </c>
      <c r="AO177">
        <v>1</v>
      </c>
      <c r="AP177">
        <v>1</v>
      </c>
      <c r="AQ177">
        <v>0</v>
      </c>
      <c r="AR177">
        <v>0</v>
      </c>
      <c r="AS177" t="s">
        <v>6</v>
      </c>
      <c r="AT177">
        <v>0.56000000000000005</v>
      </c>
      <c r="AU177" t="s">
        <v>6</v>
      </c>
      <c r="AV177">
        <v>0</v>
      </c>
      <c r="AW177">
        <v>2</v>
      </c>
      <c r="AX177">
        <v>74749624</v>
      </c>
      <c r="AY177">
        <v>1</v>
      </c>
      <c r="AZ177">
        <v>0</v>
      </c>
      <c r="BA177">
        <v>179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V177">
        <v>0</v>
      </c>
      <c r="CW177">
        <v>0</v>
      </c>
      <c r="CX177" t="e">
        <f>ROUND(Y177*Source!I154,7)</f>
        <v>#REF!</v>
      </c>
      <c r="CY177">
        <f>AA177</f>
        <v>210.35</v>
      </c>
      <c r="CZ177">
        <f>AE177</f>
        <v>23.09</v>
      </c>
      <c r="DA177">
        <f>AI177</f>
        <v>9.11</v>
      </c>
      <c r="DB177">
        <f>ROUND(ROUND(AT177*CZ177,2),2)</f>
        <v>12.93</v>
      </c>
      <c r="DC177">
        <f>ROUND(ROUND(AT177*AG177,2),2)</f>
        <v>0</v>
      </c>
      <c r="DD177" t="s">
        <v>6</v>
      </c>
      <c r="DE177" t="s">
        <v>6</v>
      </c>
      <c r="DF177" t="e">
        <f>ROUND(ROUND(AE177*AI177,2)*CX177,2)</f>
        <v>#REF!</v>
      </c>
      <c r="DG177" t="e">
        <f t="shared" si="118"/>
        <v>#REF!</v>
      </c>
      <c r="DH177" t="e">
        <f>Source!I154*SmtRes!Y177</f>
        <v>#REF!</v>
      </c>
      <c r="DI177">
        <f>AA177</f>
        <v>210.35</v>
      </c>
      <c r="DJ177">
        <f>EtalonRes!Y179</f>
        <v>23.09</v>
      </c>
      <c r="DK177">
        <f>Source!BC154</f>
        <v>9.11</v>
      </c>
      <c r="DL177" t="s">
        <v>6</v>
      </c>
      <c r="DM177">
        <v>0</v>
      </c>
      <c r="DN177" t="s">
        <v>6</v>
      </c>
      <c r="DO177">
        <v>0</v>
      </c>
      <c r="GQ177">
        <v>-1</v>
      </c>
      <c r="GR177">
        <v>-1</v>
      </c>
    </row>
    <row r="178" spans="1:200" x14ac:dyDescent="0.2">
      <c r="A178">
        <f>ROW(Source!A154)</f>
        <v>154</v>
      </c>
      <c r="B178">
        <v>74715642</v>
      </c>
      <c r="C178">
        <v>74749611</v>
      </c>
      <c r="D178">
        <v>0</v>
      </c>
      <c r="E178">
        <v>0</v>
      </c>
      <c r="F178">
        <v>1</v>
      </c>
      <c r="G178">
        <v>1</v>
      </c>
      <c r="H178">
        <v>3</v>
      </c>
      <c r="I178" t="s">
        <v>35</v>
      </c>
      <c r="J178" t="s">
        <v>78</v>
      </c>
      <c r="K178" t="s">
        <v>253</v>
      </c>
      <c r="L178">
        <v>1371</v>
      </c>
      <c r="N178">
        <v>1013</v>
      </c>
      <c r="O178" t="s">
        <v>23</v>
      </c>
      <c r="P178" t="s">
        <v>23</v>
      </c>
      <c r="Q178">
        <v>1</v>
      </c>
      <c r="W178">
        <v>0</v>
      </c>
      <c r="X178">
        <v>-1384511245</v>
      </c>
      <c r="Y178">
        <f>AT178</f>
        <v>0.11111111</v>
      </c>
      <c r="AA178">
        <v>7359</v>
      </c>
      <c r="AB178">
        <v>0</v>
      </c>
      <c r="AC178">
        <v>0</v>
      </c>
      <c r="AD178">
        <v>0</v>
      </c>
      <c r="AE178">
        <v>7678.18</v>
      </c>
      <c r="AF178">
        <v>0</v>
      </c>
      <c r="AG178">
        <v>0</v>
      </c>
      <c r="AH178">
        <v>0</v>
      </c>
      <c r="AI178">
        <v>6.13</v>
      </c>
      <c r="AJ178">
        <v>1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 t="s">
        <v>6</v>
      </c>
      <c r="AT178">
        <v>0.11111111</v>
      </c>
      <c r="AU178" t="s">
        <v>6</v>
      </c>
      <c r="AV178">
        <v>0</v>
      </c>
      <c r="AW178">
        <v>1</v>
      </c>
      <c r="AX178">
        <v>-1</v>
      </c>
      <c r="AY178">
        <v>0</v>
      </c>
      <c r="AZ178">
        <v>0</v>
      </c>
      <c r="BA178" t="s">
        <v>6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V178">
        <v>0</v>
      </c>
      <c r="CW178">
        <v>0</v>
      </c>
      <c r="CX178">
        <f>ROUND(Y178*Source!I154,7)</f>
        <v>1</v>
      </c>
      <c r="CY178">
        <f>AA178</f>
        <v>7359</v>
      </c>
      <c r="CZ178">
        <f>AE178</f>
        <v>7678.18</v>
      </c>
      <c r="DA178">
        <f>AI178</f>
        <v>6.13</v>
      </c>
      <c r="DB178">
        <f>ROUND(ROUND(AT178*CZ178,2),2)</f>
        <v>853.13</v>
      </c>
      <c r="DC178">
        <f>ROUND(ROUND(AT178*AG178,2),2)</f>
        <v>0</v>
      </c>
      <c r="DD178" t="s">
        <v>6</v>
      </c>
      <c r="DE178" t="s">
        <v>6</v>
      </c>
      <c r="DF178">
        <f>ROUND(ROUND(AE178*AI178,2)*CX178,2)</f>
        <v>47067.24</v>
      </c>
      <c r="DG178">
        <f t="shared" si="118"/>
        <v>0</v>
      </c>
      <c r="DH178">
        <f>Source!I154*SmtRes!Y178</f>
        <v>0.99999998999999995</v>
      </c>
      <c r="DI178">
        <f>AA178</f>
        <v>7359</v>
      </c>
      <c r="DJ178">
        <f>DF178</f>
        <v>47067.24</v>
      </c>
      <c r="DK178">
        <f>Source!BC154</f>
        <v>9.11</v>
      </c>
      <c r="DL178" t="s">
        <v>6</v>
      </c>
      <c r="DM178">
        <v>0</v>
      </c>
      <c r="DN178" t="s">
        <v>6</v>
      </c>
      <c r="DO178">
        <v>0</v>
      </c>
      <c r="GP178">
        <v>1</v>
      </c>
      <c r="GQ178">
        <v>-1</v>
      </c>
      <c r="GR178">
        <v>-1</v>
      </c>
    </row>
    <row r="179" spans="1:200" x14ac:dyDescent="0.2">
      <c r="A179">
        <f>ROW(Source!A154)</f>
        <v>154</v>
      </c>
      <c r="B179">
        <v>74715642</v>
      </c>
      <c r="C179">
        <v>74749611</v>
      </c>
      <c r="D179">
        <v>0</v>
      </c>
      <c r="E179">
        <v>0</v>
      </c>
      <c r="F179">
        <v>1</v>
      </c>
      <c r="G179">
        <v>1</v>
      </c>
      <c r="H179">
        <v>3</v>
      </c>
      <c r="I179" t="s">
        <v>35</v>
      </c>
      <c r="J179" t="s">
        <v>258</v>
      </c>
      <c r="K179" t="s">
        <v>257</v>
      </c>
      <c r="L179">
        <v>1371</v>
      </c>
      <c r="N179">
        <v>1013</v>
      </c>
      <c r="O179" t="s">
        <v>23</v>
      </c>
      <c r="P179" t="s">
        <v>23</v>
      </c>
      <c r="Q179">
        <v>1</v>
      </c>
      <c r="W179">
        <v>0</v>
      </c>
      <c r="X179">
        <v>-583869472</v>
      </c>
      <c r="Y179">
        <f>AT179</f>
        <v>0.66666667000000002</v>
      </c>
      <c r="AA179">
        <v>1421.67</v>
      </c>
      <c r="AB179">
        <v>0</v>
      </c>
      <c r="AC179">
        <v>0</v>
      </c>
      <c r="AD179">
        <v>0</v>
      </c>
      <c r="AE179">
        <v>1495.05</v>
      </c>
      <c r="AF179">
        <v>0</v>
      </c>
      <c r="AG179">
        <v>0</v>
      </c>
      <c r="AH179">
        <v>0</v>
      </c>
      <c r="AI179">
        <v>9.11</v>
      </c>
      <c r="AJ179">
        <v>1</v>
      </c>
      <c r="AK179">
        <v>1</v>
      </c>
      <c r="AL179">
        <v>1</v>
      </c>
      <c r="AM179">
        <v>0</v>
      </c>
      <c r="AN179">
        <v>0</v>
      </c>
      <c r="AO179">
        <v>0</v>
      </c>
      <c r="AP179">
        <v>1</v>
      </c>
      <c r="AQ179">
        <v>0</v>
      </c>
      <c r="AR179">
        <v>0</v>
      </c>
      <c r="AS179" t="s">
        <v>6</v>
      </c>
      <c r="AT179">
        <v>0.66666667000000002</v>
      </c>
      <c r="AU179" t="s">
        <v>6</v>
      </c>
      <c r="AV179">
        <v>0</v>
      </c>
      <c r="AW179">
        <v>1</v>
      </c>
      <c r="AX179">
        <v>-1</v>
      </c>
      <c r="AY179">
        <v>0</v>
      </c>
      <c r="AZ179">
        <v>0</v>
      </c>
      <c r="BA179" t="s">
        <v>6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V179">
        <v>0</v>
      </c>
      <c r="CW179">
        <v>0</v>
      </c>
      <c r="CX179">
        <f>ROUND(Y179*Source!I154,7)</f>
        <v>6</v>
      </c>
      <c r="CY179">
        <f>AA179</f>
        <v>1421.67</v>
      </c>
      <c r="CZ179">
        <f>AE179</f>
        <v>1495.05</v>
      </c>
      <c r="DA179">
        <f>AI179</f>
        <v>9.11</v>
      </c>
      <c r="DB179">
        <f>ROUND(ROUND(AT179*CZ179,2),2)</f>
        <v>996.7</v>
      </c>
      <c r="DC179">
        <f>ROUND(ROUND(AT179*AG179,2),2)</f>
        <v>0</v>
      </c>
      <c r="DD179" t="s">
        <v>6</v>
      </c>
      <c r="DE179" t="s">
        <v>6</v>
      </c>
      <c r="DF179">
        <f>ROUND(ROUND(AE179*AI179,2)*CX179,2)</f>
        <v>81719.460000000006</v>
      </c>
      <c r="DG179">
        <f t="shared" si="118"/>
        <v>0</v>
      </c>
      <c r="DH179">
        <f>Source!I154*SmtRes!Y179</f>
        <v>6.0000000299999998</v>
      </c>
      <c r="DI179">
        <f>AA179</f>
        <v>1421.67</v>
      </c>
      <c r="DJ179">
        <f>DF179</f>
        <v>81719.460000000006</v>
      </c>
      <c r="DK179">
        <f>Source!BC154</f>
        <v>9.11</v>
      </c>
      <c r="DL179" t="s">
        <v>6</v>
      </c>
      <c r="DM179">
        <v>0</v>
      </c>
      <c r="DN179" t="s">
        <v>6</v>
      </c>
      <c r="DO179">
        <v>0</v>
      </c>
      <c r="GP179">
        <v>1</v>
      </c>
      <c r="GQ179">
        <v>-1</v>
      </c>
      <c r="GR179">
        <v>-1</v>
      </c>
    </row>
    <row r="180" spans="1:200" x14ac:dyDescent="0.2">
      <c r="A180">
        <f>ROW(Source!A154)</f>
        <v>154</v>
      </c>
      <c r="B180">
        <v>74715642</v>
      </c>
      <c r="C180">
        <v>74749611</v>
      </c>
      <c r="D180">
        <v>0</v>
      </c>
      <c r="E180">
        <v>1</v>
      </c>
      <c r="F180">
        <v>1</v>
      </c>
      <c r="G180">
        <v>1</v>
      </c>
      <c r="H180">
        <v>3</v>
      </c>
      <c r="I180" t="s">
        <v>35</v>
      </c>
      <c r="J180" t="s">
        <v>78</v>
      </c>
      <c r="K180" t="s">
        <v>89</v>
      </c>
      <c r="L180">
        <v>1371</v>
      </c>
      <c r="N180">
        <v>1013</v>
      </c>
      <c r="O180" t="s">
        <v>23</v>
      </c>
      <c r="P180" t="s">
        <v>23</v>
      </c>
      <c r="Q180">
        <v>1</v>
      </c>
      <c r="W180">
        <v>0</v>
      </c>
      <c r="X180">
        <v>1264643974</v>
      </c>
      <c r="Y180">
        <f>AT180</f>
        <v>0.22222222</v>
      </c>
      <c r="AA180">
        <v>7645</v>
      </c>
      <c r="AB180">
        <v>0</v>
      </c>
      <c r="AC180">
        <v>0</v>
      </c>
      <c r="AD180">
        <v>0</v>
      </c>
      <c r="AE180">
        <v>7976.58</v>
      </c>
      <c r="AF180">
        <v>0</v>
      </c>
      <c r="AG180">
        <v>0</v>
      </c>
      <c r="AH180">
        <v>0</v>
      </c>
      <c r="AI180">
        <v>6.13</v>
      </c>
      <c r="AJ180">
        <v>1</v>
      </c>
      <c r="AK180">
        <v>1</v>
      </c>
      <c r="AL180">
        <v>1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 t="s">
        <v>6</v>
      </c>
      <c r="AT180">
        <v>0.22222222</v>
      </c>
      <c r="AU180" t="s">
        <v>6</v>
      </c>
      <c r="AV180">
        <v>0</v>
      </c>
      <c r="AW180">
        <v>1</v>
      </c>
      <c r="AX180">
        <v>-1</v>
      </c>
      <c r="AY180">
        <v>0</v>
      </c>
      <c r="AZ180">
        <v>0</v>
      </c>
      <c r="BA180" t="s">
        <v>6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V180">
        <v>0</v>
      </c>
      <c r="CW180">
        <v>0</v>
      </c>
      <c r="CX180">
        <f>ROUND(Y180*Source!I154,7)</f>
        <v>2</v>
      </c>
      <c r="CY180">
        <f>AA180</f>
        <v>7645</v>
      </c>
      <c r="CZ180">
        <f>AE180</f>
        <v>7976.58</v>
      </c>
      <c r="DA180">
        <f>AI180</f>
        <v>6.13</v>
      </c>
      <c r="DB180">
        <f>ROUND(ROUND(AT180*CZ180,2),2)</f>
        <v>1772.57</v>
      </c>
      <c r="DC180">
        <f>ROUND(ROUND(AT180*AG180,2),2)</f>
        <v>0</v>
      </c>
      <c r="DD180" t="s">
        <v>6</v>
      </c>
      <c r="DE180" t="s">
        <v>6</v>
      </c>
      <c r="DF180">
        <f>ROUND(ROUND(AE180*AI180,2)*CX180,2)</f>
        <v>97792.88</v>
      </c>
      <c r="DG180">
        <f t="shared" si="118"/>
        <v>0</v>
      </c>
      <c r="DH180">
        <f>Source!I154*SmtRes!Y180</f>
        <v>1.9999999799999999</v>
      </c>
      <c r="DI180">
        <f>AA180</f>
        <v>7645</v>
      </c>
      <c r="DJ180">
        <f>DF180</f>
        <v>97792.88</v>
      </c>
      <c r="DK180">
        <f>Source!BC154</f>
        <v>9.11</v>
      </c>
      <c r="DL180" t="s">
        <v>6</v>
      </c>
      <c r="DM180">
        <v>0</v>
      </c>
      <c r="DN180" t="s">
        <v>6</v>
      </c>
      <c r="DO180">
        <v>0</v>
      </c>
      <c r="GP180">
        <v>1</v>
      </c>
      <c r="GQ180">
        <v>-1</v>
      </c>
      <c r="GR180">
        <v>-1</v>
      </c>
    </row>
    <row r="181" spans="1:200" x14ac:dyDescent="0.2">
      <c r="A181">
        <f>ROW(Source!A158)</f>
        <v>158</v>
      </c>
      <c r="B181">
        <v>74715642</v>
      </c>
      <c r="C181">
        <v>74749899</v>
      </c>
      <c r="D181">
        <v>49510715</v>
      </c>
      <c r="E181">
        <v>70</v>
      </c>
      <c r="F181">
        <v>1</v>
      </c>
      <c r="G181">
        <v>1</v>
      </c>
      <c r="H181">
        <v>1</v>
      </c>
      <c r="I181" t="s">
        <v>566</v>
      </c>
      <c r="J181" t="s">
        <v>6</v>
      </c>
      <c r="K181" t="s">
        <v>567</v>
      </c>
      <c r="L181">
        <v>1191</v>
      </c>
      <c r="N181">
        <v>1013</v>
      </c>
      <c r="O181" t="s">
        <v>524</v>
      </c>
      <c r="P181" t="s">
        <v>524</v>
      </c>
      <c r="Q181">
        <v>1</v>
      </c>
      <c r="W181">
        <v>0</v>
      </c>
      <c r="X181">
        <v>1049124552</v>
      </c>
      <c r="Y181">
        <f>(AT181*ROUND(1.05,7))</f>
        <v>26.040000000000003</v>
      </c>
      <c r="AA181">
        <v>0</v>
      </c>
      <c r="AB181">
        <v>0</v>
      </c>
      <c r="AC181">
        <v>0</v>
      </c>
      <c r="AD181">
        <v>284.82</v>
      </c>
      <c r="AE181">
        <v>0</v>
      </c>
      <c r="AF181">
        <v>0</v>
      </c>
      <c r="AG181">
        <v>0</v>
      </c>
      <c r="AH181">
        <v>8.5299999999999994</v>
      </c>
      <c r="AI181">
        <v>1</v>
      </c>
      <c r="AJ181">
        <v>1</v>
      </c>
      <c r="AK181">
        <v>1</v>
      </c>
      <c r="AL181">
        <v>33.39</v>
      </c>
      <c r="AM181">
        <v>4</v>
      </c>
      <c r="AN181">
        <v>0</v>
      </c>
      <c r="AO181">
        <v>1</v>
      </c>
      <c r="AP181">
        <v>1</v>
      </c>
      <c r="AQ181">
        <v>0</v>
      </c>
      <c r="AR181">
        <v>0</v>
      </c>
      <c r="AS181" t="s">
        <v>6</v>
      </c>
      <c r="AT181">
        <v>24.8</v>
      </c>
      <c r="AU181" t="s">
        <v>26</v>
      </c>
      <c r="AV181">
        <v>1</v>
      </c>
      <c r="AW181">
        <v>2</v>
      </c>
      <c r="AX181">
        <v>74749900</v>
      </c>
      <c r="AY181">
        <v>1</v>
      </c>
      <c r="AZ181">
        <v>0</v>
      </c>
      <c r="BA181">
        <v>181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U181">
        <f>ROUND(AT181*Source!I158*AH181*AL181,2)</f>
        <v>423.81</v>
      </c>
      <c r="CV181">
        <f>ROUND(Y181*Source!I158,7)</f>
        <v>1.5624</v>
      </c>
      <c r="CW181">
        <v>0</v>
      </c>
      <c r="CX181">
        <f>ROUND(Y181*Source!I158,7)</f>
        <v>1.5624</v>
      </c>
      <c r="CY181">
        <f>AD181</f>
        <v>284.82</v>
      </c>
      <c r="CZ181">
        <f>AH181</f>
        <v>8.5299999999999994</v>
      </c>
      <c r="DA181">
        <f>AL181</f>
        <v>33.39</v>
      </c>
      <c r="DB181">
        <f>ROUND((ROUND(AT181*CZ181,2)*ROUND(1.05,7)),2)</f>
        <v>222.12</v>
      </c>
      <c r="DC181">
        <f>ROUND((ROUND(AT181*AG181,2)*ROUND(1.05,7)),2)</f>
        <v>0</v>
      </c>
      <c r="DD181" t="s">
        <v>6</v>
      </c>
      <c r="DE181" t="s">
        <v>6</v>
      </c>
      <c r="DF181">
        <f>ROUND(ROUND(AE181,2)*CX181,2)</f>
        <v>0</v>
      </c>
      <c r="DG181">
        <f t="shared" si="118"/>
        <v>0</v>
      </c>
      <c r="DH181">
        <f>Source!I158*SmtRes!Y181</f>
        <v>1.5624</v>
      </c>
      <c r="DI181">
        <f>AD181</f>
        <v>284.82</v>
      </c>
      <c r="DJ181">
        <f>EtalonRes!AB181</f>
        <v>8.5299999999999994</v>
      </c>
      <c r="DK181">
        <f>Source!BA158</f>
        <v>33.39</v>
      </c>
      <c r="DL181" t="s">
        <v>6</v>
      </c>
      <c r="DM181">
        <v>0</v>
      </c>
      <c r="DN181" t="s">
        <v>6</v>
      </c>
      <c r="DO181">
        <v>0</v>
      </c>
      <c r="GQ181">
        <v>-1</v>
      </c>
      <c r="GR181">
        <v>-1</v>
      </c>
    </row>
    <row r="182" spans="1:200" x14ac:dyDescent="0.2">
      <c r="A182">
        <f>ROW(Source!A158)</f>
        <v>158</v>
      </c>
      <c r="B182">
        <v>74715642</v>
      </c>
      <c r="C182">
        <v>74749899</v>
      </c>
      <c r="D182">
        <v>49510905</v>
      </c>
      <c r="E182">
        <v>70</v>
      </c>
      <c r="F182">
        <v>1</v>
      </c>
      <c r="G182">
        <v>1</v>
      </c>
      <c r="H182">
        <v>1</v>
      </c>
      <c r="I182" t="s">
        <v>525</v>
      </c>
      <c r="J182" t="s">
        <v>6</v>
      </c>
      <c r="K182" t="s">
        <v>526</v>
      </c>
      <c r="L182">
        <v>1191</v>
      </c>
      <c r="N182">
        <v>1013</v>
      </c>
      <c r="O182" t="s">
        <v>524</v>
      </c>
      <c r="P182" t="s">
        <v>524</v>
      </c>
      <c r="Q182">
        <v>1</v>
      </c>
      <c r="W182">
        <v>0</v>
      </c>
      <c r="X182">
        <v>-1417349443</v>
      </c>
      <c r="Y182">
        <f>(AT182*ROUND(1.05,7))</f>
        <v>2.1000000000000001E-2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33.39</v>
      </c>
      <c r="AL182">
        <v>1</v>
      </c>
      <c r="AM182">
        <v>4</v>
      </c>
      <c r="AN182">
        <v>0</v>
      </c>
      <c r="AO182">
        <v>1</v>
      </c>
      <c r="AP182">
        <v>1</v>
      </c>
      <c r="AQ182">
        <v>0</v>
      </c>
      <c r="AR182">
        <v>0</v>
      </c>
      <c r="AS182" t="s">
        <v>6</v>
      </c>
      <c r="AT182">
        <v>0.02</v>
      </c>
      <c r="AU182" t="s">
        <v>26</v>
      </c>
      <c r="AV182">
        <v>2</v>
      </c>
      <c r="AW182">
        <v>2</v>
      </c>
      <c r="AX182">
        <v>74749901</v>
      </c>
      <c r="AY182">
        <v>1</v>
      </c>
      <c r="AZ182">
        <v>0</v>
      </c>
      <c r="BA182">
        <v>182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V182">
        <v>0</v>
      </c>
      <c r="CW182">
        <v>0</v>
      </c>
      <c r="CX182">
        <f>ROUND(Y182*Source!I158,7)</f>
        <v>1.2600000000000001E-3</v>
      </c>
      <c r="CY182">
        <f>AD182</f>
        <v>0</v>
      </c>
      <c r="CZ182">
        <f>AH182</f>
        <v>0</v>
      </c>
      <c r="DA182">
        <f>AL182</f>
        <v>1</v>
      </c>
      <c r="DB182">
        <f>ROUND((ROUND(AT182*CZ182,2)*ROUND(1.05,7)),2)</f>
        <v>0</v>
      </c>
      <c r="DC182">
        <f>ROUND((ROUND(AT182*AG182,2)*ROUND(1.05,7)),2)</f>
        <v>0</v>
      </c>
      <c r="DD182" t="s">
        <v>6</v>
      </c>
      <c r="DE182" t="s">
        <v>6</v>
      </c>
      <c r="DF182">
        <f>ROUND(ROUND(AE182,2)*CX182,2)</f>
        <v>0</v>
      </c>
      <c r="DG182">
        <f t="shared" si="118"/>
        <v>0</v>
      </c>
      <c r="DH182">
        <f>Source!I158*SmtRes!Y182</f>
        <v>1.2600000000000001E-3</v>
      </c>
      <c r="DI182">
        <f>AD182</f>
        <v>0</v>
      </c>
      <c r="DJ182">
        <f>EtalonRes!AB182</f>
        <v>0</v>
      </c>
      <c r="DK182">
        <f>Source!BA158</f>
        <v>33.39</v>
      </c>
      <c r="DL182" t="s">
        <v>6</v>
      </c>
      <c r="DM182">
        <v>0</v>
      </c>
      <c r="DN182" t="s">
        <v>6</v>
      </c>
      <c r="DO182">
        <v>0</v>
      </c>
      <c r="GQ182">
        <v>-1</v>
      </c>
      <c r="GR182">
        <v>-1</v>
      </c>
    </row>
    <row r="183" spans="1:200" x14ac:dyDescent="0.2">
      <c r="A183">
        <f>ROW(Source!A158)</f>
        <v>158</v>
      </c>
      <c r="B183">
        <v>74715642</v>
      </c>
      <c r="C183">
        <v>74749899</v>
      </c>
      <c r="D183">
        <v>49672767</v>
      </c>
      <c r="E183">
        <v>1</v>
      </c>
      <c r="F183">
        <v>1</v>
      </c>
      <c r="G183">
        <v>1</v>
      </c>
      <c r="H183">
        <v>2</v>
      </c>
      <c r="I183" t="s">
        <v>568</v>
      </c>
      <c r="J183" t="s">
        <v>569</v>
      </c>
      <c r="K183" t="s">
        <v>570</v>
      </c>
      <c r="L183">
        <v>1367</v>
      </c>
      <c r="N183">
        <v>1011</v>
      </c>
      <c r="O183" t="s">
        <v>530</v>
      </c>
      <c r="P183" t="s">
        <v>530</v>
      </c>
      <c r="Q183">
        <v>1</v>
      </c>
      <c r="W183">
        <v>0</v>
      </c>
      <c r="X183">
        <v>1232162608</v>
      </c>
      <c r="Y183">
        <f>(AT183*ROUND(1.05,7))</f>
        <v>3.15E-3</v>
      </c>
      <c r="AA183">
        <v>0</v>
      </c>
      <c r="AB183">
        <v>414.51</v>
      </c>
      <c r="AC183">
        <v>450.77</v>
      </c>
      <c r="AD183">
        <v>0</v>
      </c>
      <c r="AE183">
        <v>0</v>
      </c>
      <c r="AF183">
        <v>31.26</v>
      </c>
      <c r="AG183">
        <v>13.5</v>
      </c>
      <c r="AH183">
        <v>0</v>
      </c>
      <c r="AI183">
        <v>1</v>
      </c>
      <c r="AJ183">
        <v>13.26</v>
      </c>
      <c r="AK183">
        <v>33.39</v>
      </c>
      <c r="AL183">
        <v>1</v>
      </c>
      <c r="AM183">
        <v>4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6</v>
      </c>
      <c r="AT183">
        <v>3.0000000000000001E-3</v>
      </c>
      <c r="AU183" t="s">
        <v>64</v>
      </c>
      <c r="AV183">
        <v>0</v>
      </c>
      <c r="AW183">
        <v>2</v>
      </c>
      <c r="AX183">
        <v>74749902</v>
      </c>
      <c r="AY183">
        <v>1</v>
      </c>
      <c r="AZ183">
        <v>0</v>
      </c>
      <c r="BA183">
        <v>183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V183">
        <v>0</v>
      </c>
      <c r="CW183">
        <f>ROUND(Y183*Source!I158*DO183,7)</f>
        <v>0</v>
      </c>
      <c r="CX183">
        <f>ROUND(Y183*Source!I158,7)</f>
        <v>1.8900000000000001E-4</v>
      </c>
      <c r="CY183">
        <f>AB183</f>
        <v>414.51</v>
      </c>
      <c r="CZ183">
        <f>AF183</f>
        <v>31.26</v>
      </c>
      <c r="DA183">
        <f>AJ183</f>
        <v>13.26</v>
      </c>
      <c r="DB183">
        <f>ROUND((ROUND(AT183*CZ183,2)*ROUND(1.05,7)),2)</f>
        <v>0.09</v>
      </c>
      <c r="DC183">
        <f>ROUND((ROUND(AT183*AG183,2)*ROUND(1.05,7)),2)</f>
        <v>0.04</v>
      </c>
      <c r="DD183" t="s">
        <v>6</v>
      </c>
      <c r="DE183" t="s">
        <v>6</v>
      </c>
      <c r="DF183">
        <f>ROUND(ROUND(AE183,2)*CX183,2)</f>
        <v>0</v>
      </c>
      <c r="DG183">
        <f>ROUND(ROUND(AF183*AJ183,2)*CX183,2)</f>
        <v>0.08</v>
      </c>
      <c r="DH183">
        <f>Source!I158*SmtRes!Y183</f>
        <v>1.8899999999999999E-4</v>
      </c>
      <c r="DI183">
        <f>AB183</f>
        <v>414.51</v>
      </c>
      <c r="DJ183">
        <f>EtalonRes!Z183</f>
        <v>31.26</v>
      </c>
      <c r="DK183">
        <f>Source!BB158</f>
        <v>13.26</v>
      </c>
      <c r="DL183" t="s">
        <v>6</v>
      </c>
      <c r="DM183">
        <v>0</v>
      </c>
      <c r="DN183" t="s">
        <v>6</v>
      </c>
      <c r="DO183">
        <v>0</v>
      </c>
      <c r="GQ183">
        <v>-1</v>
      </c>
      <c r="GR183">
        <v>-1</v>
      </c>
    </row>
    <row r="184" spans="1:200" x14ac:dyDescent="0.2">
      <c r="A184">
        <f>ROW(Source!A158)</f>
        <v>158</v>
      </c>
      <c r="B184">
        <v>74715642</v>
      </c>
      <c r="C184">
        <v>74749899</v>
      </c>
      <c r="D184">
        <v>49673503</v>
      </c>
      <c r="E184">
        <v>1</v>
      </c>
      <c r="F184">
        <v>1</v>
      </c>
      <c r="G184">
        <v>1</v>
      </c>
      <c r="H184">
        <v>2</v>
      </c>
      <c r="I184" t="s">
        <v>534</v>
      </c>
      <c r="J184" t="s">
        <v>535</v>
      </c>
      <c r="K184" t="s">
        <v>536</v>
      </c>
      <c r="L184">
        <v>1367</v>
      </c>
      <c r="N184">
        <v>1011</v>
      </c>
      <c r="O184" t="s">
        <v>530</v>
      </c>
      <c r="P184" t="s">
        <v>530</v>
      </c>
      <c r="Q184">
        <v>1</v>
      </c>
      <c r="W184">
        <v>0</v>
      </c>
      <c r="X184">
        <v>509054691</v>
      </c>
      <c r="Y184">
        <f>(AT184*ROUND(1.05,7))</f>
        <v>2.1000000000000001E-2</v>
      </c>
      <c r="AA184">
        <v>0</v>
      </c>
      <c r="AB184">
        <v>871.31</v>
      </c>
      <c r="AC184">
        <v>387.32</v>
      </c>
      <c r="AD184">
        <v>0</v>
      </c>
      <c r="AE184">
        <v>0</v>
      </c>
      <c r="AF184">
        <v>65.709999999999994</v>
      </c>
      <c r="AG184">
        <v>11.6</v>
      </c>
      <c r="AH184">
        <v>0</v>
      </c>
      <c r="AI184">
        <v>1</v>
      </c>
      <c r="AJ184">
        <v>13.26</v>
      </c>
      <c r="AK184">
        <v>33.39</v>
      </c>
      <c r="AL184">
        <v>1</v>
      </c>
      <c r="AM184">
        <v>4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6</v>
      </c>
      <c r="AT184">
        <v>0.02</v>
      </c>
      <c r="AU184" t="s">
        <v>64</v>
      </c>
      <c r="AV184">
        <v>0</v>
      </c>
      <c r="AW184">
        <v>2</v>
      </c>
      <c r="AX184">
        <v>74749903</v>
      </c>
      <c r="AY184">
        <v>1</v>
      </c>
      <c r="AZ184">
        <v>0</v>
      </c>
      <c r="BA184">
        <v>184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V184">
        <v>0</v>
      </c>
      <c r="CW184">
        <f>ROUND(Y184*Source!I158*DO184,7)</f>
        <v>0</v>
      </c>
      <c r="CX184">
        <f>ROUND(Y184*Source!I158,7)</f>
        <v>1.2600000000000001E-3</v>
      </c>
      <c r="CY184">
        <f>AB184</f>
        <v>871.31</v>
      </c>
      <c r="CZ184">
        <f>AF184</f>
        <v>65.709999999999994</v>
      </c>
      <c r="DA184">
        <f>AJ184</f>
        <v>13.26</v>
      </c>
      <c r="DB184">
        <f>ROUND((ROUND(AT184*CZ184,2)*ROUND(1.05,7)),2)</f>
        <v>1.38</v>
      </c>
      <c r="DC184">
        <f>ROUND((ROUND(AT184*AG184,2)*ROUND(1.05,7)),2)</f>
        <v>0.24</v>
      </c>
      <c r="DD184" t="s">
        <v>6</v>
      </c>
      <c r="DE184" t="s">
        <v>6</v>
      </c>
      <c r="DF184">
        <f>ROUND(ROUND(AE184,2)*CX184,2)</f>
        <v>0</v>
      </c>
      <c r="DG184">
        <f>ROUND(ROUND(AF184*AJ184,2)*CX184,2)</f>
        <v>1.1000000000000001</v>
      </c>
      <c r="DH184">
        <f>Source!I158*SmtRes!Y184</f>
        <v>1.2600000000000001E-3</v>
      </c>
      <c r="DI184">
        <f>AB184</f>
        <v>871.31</v>
      </c>
      <c r="DJ184">
        <f>EtalonRes!Z184</f>
        <v>65.709999999999994</v>
      </c>
      <c r="DK184">
        <f>Source!BB158</f>
        <v>13.26</v>
      </c>
      <c r="DL184" t="s">
        <v>6</v>
      </c>
      <c r="DM184">
        <v>0</v>
      </c>
      <c r="DN184" t="s">
        <v>6</v>
      </c>
      <c r="DO184">
        <v>0</v>
      </c>
      <c r="GQ184">
        <v>-1</v>
      </c>
      <c r="GR184">
        <v>-1</v>
      </c>
    </row>
    <row r="185" spans="1:200" x14ac:dyDescent="0.2">
      <c r="A185">
        <f>ROW(Source!A158)</f>
        <v>158</v>
      </c>
      <c r="B185">
        <v>74715642</v>
      </c>
      <c r="C185">
        <v>74749899</v>
      </c>
      <c r="D185">
        <v>49525697</v>
      </c>
      <c r="E185">
        <v>1</v>
      </c>
      <c r="F185">
        <v>1</v>
      </c>
      <c r="G185">
        <v>1</v>
      </c>
      <c r="H185">
        <v>3</v>
      </c>
      <c r="I185" t="s">
        <v>571</v>
      </c>
      <c r="J185" t="s">
        <v>572</v>
      </c>
      <c r="K185" t="s">
        <v>573</v>
      </c>
      <c r="L185">
        <v>1425</v>
      </c>
      <c r="N185">
        <v>1013</v>
      </c>
      <c r="O185" t="s">
        <v>263</v>
      </c>
      <c r="P185" t="s">
        <v>263</v>
      </c>
      <c r="Q185">
        <v>1</v>
      </c>
      <c r="W185">
        <v>0</v>
      </c>
      <c r="X185">
        <v>1343353334</v>
      </c>
      <c r="Y185" s="183" t="e">
        <f>#REF!</f>
        <v>#REF!</v>
      </c>
      <c r="AA185">
        <v>72.88</v>
      </c>
      <c r="AB185">
        <v>0</v>
      </c>
      <c r="AC185">
        <v>0</v>
      </c>
      <c r="AD185">
        <v>0</v>
      </c>
      <c r="AE185">
        <v>8</v>
      </c>
      <c r="AF185">
        <v>0</v>
      </c>
      <c r="AG185">
        <v>0</v>
      </c>
      <c r="AH185">
        <v>0</v>
      </c>
      <c r="AI185">
        <v>9.11</v>
      </c>
      <c r="AJ185">
        <v>1</v>
      </c>
      <c r="AK185">
        <v>1</v>
      </c>
      <c r="AL185">
        <v>1</v>
      </c>
      <c r="AM185">
        <v>4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6</v>
      </c>
      <c r="AT185">
        <v>4.04</v>
      </c>
      <c r="AU185" t="s">
        <v>6</v>
      </c>
      <c r="AV185">
        <v>0</v>
      </c>
      <c r="AW185">
        <v>2</v>
      </c>
      <c r="AX185">
        <v>74749905</v>
      </c>
      <c r="AY185">
        <v>1</v>
      </c>
      <c r="AZ185">
        <v>0</v>
      </c>
      <c r="BA185">
        <v>186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V185">
        <v>0</v>
      </c>
      <c r="CW185">
        <v>0</v>
      </c>
      <c r="CX185" t="e">
        <f>ROUND(Y185*Source!I158,7)</f>
        <v>#REF!</v>
      </c>
      <c r="CY185">
        <f>AA185</f>
        <v>72.88</v>
      </c>
      <c r="CZ185">
        <f>AE185</f>
        <v>8</v>
      </c>
      <c r="DA185">
        <f>AI185</f>
        <v>9.11</v>
      </c>
      <c r="DB185">
        <f>ROUND(ROUND(AT185*CZ185,2),2)</f>
        <v>32.32</v>
      </c>
      <c r="DC185">
        <f>ROUND(ROUND(AT185*AG185,2),2)</f>
        <v>0</v>
      </c>
      <c r="DD185" t="s">
        <v>6</v>
      </c>
      <c r="DE185" t="s">
        <v>6</v>
      </c>
      <c r="DF185" t="e">
        <f>ROUND(ROUND(AE185*AI185,2)*CX185,2)</f>
        <v>#REF!</v>
      </c>
      <c r="DG185" t="e">
        <f>ROUND(ROUND(AF185,2)*CX185,2)</f>
        <v>#REF!</v>
      </c>
      <c r="DH185" t="e">
        <f>Source!I158*SmtRes!Y185</f>
        <v>#REF!</v>
      </c>
      <c r="DI185">
        <f>AA185</f>
        <v>72.88</v>
      </c>
      <c r="DJ185">
        <f>EtalonRes!Y186</f>
        <v>8</v>
      </c>
      <c r="DK185">
        <f>Source!BC158</f>
        <v>9.11</v>
      </c>
      <c r="DL185" t="s">
        <v>6</v>
      </c>
      <c r="DM185">
        <v>0</v>
      </c>
      <c r="DN185" t="s">
        <v>6</v>
      </c>
      <c r="DO185">
        <v>0</v>
      </c>
      <c r="GQ185">
        <v>-1</v>
      </c>
      <c r="GR185">
        <v>-1</v>
      </c>
    </row>
    <row r="186" spans="1:200" x14ac:dyDescent="0.2">
      <c r="A186">
        <f>ROW(Source!A158)</f>
        <v>158</v>
      </c>
      <c r="B186">
        <v>74715642</v>
      </c>
      <c r="C186">
        <v>74749899</v>
      </c>
      <c r="D186">
        <v>49555026</v>
      </c>
      <c r="E186">
        <v>1</v>
      </c>
      <c r="F186">
        <v>1</v>
      </c>
      <c r="G186">
        <v>1</v>
      </c>
      <c r="H186">
        <v>3</v>
      </c>
      <c r="I186" t="s">
        <v>574</v>
      </c>
      <c r="J186" t="s">
        <v>575</v>
      </c>
      <c r="K186" t="s">
        <v>576</v>
      </c>
      <c r="L186">
        <v>1296</v>
      </c>
      <c r="N186">
        <v>1002</v>
      </c>
      <c r="O186" t="s">
        <v>577</v>
      </c>
      <c r="P186" t="s">
        <v>577</v>
      </c>
      <c r="Q186">
        <v>1</v>
      </c>
      <c r="W186">
        <v>0</v>
      </c>
      <c r="X186">
        <v>1235506667</v>
      </c>
      <c r="Y186" s="183" t="e">
        <f>#REF!</f>
        <v>#REF!</v>
      </c>
      <c r="AA186">
        <v>1196.5999999999999</v>
      </c>
      <c r="AB186">
        <v>0</v>
      </c>
      <c r="AC186">
        <v>0</v>
      </c>
      <c r="AD186">
        <v>0</v>
      </c>
      <c r="AE186">
        <v>131.35</v>
      </c>
      <c r="AF186">
        <v>0</v>
      </c>
      <c r="AG186">
        <v>0</v>
      </c>
      <c r="AH186">
        <v>0</v>
      </c>
      <c r="AI186">
        <v>9.11</v>
      </c>
      <c r="AJ186">
        <v>1</v>
      </c>
      <c r="AK186">
        <v>1</v>
      </c>
      <c r="AL186">
        <v>1</v>
      </c>
      <c r="AM186">
        <v>4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6</v>
      </c>
      <c r="AT186">
        <v>2.1267</v>
      </c>
      <c r="AU186" t="s">
        <v>6</v>
      </c>
      <c r="AV186">
        <v>0</v>
      </c>
      <c r="AW186">
        <v>2</v>
      </c>
      <c r="AX186">
        <v>74749907</v>
      </c>
      <c r="AY186">
        <v>1</v>
      </c>
      <c r="AZ186">
        <v>0</v>
      </c>
      <c r="BA186">
        <v>188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V186">
        <v>0</v>
      </c>
      <c r="CW186">
        <v>0</v>
      </c>
      <c r="CX186" t="e">
        <f>ROUND(Y186*Source!I158,7)</f>
        <v>#REF!</v>
      </c>
      <c r="CY186">
        <f>AA186</f>
        <v>1196.5999999999999</v>
      </c>
      <c r="CZ186">
        <f>AE186</f>
        <v>131.35</v>
      </c>
      <c r="DA186">
        <f>AI186</f>
        <v>9.11</v>
      </c>
      <c r="DB186">
        <f>ROUND(ROUND(AT186*CZ186,2),2)</f>
        <v>279.33999999999997</v>
      </c>
      <c r="DC186">
        <f>ROUND(ROUND(AT186*AG186,2),2)</f>
        <v>0</v>
      </c>
      <c r="DD186" t="s">
        <v>6</v>
      </c>
      <c r="DE186" t="s">
        <v>6</v>
      </c>
      <c r="DF186" t="e">
        <f>ROUND(ROUND(AE186*AI186,2)*CX186,2)</f>
        <v>#REF!</v>
      </c>
      <c r="DG186" t="e">
        <f>ROUND(ROUND(AF186,2)*CX186,2)</f>
        <v>#REF!</v>
      </c>
      <c r="DH186" t="e">
        <f>Source!I158*SmtRes!Y186</f>
        <v>#REF!</v>
      </c>
      <c r="DI186">
        <f>AA186</f>
        <v>1196.5999999999999</v>
      </c>
      <c r="DJ186">
        <f>EtalonRes!Y188</f>
        <v>131.35</v>
      </c>
      <c r="DK186">
        <f>Source!BC158</f>
        <v>9.11</v>
      </c>
      <c r="DL186" t="s">
        <v>6</v>
      </c>
      <c r="DM186">
        <v>0</v>
      </c>
      <c r="DN186" t="s">
        <v>6</v>
      </c>
      <c r="DO186">
        <v>0</v>
      </c>
      <c r="GQ186">
        <v>-1</v>
      </c>
      <c r="GR186">
        <v>-1</v>
      </c>
    </row>
    <row r="187" spans="1:200" x14ac:dyDescent="0.2">
      <c r="A187">
        <f>ROW(Source!A158)</f>
        <v>158</v>
      </c>
      <c r="B187">
        <v>74715642</v>
      </c>
      <c r="C187">
        <v>74749899</v>
      </c>
      <c r="D187">
        <v>0</v>
      </c>
      <c r="E187">
        <v>0</v>
      </c>
      <c r="F187">
        <v>1</v>
      </c>
      <c r="G187">
        <v>1</v>
      </c>
      <c r="H187">
        <v>3</v>
      </c>
      <c r="I187" t="s">
        <v>35</v>
      </c>
      <c r="J187" t="s">
        <v>267</v>
      </c>
      <c r="K187" t="s">
        <v>266</v>
      </c>
      <c r="L187">
        <v>1371</v>
      </c>
      <c r="N187">
        <v>1013</v>
      </c>
      <c r="O187" t="s">
        <v>23</v>
      </c>
      <c r="P187" t="s">
        <v>23</v>
      </c>
      <c r="Q187">
        <v>1</v>
      </c>
      <c r="W187">
        <v>0</v>
      </c>
      <c r="X187">
        <v>1624094406</v>
      </c>
      <c r="Y187">
        <f>AT187</f>
        <v>100</v>
      </c>
      <c r="AA187">
        <v>435</v>
      </c>
      <c r="AB187">
        <v>0</v>
      </c>
      <c r="AC187">
        <v>0</v>
      </c>
      <c r="AD187">
        <v>0</v>
      </c>
      <c r="AE187">
        <v>457.46000000000004</v>
      </c>
      <c r="AF187">
        <v>0</v>
      </c>
      <c r="AG187">
        <v>0</v>
      </c>
      <c r="AH187">
        <v>0</v>
      </c>
      <c r="AI187">
        <v>9.11</v>
      </c>
      <c r="AJ187">
        <v>1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 t="s">
        <v>6</v>
      </c>
      <c r="AT187">
        <v>100</v>
      </c>
      <c r="AU187" t="s">
        <v>6</v>
      </c>
      <c r="AV187">
        <v>0</v>
      </c>
      <c r="AW187">
        <v>1</v>
      </c>
      <c r="AX187">
        <v>-1</v>
      </c>
      <c r="AY187">
        <v>0</v>
      </c>
      <c r="AZ187">
        <v>0</v>
      </c>
      <c r="BA187" t="s">
        <v>6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V187">
        <v>0</v>
      </c>
      <c r="CW187">
        <v>0</v>
      </c>
      <c r="CX187">
        <f>ROUND(Y187*Source!I158,7)</f>
        <v>6</v>
      </c>
      <c r="CY187">
        <f>AA187</f>
        <v>435</v>
      </c>
      <c r="CZ187">
        <f>AE187</f>
        <v>457.46000000000004</v>
      </c>
      <c r="DA187">
        <f>AI187</f>
        <v>9.11</v>
      </c>
      <c r="DB187">
        <f>ROUND(ROUND(AT187*CZ187,2),2)</f>
        <v>45746</v>
      </c>
      <c r="DC187">
        <f>ROUND(ROUND(AT187*AG187,2),2)</f>
        <v>0</v>
      </c>
      <c r="DD187" t="s">
        <v>6</v>
      </c>
      <c r="DE187" t="s">
        <v>6</v>
      </c>
      <c r="DF187">
        <f>ROUND(ROUND(AE187*AI187,2)*CX187,2)</f>
        <v>25004.76</v>
      </c>
      <c r="DG187">
        <f>ROUND(ROUND(AF187,2)*CX187,2)</f>
        <v>0</v>
      </c>
      <c r="DH187">
        <f>Source!I158*SmtRes!Y187</f>
        <v>6</v>
      </c>
      <c r="DI187">
        <f>AA187</f>
        <v>435</v>
      </c>
      <c r="DJ187">
        <f>DF187</f>
        <v>25004.76</v>
      </c>
      <c r="DK187">
        <f>Source!BC158</f>
        <v>9.11</v>
      </c>
      <c r="DL187" t="s">
        <v>6</v>
      </c>
      <c r="DM187">
        <v>0</v>
      </c>
      <c r="DN187" t="s">
        <v>6</v>
      </c>
      <c r="DO187">
        <v>0</v>
      </c>
      <c r="GP187">
        <v>1</v>
      </c>
      <c r="GQ187">
        <v>-1</v>
      </c>
      <c r="GR187">
        <v>-1</v>
      </c>
    </row>
    <row r="188" spans="1:200" x14ac:dyDescent="0.2">
      <c r="A188">
        <f>ROW(Source!A160)</f>
        <v>160</v>
      </c>
      <c r="B188">
        <v>74715642</v>
      </c>
      <c r="C188">
        <v>74753465</v>
      </c>
      <c r="D188">
        <v>31715109</v>
      </c>
      <c r="E188">
        <v>70</v>
      </c>
      <c r="F188">
        <v>1</v>
      </c>
      <c r="G188">
        <v>1</v>
      </c>
      <c r="H188">
        <v>1</v>
      </c>
      <c r="I188" t="s">
        <v>548</v>
      </c>
      <c r="J188" t="s">
        <v>6</v>
      </c>
      <c r="K188" t="s">
        <v>549</v>
      </c>
      <c r="L188">
        <v>1191</v>
      </c>
      <c r="N188">
        <v>1013</v>
      </c>
      <c r="O188" t="s">
        <v>524</v>
      </c>
      <c r="P188" t="s">
        <v>524</v>
      </c>
      <c r="Q188">
        <v>1</v>
      </c>
      <c r="W188">
        <v>0</v>
      </c>
      <c r="X188">
        <v>784619160</v>
      </c>
      <c r="Y188">
        <f t="shared" ref="Y188:Y194" si="119">(AT188*ROUND(1.05,7))</f>
        <v>128.1</v>
      </c>
      <c r="AA188">
        <v>0</v>
      </c>
      <c r="AB188">
        <v>0</v>
      </c>
      <c r="AC188">
        <v>0</v>
      </c>
      <c r="AD188">
        <v>291.83</v>
      </c>
      <c r="AE188">
        <v>0</v>
      </c>
      <c r="AF188">
        <v>0</v>
      </c>
      <c r="AG188">
        <v>0</v>
      </c>
      <c r="AH188">
        <v>8.74</v>
      </c>
      <c r="AI188">
        <v>1</v>
      </c>
      <c r="AJ188">
        <v>1</v>
      </c>
      <c r="AK188">
        <v>1</v>
      </c>
      <c r="AL188">
        <v>33.39</v>
      </c>
      <c r="AM188">
        <v>4</v>
      </c>
      <c r="AN188">
        <v>0</v>
      </c>
      <c r="AO188">
        <v>1</v>
      </c>
      <c r="AP188">
        <v>1</v>
      </c>
      <c r="AQ188">
        <v>0</v>
      </c>
      <c r="AR188">
        <v>0</v>
      </c>
      <c r="AS188" t="s">
        <v>6</v>
      </c>
      <c r="AT188">
        <v>122</v>
      </c>
      <c r="AU188" t="s">
        <v>64</v>
      </c>
      <c r="AV188">
        <v>1</v>
      </c>
      <c r="AW188">
        <v>2</v>
      </c>
      <c r="AX188">
        <v>74753480</v>
      </c>
      <c r="AY188">
        <v>1</v>
      </c>
      <c r="AZ188">
        <v>0</v>
      </c>
      <c r="BA188">
        <v>190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U188">
        <f>ROUND(AT188*Source!I160*AH188*AL188,2)</f>
        <v>7829.12</v>
      </c>
      <c r="CV188">
        <f>ROUND(Y188*Source!I160,7)</f>
        <v>28.16919</v>
      </c>
      <c r="CW188">
        <v>0</v>
      </c>
      <c r="CX188">
        <f>ROUND(Y188*Source!I160,7)</f>
        <v>28.16919</v>
      </c>
      <c r="CY188">
        <f>AD188</f>
        <v>291.83</v>
      </c>
      <c r="CZ188">
        <f>AH188</f>
        <v>8.74</v>
      </c>
      <c r="DA188">
        <f>AL188</f>
        <v>33.39</v>
      </c>
      <c r="DB188">
        <f t="shared" ref="DB188:DB194" si="120">ROUND((ROUND(AT188*CZ188,2)*ROUND(1.05,7)),2)</f>
        <v>1119.5899999999999</v>
      </c>
      <c r="DC188">
        <f t="shared" ref="DC188:DC194" si="121">ROUND((ROUND(AT188*AG188,2)*ROUND(1.05,7)),2)</f>
        <v>0</v>
      </c>
      <c r="DD188" t="s">
        <v>6</v>
      </c>
      <c r="DE188" t="s">
        <v>6</v>
      </c>
      <c r="DF188">
        <f t="shared" ref="DF188:DF194" si="122">ROUND(ROUND(AE188,2)*CX188,2)</f>
        <v>0</v>
      </c>
      <c r="DG188">
        <f>ROUND(ROUND(AF188,2)*CX188,2)</f>
        <v>0</v>
      </c>
      <c r="DH188">
        <f>Source!I160*SmtRes!Y188</f>
        <v>28.16919</v>
      </c>
      <c r="DI188">
        <f>AD188</f>
        <v>291.83</v>
      </c>
      <c r="DJ188">
        <f>EtalonRes!AB190</f>
        <v>8.74</v>
      </c>
      <c r="DK188">
        <f>Source!BA160</f>
        <v>33.39</v>
      </c>
      <c r="DL188" t="s">
        <v>6</v>
      </c>
      <c r="DM188">
        <v>0</v>
      </c>
      <c r="DN188" t="s">
        <v>6</v>
      </c>
      <c r="DO188">
        <v>0</v>
      </c>
      <c r="GQ188">
        <v>-1</v>
      </c>
      <c r="GR188">
        <v>-1</v>
      </c>
    </row>
    <row r="189" spans="1:200" x14ac:dyDescent="0.2">
      <c r="A189">
        <f>ROW(Source!A160)</f>
        <v>160</v>
      </c>
      <c r="B189">
        <v>74715642</v>
      </c>
      <c r="C189">
        <v>74753465</v>
      </c>
      <c r="D189">
        <v>31709492</v>
      </c>
      <c r="E189">
        <v>70</v>
      </c>
      <c r="F189">
        <v>1</v>
      </c>
      <c r="G189">
        <v>1</v>
      </c>
      <c r="H189">
        <v>1</v>
      </c>
      <c r="I189" t="s">
        <v>525</v>
      </c>
      <c r="J189" t="s">
        <v>6</v>
      </c>
      <c r="K189" t="s">
        <v>526</v>
      </c>
      <c r="L189">
        <v>1191</v>
      </c>
      <c r="N189">
        <v>1013</v>
      </c>
      <c r="O189" t="s">
        <v>524</v>
      </c>
      <c r="P189" t="s">
        <v>524</v>
      </c>
      <c r="Q189">
        <v>1</v>
      </c>
      <c r="W189">
        <v>0</v>
      </c>
      <c r="X189">
        <v>-1417349443</v>
      </c>
      <c r="Y189">
        <f t="shared" si="119"/>
        <v>0.67200000000000004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33.39</v>
      </c>
      <c r="AL189">
        <v>1</v>
      </c>
      <c r="AM189">
        <v>4</v>
      </c>
      <c r="AN189">
        <v>0</v>
      </c>
      <c r="AO189">
        <v>1</v>
      </c>
      <c r="AP189">
        <v>1</v>
      </c>
      <c r="AQ189">
        <v>0</v>
      </c>
      <c r="AR189">
        <v>0</v>
      </c>
      <c r="AS189" t="s">
        <v>6</v>
      </c>
      <c r="AT189">
        <v>0.64</v>
      </c>
      <c r="AU189" t="s">
        <v>64</v>
      </c>
      <c r="AV189">
        <v>2</v>
      </c>
      <c r="AW189">
        <v>2</v>
      </c>
      <c r="AX189">
        <v>74753481</v>
      </c>
      <c r="AY189">
        <v>1</v>
      </c>
      <c r="AZ189">
        <v>0</v>
      </c>
      <c r="BA189">
        <v>191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V189">
        <v>0</v>
      </c>
      <c r="CW189">
        <v>0</v>
      </c>
      <c r="CX189">
        <f>ROUND(Y189*Source!I160,7)</f>
        <v>0.14777280000000001</v>
      </c>
      <c r="CY189">
        <f>AD189</f>
        <v>0</v>
      </c>
      <c r="CZ189">
        <f>AH189</f>
        <v>0</v>
      </c>
      <c r="DA189">
        <f>AL189</f>
        <v>1</v>
      </c>
      <c r="DB189">
        <f t="shared" si="120"/>
        <v>0</v>
      </c>
      <c r="DC189">
        <f t="shared" si="121"/>
        <v>0</v>
      </c>
      <c r="DD189" t="s">
        <v>6</v>
      </c>
      <c r="DE189" t="s">
        <v>6</v>
      </c>
      <c r="DF189">
        <f t="shared" si="122"/>
        <v>0</v>
      </c>
      <c r="DG189">
        <f>ROUND(ROUND(AF189,2)*CX189,2)</f>
        <v>0</v>
      </c>
      <c r="DH189">
        <f>Source!I160*SmtRes!Y189</f>
        <v>0.14777280000000001</v>
      </c>
      <c r="DI189">
        <f>AD189</f>
        <v>0</v>
      </c>
      <c r="DJ189">
        <f>EtalonRes!AB191</f>
        <v>0</v>
      </c>
      <c r="DK189">
        <f>Source!BA160</f>
        <v>33.39</v>
      </c>
      <c r="DL189" t="s">
        <v>6</v>
      </c>
      <c r="DM189">
        <v>0</v>
      </c>
      <c r="DN189" t="s">
        <v>6</v>
      </c>
      <c r="DO189">
        <v>0</v>
      </c>
      <c r="GQ189">
        <v>-1</v>
      </c>
      <c r="GR189">
        <v>-1</v>
      </c>
    </row>
    <row r="190" spans="1:200" x14ac:dyDescent="0.2">
      <c r="A190">
        <f>ROW(Source!A160)</f>
        <v>160</v>
      </c>
      <c r="B190">
        <v>74715642</v>
      </c>
      <c r="C190">
        <v>74753465</v>
      </c>
      <c r="D190">
        <v>49672573</v>
      </c>
      <c r="E190">
        <v>1</v>
      </c>
      <c r="F190">
        <v>1</v>
      </c>
      <c r="G190">
        <v>1</v>
      </c>
      <c r="H190">
        <v>2</v>
      </c>
      <c r="I190" t="s">
        <v>527</v>
      </c>
      <c r="J190" t="s">
        <v>528</v>
      </c>
      <c r="K190" t="s">
        <v>529</v>
      </c>
      <c r="L190">
        <v>1367</v>
      </c>
      <c r="N190">
        <v>1011</v>
      </c>
      <c r="O190" t="s">
        <v>530</v>
      </c>
      <c r="P190" t="s">
        <v>530</v>
      </c>
      <c r="Q190">
        <v>1</v>
      </c>
      <c r="W190">
        <v>0</v>
      </c>
      <c r="X190">
        <v>-430484415</v>
      </c>
      <c r="Y190">
        <f t="shared" si="119"/>
        <v>0.26250000000000001</v>
      </c>
      <c r="AA190">
        <v>0</v>
      </c>
      <c r="AB190">
        <v>1530.2</v>
      </c>
      <c r="AC190">
        <v>450.77</v>
      </c>
      <c r="AD190">
        <v>0</v>
      </c>
      <c r="AE190">
        <v>0</v>
      </c>
      <c r="AF190">
        <v>115.4</v>
      </c>
      <c r="AG190">
        <v>13.5</v>
      </c>
      <c r="AH190">
        <v>0</v>
      </c>
      <c r="AI190">
        <v>1</v>
      </c>
      <c r="AJ190">
        <v>13.26</v>
      </c>
      <c r="AK190">
        <v>33.39</v>
      </c>
      <c r="AL190">
        <v>1</v>
      </c>
      <c r="AM190">
        <v>4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6</v>
      </c>
      <c r="AT190">
        <v>0.25</v>
      </c>
      <c r="AU190" t="s">
        <v>64</v>
      </c>
      <c r="AV190">
        <v>0</v>
      </c>
      <c r="AW190">
        <v>2</v>
      </c>
      <c r="AX190">
        <v>74753482</v>
      </c>
      <c r="AY190">
        <v>1</v>
      </c>
      <c r="AZ190">
        <v>0</v>
      </c>
      <c r="BA190">
        <v>192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V190">
        <v>0</v>
      </c>
      <c r="CW190">
        <f>ROUND(Y190*Source!I160*DO190,7)</f>
        <v>0</v>
      </c>
      <c r="CX190">
        <f>ROUND(Y190*Source!I160,7)</f>
        <v>5.7723799999999999E-2</v>
      </c>
      <c r="CY190">
        <f>AB190</f>
        <v>1530.2</v>
      </c>
      <c r="CZ190">
        <f>AF190</f>
        <v>115.4</v>
      </c>
      <c r="DA190">
        <f>AJ190</f>
        <v>13.26</v>
      </c>
      <c r="DB190">
        <f t="shared" si="120"/>
        <v>30.29</v>
      </c>
      <c r="DC190">
        <f t="shared" si="121"/>
        <v>3.55</v>
      </c>
      <c r="DD190" t="s">
        <v>6</v>
      </c>
      <c r="DE190" t="s">
        <v>6</v>
      </c>
      <c r="DF190">
        <f t="shared" si="122"/>
        <v>0</v>
      </c>
      <c r="DG190">
        <f>ROUND(ROUND(AF190*AJ190,2)*CX190,2)</f>
        <v>88.33</v>
      </c>
      <c r="DH190">
        <f>Source!I160*SmtRes!Y190</f>
        <v>5.7723750000000004E-2</v>
      </c>
      <c r="DI190">
        <f>AB190</f>
        <v>1530.2</v>
      </c>
      <c r="DJ190">
        <f>EtalonRes!Z192</f>
        <v>115.4</v>
      </c>
      <c r="DK190">
        <f>Source!BB160</f>
        <v>13.26</v>
      </c>
      <c r="DL190" t="s">
        <v>6</v>
      </c>
      <c r="DM190">
        <v>0</v>
      </c>
      <c r="DN190" t="s">
        <v>6</v>
      </c>
      <c r="DO190">
        <v>0</v>
      </c>
      <c r="GQ190">
        <v>-1</v>
      </c>
      <c r="GR190">
        <v>-1</v>
      </c>
    </row>
    <row r="191" spans="1:200" x14ac:dyDescent="0.2">
      <c r="A191">
        <f>ROW(Source!A160)</f>
        <v>160</v>
      </c>
      <c r="B191">
        <v>74715642</v>
      </c>
      <c r="C191">
        <v>74753465</v>
      </c>
      <c r="D191">
        <v>49672695</v>
      </c>
      <c r="E191">
        <v>1</v>
      </c>
      <c r="F191">
        <v>1</v>
      </c>
      <c r="G191">
        <v>1</v>
      </c>
      <c r="H191">
        <v>2</v>
      </c>
      <c r="I191" t="s">
        <v>531</v>
      </c>
      <c r="J191" t="s">
        <v>532</v>
      </c>
      <c r="K191" t="s">
        <v>533</v>
      </c>
      <c r="L191">
        <v>1367</v>
      </c>
      <c r="N191">
        <v>1011</v>
      </c>
      <c r="O191" t="s">
        <v>530</v>
      </c>
      <c r="P191" t="s">
        <v>530</v>
      </c>
      <c r="Q191">
        <v>1</v>
      </c>
      <c r="W191">
        <v>0</v>
      </c>
      <c r="X191">
        <v>1063590936</v>
      </c>
      <c r="Y191">
        <f t="shared" si="119"/>
        <v>18.532499999999999</v>
      </c>
      <c r="AA191">
        <v>0</v>
      </c>
      <c r="AB191">
        <v>41.37</v>
      </c>
      <c r="AC191">
        <v>0</v>
      </c>
      <c r="AD191">
        <v>0</v>
      </c>
      <c r="AE191">
        <v>0</v>
      </c>
      <c r="AF191">
        <v>3.12</v>
      </c>
      <c r="AG191">
        <v>0</v>
      </c>
      <c r="AH191">
        <v>0</v>
      </c>
      <c r="AI191">
        <v>1</v>
      </c>
      <c r="AJ191">
        <v>13.26</v>
      </c>
      <c r="AK191">
        <v>33.39</v>
      </c>
      <c r="AL191">
        <v>1</v>
      </c>
      <c r="AM191">
        <v>4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6</v>
      </c>
      <c r="AT191">
        <v>17.649999999999999</v>
      </c>
      <c r="AU191" t="s">
        <v>64</v>
      </c>
      <c r="AV191">
        <v>0</v>
      </c>
      <c r="AW191">
        <v>2</v>
      </c>
      <c r="AX191">
        <v>74753483</v>
      </c>
      <c r="AY191">
        <v>1</v>
      </c>
      <c r="AZ191">
        <v>0</v>
      </c>
      <c r="BA191">
        <v>193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V191">
        <v>0</v>
      </c>
      <c r="CW191">
        <f>ROUND(Y191*Source!I160*DO191,7)</f>
        <v>0</v>
      </c>
      <c r="CX191">
        <f>ROUND(Y191*Source!I160,7)</f>
        <v>4.0752968000000003</v>
      </c>
      <c r="CY191">
        <f>AB191</f>
        <v>41.37</v>
      </c>
      <c r="CZ191">
        <f>AF191</f>
        <v>3.12</v>
      </c>
      <c r="DA191">
        <f>AJ191</f>
        <v>13.26</v>
      </c>
      <c r="DB191">
        <f t="shared" si="120"/>
        <v>57.82</v>
      </c>
      <c r="DC191">
        <f t="shared" si="121"/>
        <v>0</v>
      </c>
      <c r="DD191" t="s">
        <v>6</v>
      </c>
      <c r="DE191" t="s">
        <v>6</v>
      </c>
      <c r="DF191">
        <f t="shared" si="122"/>
        <v>0</v>
      </c>
      <c r="DG191">
        <f>ROUND(ROUND(AF191*AJ191,2)*CX191,2)</f>
        <v>168.6</v>
      </c>
      <c r="DH191">
        <f>Source!I160*SmtRes!Y191</f>
        <v>4.0752967499999997</v>
      </c>
      <c r="DI191">
        <f>AB191</f>
        <v>41.37</v>
      </c>
      <c r="DJ191">
        <f>EtalonRes!Z193</f>
        <v>3.12</v>
      </c>
      <c r="DK191">
        <f>Source!BB160</f>
        <v>13.26</v>
      </c>
      <c r="DL191" t="s">
        <v>6</v>
      </c>
      <c r="DM191">
        <v>0</v>
      </c>
      <c r="DN191" t="s">
        <v>6</v>
      </c>
      <c r="DO191">
        <v>0</v>
      </c>
      <c r="GQ191">
        <v>-1</v>
      </c>
      <c r="GR191">
        <v>-1</v>
      </c>
    </row>
    <row r="192" spans="1:200" x14ac:dyDescent="0.2">
      <c r="A192">
        <f>ROW(Source!A160)</f>
        <v>160</v>
      </c>
      <c r="B192">
        <v>74715642</v>
      </c>
      <c r="C192">
        <v>74753465</v>
      </c>
      <c r="D192">
        <v>49672703</v>
      </c>
      <c r="E192">
        <v>1</v>
      </c>
      <c r="F192">
        <v>1</v>
      </c>
      <c r="G192">
        <v>1</v>
      </c>
      <c r="H192">
        <v>2</v>
      </c>
      <c r="I192" t="s">
        <v>550</v>
      </c>
      <c r="J192" t="s">
        <v>551</v>
      </c>
      <c r="K192" t="s">
        <v>552</v>
      </c>
      <c r="L192">
        <v>1367</v>
      </c>
      <c r="N192">
        <v>1011</v>
      </c>
      <c r="O192" t="s">
        <v>530</v>
      </c>
      <c r="P192" t="s">
        <v>530</v>
      </c>
      <c r="Q192">
        <v>1</v>
      </c>
      <c r="W192">
        <v>0</v>
      </c>
      <c r="X192">
        <v>-1424865896</v>
      </c>
      <c r="Y192">
        <f t="shared" si="119"/>
        <v>0.24150000000000002</v>
      </c>
      <c r="AA192">
        <v>0</v>
      </c>
      <c r="AB192">
        <v>88.31</v>
      </c>
      <c r="AC192">
        <v>0</v>
      </c>
      <c r="AD192">
        <v>0</v>
      </c>
      <c r="AE192">
        <v>0</v>
      </c>
      <c r="AF192">
        <v>6.66</v>
      </c>
      <c r="AG192">
        <v>0</v>
      </c>
      <c r="AH192">
        <v>0</v>
      </c>
      <c r="AI192">
        <v>1</v>
      </c>
      <c r="AJ192">
        <v>13.26</v>
      </c>
      <c r="AK192">
        <v>33.39</v>
      </c>
      <c r="AL192">
        <v>1</v>
      </c>
      <c r="AM192">
        <v>4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6</v>
      </c>
      <c r="AT192">
        <v>0.23</v>
      </c>
      <c r="AU192" t="s">
        <v>64</v>
      </c>
      <c r="AV192">
        <v>0</v>
      </c>
      <c r="AW192">
        <v>2</v>
      </c>
      <c r="AX192">
        <v>74753484</v>
      </c>
      <c r="AY192">
        <v>1</v>
      </c>
      <c r="AZ192">
        <v>0</v>
      </c>
      <c r="BA192">
        <v>194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V192">
        <v>0</v>
      </c>
      <c r="CW192">
        <f>ROUND(Y192*Source!I160*DO192,7)</f>
        <v>0</v>
      </c>
      <c r="CX192">
        <f>ROUND(Y192*Source!I160,7)</f>
        <v>5.3105899999999998E-2</v>
      </c>
      <c r="CY192">
        <f>AB192</f>
        <v>88.31</v>
      </c>
      <c r="CZ192">
        <f>AF192</f>
        <v>6.66</v>
      </c>
      <c r="DA192">
        <f>AJ192</f>
        <v>13.26</v>
      </c>
      <c r="DB192">
        <f t="shared" si="120"/>
        <v>1.61</v>
      </c>
      <c r="DC192">
        <f t="shared" si="121"/>
        <v>0</v>
      </c>
      <c r="DD192" t="s">
        <v>6</v>
      </c>
      <c r="DE192" t="s">
        <v>6</v>
      </c>
      <c r="DF192">
        <f t="shared" si="122"/>
        <v>0</v>
      </c>
      <c r="DG192">
        <f>ROUND(ROUND(AF192*AJ192,2)*CX192,2)</f>
        <v>4.6900000000000004</v>
      </c>
      <c r="DH192">
        <f>Source!I160*SmtRes!Y192</f>
        <v>5.310585000000001E-2</v>
      </c>
      <c r="DI192">
        <f>AB192</f>
        <v>88.31</v>
      </c>
      <c r="DJ192">
        <f>EtalonRes!Z194</f>
        <v>6.66</v>
      </c>
      <c r="DK192">
        <f>Source!BB160</f>
        <v>13.26</v>
      </c>
      <c r="DL192" t="s">
        <v>6</v>
      </c>
      <c r="DM192">
        <v>0</v>
      </c>
      <c r="DN192" t="s">
        <v>6</v>
      </c>
      <c r="DO192">
        <v>0</v>
      </c>
      <c r="GQ192">
        <v>-1</v>
      </c>
      <c r="GR192">
        <v>-1</v>
      </c>
    </row>
    <row r="193" spans="1:200" x14ac:dyDescent="0.2">
      <c r="A193">
        <f>ROW(Source!A160)</f>
        <v>160</v>
      </c>
      <c r="B193">
        <v>74715642</v>
      </c>
      <c r="C193">
        <v>74753465</v>
      </c>
      <c r="D193">
        <v>49673503</v>
      </c>
      <c r="E193">
        <v>1</v>
      </c>
      <c r="F193">
        <v>1</v>
      </c>
      <c r="G193">
        <v>1</v>
      </c>
      <c r="H193">
        <v>2</v>
      </c>
      <c r="I193" t="s">
        <v>534</v>
      </c>
      <c r="J193" t="s">
        <v>535</v>
      </c>
      <c r="K193" t="s">
        <v>536</v>
      </c>
      <c r="L193">
        <v>1367</v>
      </c>
      <c r="N193">
        <v>1011</v>
      </c>
      <c r="O193" t="s">
        <v>530</v>
      </c>
      <c r="P193" t="s">
        <v>530</v>
      </c>
      <c r="Q193">
        <v>1</v>
      </c>
      <c r="W193">
        <v>0</v>
      </c>
      <c r="X193">
        <v>509054691</v>
      </c>
      <c r="Y193">
        <f t="shared" si="119"/>
        <v>0.40950000000000003</v>
      </c>
      <c r="AA193">
        <v>0</v>
      </c>
      <c r="AB193">
        <v>871.31</v>
      </c>
      <c r="AC193">
        <v>387.32</v>
      </c>
      <c r="AD193">
        <v>0</v>
      </c>
      <c r="AE193">
        <v>0</v>
      </c>
      <c r="AF193">
        <v>65.709999999999994</v>
      </c>
      <c r="AG193">
        <v>11.6</v>
      </c>
      <c r="AH193">
        <v>0</v>
      </c>
      <c r="AI193">
        <v>1</v>
      </c>
      <c r="AJ193">
        <v>13.26</v>
      </c>
      <c r="AK193">
        <v>33.39</v>
      </c>
      <c r="AL193">
        <v>1</v>
      </c>
      <c r="AM193">
        <v>4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6</v>
      </c>
      <c r="AT193">
        <v>0.39</v>
      </c>
      <c r="AU193" t="s">
        <v>64</v>
      </c>
      <c r="AV193">
        <v>0</v>
      </c>
      <c r="AW193">
        <v>2</v>
      </c>
      <c r="AX193">
        <v>74753485</v>
      </c>
      <c r="AY193">
        <v>1</v>
      </c>
      <c r="AZ193">
        <v>0</v>
      </c>
      <c r="BA193">
        <v>195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V193">
        <v>0</v>
      </c>
      <c r="CW193">
        <f>ROUND(Y193*Source!I160*DO193,7)</f>
        <v>0</v>
      </c>
      <c r="CX193">
        <f>ROUND(Y193*Source!I160,7)</f>
        <v>9.0049100000000007E-2</v>
      </c>
      <c r="CY193">
        <f>AB193</f>
        <v>871.31</v>
      </c>
      <c r="CZ193">
        <f>AF193</f>
        <v>65.709999999999994</v>
      </c>
      <c r="DA193">
        <f>AJ193</f>
        <v>13.26</v>
      </c>
      <c r="DB193">
        <f t="shared" si="120"/>
        <v>26.91</v>
      </c>
      <c r="DC193">
        <f t="shared" si="121"/>
        <v>4.75</v>
      </c>
      <c r="DD193" t="s">
        <v>6</v>
      </c>
      <c r="DE193" t="s">
        <v>6</v>
      </c>
      <c r="DF193">
        <f t="shared" si="122"/>
        <v>0</v>
      </c>
      <c r="DG193">
        <f>ROUND(ROUND(AF193*AJ193,2)*CX193,2)</f>
        <v>78.459999999999994</v>
      </c>
      <c r="DH193">
        <f>Source!I160*SmtRes!Y193</f>
        <v>9.0049050000000005E-2</v>
      </c>
      <c r="DI193">
        <f>AB193</f>
        <v>871.31</v>
      </c>
      <c r="DJ193">
        <f>EtalonRes!Z195</f>
        <v>65.709999999999994</v>
      </c>
      <c r="DK193">
        <f>Source!BB160</f>
        <v>13.26</v>
      </c>
      <c r="DL193" t="s">
        <v>6</v>
      </c>
      <c r="DM193">
        <v>0</v>
      </c>
      <c r="DN193" t="s">
        <v>6</v>
      </c>
      <c r="DO193">
        <v>0</v>
      </c>
      <c r="GQ193">
        <v>-1</v>
      </c>
      <c r="GR193">
        <v>-1</v>
      </c>
    </row>
    <row r="194" spans="1:200" x14ac:dyDescent="0.2">
      <c r="A194">
        <f>ROW(Source!A160)</f>
        <v>160</v>
      </c>
      <c r="B194">
        <v>74715642</v>
      </c>
      <c r="C194">
        <v>74753465</v>
      </c>
      <c r="D194">
        <v>49673715</v>
      </c>
      <c r="E194">
        <v>1</v>
      </c>
      <c r="F194">
        <v>1</v>
      </c>
      <c r="G194">
        <v>1</v>
      </c>
      <c r="H194">
        <v>2</v>
      </c>
      <c r="I194" t="s">
        <v>553</v>
      </c>
      <c r="J194" t="s">
        <v>554</v>
      </c>
      <c r="K194" t="s">
        <v>555</v>
      </c>
      <c r="L194">
        <v>1367</v>
      </c>
      <c r="N194">
        <v>1011</v>
      </c>
      <c r="O194" t="s">
        <v>530</v>
      </c>
      <c r="P194" t="s">
        <v>530</v>
      </c>
      <c r="Q194">
        <v>1</v>
      </c>
      <c r="W194">
        <v>0</v>
      </c>
      <c r="X194">
        <v>829370094</v>
      </c>
      <c r="Y194">
        <f t="shared" si="119"/>
        <v>1.3965000000000001</v>
      </c>
      <c r="AA194">
        <v>0</v>
      </c>
      <c r="AB194">
        <v>107.41</v>
      </c>
      <c r="AC194">
        <v>0</v>
      </c>
      <c r="AD194">
        <v>0</v>
      </c>
      <c r="AE194">
        <v>0</v>
      </c>
      <c r="AF194">
        <v>8.1</v>
      </c>
      <c r="AG194">
        <v>0</v>
      </c>
      <c r="AH194">
        <v>0</v>
      </c>
      <c r="AI194">
        <v>1</v>
      </c>
      <c r="AJ194">
        <v>13.26</v>
      </c>
      <c r="AK194">
        <v>33.39</v>
      </c>
      <c r="AL194">
        <v>1</v>
      </c>
      <c r="AM194">
        <v>4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6</v>
      </c>
      <c r="AT194">
        <v>1.33</v>
      </c>
      <c r="AU194" t="s">
        <v>64</v>
      </c>
      <c r="AV194">
        <v>0</v>
      </c>
      <c r="AW194">
        <v>2</v>
      </c>
      <c r="AX194">
        <v>74753486</v>
      </c>
      <c r="AY194">
        <v>1</v>
      </c>
      <c r="AZ194">
        <v>0</v>
      </c>
      <c r="BA194">
        <v>196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V194">
        <v>0</v>
      </c>
      <c r="CW194">
        <f>ROUND(Y194*Source!I160*DO194,7)</f>
        <v>0</v>
      </c>
      <c r="CX194">
        <f>ROUND(Y194*Source!I160,7)</f>
        <v>0.30709039999999999</v>
      </c>
      <c r="CY194">
        <f>AB194</f>
        <v>107.41</v>
      </c>
      <c r="CZ194">
        <f>AF194</f>
        <v>8.1</v>
      </c>
      <c r="DA194">
        <f>AJ194</f>
        <v>13.26</v>
      </c>
      <c r="DB194">
        <f t="shared" si="120"/>
        <v>11.31</v>
      </c>
      <c r="DC194">
        <f t="shared" si="121"/>
        <v>0</v>
      </c>
      <c r="DD194" t="s">
        <v>6</v>
      </c>
      <c r="DE194" t="s">
        <v>6</v>
      </c>
      <c r="DF194">
        <f t="shared" si="122"/>
        <v>0</v>
      </c>
      <c r="DG194">
        <f>ROUND(ROUND(AF194*AJ194,2)*CX194,2)</f>
        <v>32.979999999999997</v>
      </c>
      <c r="DH194">
        <f>Source!I160*SmtRes!Y194</f>
        <v>0.30709035000000001</v>
      </c>
      <c r="DI194">
        <f>AB194</f>
        <v>107.41</v>
      </c>
      <c r="DJ194">
        <f>EtalonRes!Z196</f>
        <v>8.1</v>
      </c>
      <c r="DK194">
        <f>Source!BB160</f>
        <v>13.26</v>
      </c>
      <c r="DL194" t="s">
        <v>6</v>
      </c>
      <c r="DM194">
        <v>0</v>
      </c>
      <c r="DN194" t="s">
        <v>6</v>
      </c>
      <c r="DO194">
        <v>0</v>
      </c>
      <c r="GQ194">
        <v>-1</v>
      </c>
      <c r="GR194">
        <v>-1</v>
      </c>
    </row>
    <row r="195" spans="1:200" x14ac:dyDescent="0.2">
      <c r="A195">
        <f>ROW(Source!A160)</f>
        <v>160</v>
      </c>
      <c r="B195">
        <v>74715642</v>
      </c>
      <c r="C195">
        <v>74753465</v>
      </c>
      <c r="D195">
        <v>49521144</v>
      </c>
      <c r="E195">
        <v>1</v>
      </c>
      <c r="F195">
        <v>1</v>
      </c>
      <c r="G195">
        <v>1</v>
      </c>
      <c r="H195">
        <v>3</v>
      </c>
      <c r="I195" t="s">
        <v>556</v>
      </c>
      <c r="J195" t="s">
        <v>557</v>
      </c>
      <c r="K195" t="s">
        <v>558</v>
      </c>
      <c r="L195">
        <v>1348</v>
      </c>
      <c r="N195">
        <v>1009</v>
      </c>
      <c r="O195" t="s">
        <v>559</v>
      </c>
      <c r="P195" t="s">
        <v>559</v>
      </c>
      <c r="Q195">
        <v>1000</v>
      </c>
      <c r="W195">
        <v>0</v>
      </c>
      <c r="X195">
        <v>-847628873</v>
      </c>
      <c r="Y195" s="183" t="e">
        <f>#REF!</f>
        <v>#REF!</v>
      </c>
      <c r="AA195">
        <v>241405.89</v>
      </c>
      <c r="AB195">
        <v>0</v>
      </c>
      <c r="AC195">
        <v>0</v>
      </c>
      <c r="AD195">
        <v>0</v>
      </c>
      <c r="AE195">
        <v>26499</v>
      </c>
      <c r="AF195">
        <v>0</v>
      </c>
      <c r="AG195">
        <v>0</v>
      </c>
      <c r="AH195">
        <v>0</v>
      </c>
      <c r="AI195">
        <v>9.11</v>
      </c>
      <c r="AJ195">
        <v>1</v>
      </c>
      <c r="AK195">
        <v>1</v>
      </c>
      <c r="AL195">
        <v>1</v>
      </c>
      <c r="AM195">
        <v>4</v>
      </c>
      <c r="AN195">
        <v>0</v>
      </c>
      <c r="AO195">
        <v>1</v>
      </c>
      <c r="AP195">
        <v>1</v>
      </c>
      <c r="AQ195">
        <v>0</v>
      </c>
      <c r="AR195">
        <v>0</v>
      </c>
      <c r="AS195" t="s">
        <v>6</v>
      </c>
      <c r="AT195">
        <v>8.4000000000000003E-4</v>
      </c>
      <c r="AU195" t="s">
        <v>6</v>
      </c>
      <c r="AV195">
        <v>0</v>
      </c>
      <c r="AW195">
        <v>2</v>
      </c>
      <c r="AX195">
        <v>74753487</v>
      </c>
      <c r="AY195">
        <v>1</v>
      </c>
      <c r="AZ195">
        <v>0</v>
      </c>
      <c r="BA195">
        <v>197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V195">
        <v>0</v>
      </c>
      <c r="CW195">
        <v>0</v>
      </c>
      <c r="CX195" t="e">
        <f>ROUND(Y195*Source!I160,7)</f>
        <v>#REF!</v>
      </c>
      <c r="CY195">
        <f t="shared" ref="CY195:CY201" si="123">AA195</f>
        <v>241405.89</v>
      </c>
      <c r="CZ195">
        <f t="shared" ref="CZ195:CZ201" si="124">AE195</f>
        <v>26499</v>
      </c>
      <c r="DA195">
        <f t="shared" ref="DA195:DA201" si="125">AI195</f>
        <v>9.11</v>
      </c>
      <c r="DB195">
        <f t="shared" ref="DB195:DB201" si="126">ROUND(ROUND(AT195*CZ195,2),2)</f>
        <v>22.26</v>
      </c>
      <c r="DC195">
        <f t="shared" ref="DC195:DC201" si="127">ROUND(ROUND(AT195*AG195,2),2)</f>
        <v>0</v>
      </c>
      <c r="DD195" t="s">
        <v>6</v>
      </c>
      <c r="DE195" t="s">
        <v>6</v>
      </c>
      <c r="DF195" t="e">
        <f t="shared" ref="DF195:DF201" si="128">ROUND(ROUND(AE195*AI195,2)*CX195,2)</f>
        <v>#REF!</v>
      </c>
      <c r="DG195" t="e">
        <f t="shared" ref="DG195:DG203" si="129">ROUND(ROUND(AF195,2)*CX195,2)</f>
        <v>#REF!</v>
      </c>
      <c r="DH195" t="e">
        <f>Source!I160*SmtRes!Y195</f>
        <v>#REF!</v>
      </c>
      <c r="DI195">
        <f t="shared" ref="DI195:DI201" si="130">AA195</f>
        <v>241405.89</v>
      </c>
      <c r="DJ195">
        <f>EtalonRes!Y197</f>
        <v>26499</v>
      </c>
      <c r="DK195">
        <f>Source!BC160</f>
        <v>9.11</v>
      </c>
      <c r="DL195" t="s">
        <v>6</v>
      </c>
      <c r="DM195">
        <v>0</v>
      </c>
      <c r="DN195" t="s">
        <v>6</v>
      </c>
      <c r="DO195">
        <v>0</v>
      </c>
      <c r="GQ195">
        <v>-1</v>
      </c>
      <c r="GR195">
        <v>-1</v>
      </c>
    </row>
    <row r="196" spans="1:200" x14ac:dyDescent="0.2">
      <c r="A196">
        <f>ROW(Source!A160)</f>
        <v>160</v>
      </c>
      <c r="B196">
        <v>74715642</v>
      </c>
      <c r="C196">
        <v>74753465</v>
      </c>
      <c r="D196">
        <v>49524301</v>
      </c>
      <c r="E196">
        <v>1</v>
      </c>
      <c r="F196">
        <v>1</v>
      </c>
      <c r="G196">
        <v>1</v>
      </c>
      <c r="H196">
        <v>3</v>
      </c>
      <c r="I196" t="s">
        <v>560</v>
      </c>
      <c r="J196" t="s">
        <v>561</v>
      </c>
      <c r="K196" t="s">
        <v>562</v>
      </c>
      <c r="L196">
        <v>1348</v>
      </c>
      <c r="N196">
        <v>1009</v>
      </c>
      <c r="O196" t="s">
        <v>559</v>
      </c>
      <c r="P196" t="s">
        <v>559</v>
      </c>
      <c r="Q196">
        <v>1000</v>
      </c>
      <c r="W196">
        <v>0</v>
      </c>
      <c r="X196">
        <v>1824693337</v>
      </c>
      <c r="Y196" s="183" t="e">
        <f>#REF!</f>
        <v>#REF!</v>
      </c>
      <c r="AA196">
        <v>94397.82</v>
      </c>
      <c r="AB196">
        <v>0</v>
      </c>
      <c r="AC196">
        <v>0</v>
      </c>
      <c r="AD196">
        <v>0</v>
      </c>
      <c r="AE196">
        <v>10362</v>
      </c>
      <c r="AF196">
        <v>0</v>
      </c>
      <c r="AG196">
        <v>0</v>
      </c>
      <c r="AH196">
        <v>0</v>
      </c>
      <c r="AI196">
        <v>9.11</v>
      </c>
      <c r="AJ196">
        <v>1</v>
      </c>
      <c r="AK196">
        <v>1</v>
      </c>
      <c r="AL196">
        <v>1</v>
      </c>
      <c r="AM196">
        <v>4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6</v>
      </c>
      <c r="AT196">
        <v>3.8999999999999999E-4</v>
      </c>
      <c r="AU196" t="s">
        <v>6</v>
      </c>
      <c r="AV196">
        <v>0</v>
      </c>
      <c r="AW196">
        <v>2</v>
      </c>
      <c r="AX196">
        <v>74753488</v>
      </c>
      <c r="AY196">
        <v>1</v>
      </c>
      <c r="AZ196">
        <v>0</v>
      </c>
      <c r="BA196">
        <v>198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V196">
        <v>0</v>
      </c>
      <c r="CW196">
        <v>0</v>
      </c>
      <c r="CX196" t="e">
        <f>ROUND(Y196*Source!I160,7)</f>
        <v>#REF!</v>
      </c>
      <c r="CY196">
        <f t="shared" si="123"/>
        <v>94397.82</v>
      </c>
      <c r="CZ196">
        <f t="shared" si="124"/>
        <v>10362</v>
      </c>
      <c r="DA196">
        <f t="shared" si="125"/>
        <v>9.11</v>
      </c>
      <c r="DB196">
        <f t="shared" si="126"/>
        <v>4.04</v>
      </c>
      <c r="DC196">
        <f t="shared" si="127"/>
        <v>0</v>
      </c>
      <c r="DD196" t="s">
        <v>6</v>
      </c>
      <c r="DE196" t="s">
        <v>6</v>
      </c>
      <c r="DF196" t="e">
        <f t="shared" si="128"/>
        <v>#REF!</v>
      </c>
      <c r="DG196" t="e">
        <f t="shared" si="129"/>
        <v>#REF!</v>
      </c>
      <c r="DH196" t="e">
        <f>Source!I160*SmtRes!Y196</f>
        <v>#REF!</v>
      </c>
      <c r="DI196">
        <f t="shared" si="130"/>
        <v>94397.82</v>
      </c>
      <c r="DJ196">
        <f>EtalonRes!Y198</f>
        <v>10362</v>
      </c>
      <c r="DK196">
        <f>Source!BC160</f>
        <v>9.11</v>
      </c>
      <c r="DL196" t="s">
        <v>6</v>
      </c>
      <c r="DM196">
        <v>0</v>
      </c>
      <c r="DN196" t="s">
        <v>6</v>
      </c>
      <c r="DO196">
        <v>0</v>
      </c>
      <c r="GQ196">
        <v>-1</v>
      </c>
      <c r="GR196">
        <v>-1</v>
      </c>
    </row>
    <row r="197" spans="1:200" x14ac:dyDescent="0.2">
      <c r="A197">
        <f>ROW(Source!A160)</f>
        <v>160</v>
      </c>
      <c r="B197">
        <v>74715642</v>
      </c>
      <c r="C197">
        <v>74753465</v>
      </c>
      <c r="D197">
        <v>49525488</v>
      </c>
      <c r="E197">
        <v>1</v>
      </c>
      <c r="F197">
        <v>1</v>
      </c>
      <c r="G197">
        <v>1</v>
      </c>
      <c r="H197">
        <v>3</v>
      </c>
      <c r="I197" t="s">
        <v>537</v>
      </c>
      <c r="J197" t="s">
        <v>538</v>
      </c>
      <c r="K197" t="s">
        <v>539</v>
      </c>
      <c r="L197">
        <v>1346</v>
      </c>
      <c r="N197">
        <v>1009</v>
      </c>
      <c r="O197" t="s">
        <v>540</v>
      </c>
      <c r="P197" t="s">
        <v>540</v>
      </c>
      <c r="Q197">
        <v>1</v>
      </c>
      <c r="W197">
        <v>0</v>
      </c>
      <c r="X197">
        <v>-1864341761</v>
      </c>
      <c r="Y197" s="183" t="e">
        <f>#REF!</f>
        <v>#REF!</v>
      </c>
      <c r="AA197">
        <v>82.35</v>
      </c>
      <c r="AB197">
        <v>0</v>
      </c>
      <c r="AC197">
        <v>0</v>
      </c>
      <c r="AD197">
        <v>0</v>
      </c>
      <c r="AE197">
        <v>9.0399999999999991</v>
      </c>
      <c r="AF197">
        <v>0</v>
      </c>
      <c r="AG197">
        <v>0</v>
      </c>
      <c r="AH197">
        <v>0</v>
      </c>
      <c r="AI197">
        <v>9.11</v>
      </c>
      <c r="AJ197">
        <v>1</v>
      </c>
      <c r="AK197">
        <v>1</v>
      </c>
      <c r="AL197">
        <v>1</v>
      </c>
      <c r="AM197">
        <v>4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6</v>
      </c>
      <c r="AT197">
        <v>11</v>
      </c>
      <c r="AU197" t="s">
        <v>6</v>
      </c>
      <c r="AV197">
        <v>0</v>
      </c>
      <c r="AW197">
        <v>2</v>
      </c>
      <c r="AX197">
        <v>74753489</v>
      </c>
      <c r="AY197">
        <v>1</v>
      </c>
      <c r="AZ197">
        <v>0</v>
      </c>
      <c r="BA197">
        <v>199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V197">
        <v>0</v>
      </c>
      <c r="CW197">
        <v>0</v>
      </c>
      <c r="CX197" t="e">
        <f>ROUND(Y197*Source!I160,7)</f>
        <v>#REF!</v>
      </c>
      <c r="CY197">
        <f t="shared" si="123"/>
        <v>82.35</v>
      </c>
      <c r="CZ197">
        <f t="shared" si="124"/>
        <v>9.0399999999999991</v>
      </c>
      <c r="DA197">
        <f t="shared" si="125"/>
        <v>9.11</v>
      </c>
      <c r="DB197">
        <f t="shared" si="126"/>
        <v>99.44</v>
      </c>
      <c r="DC197">
        <f t="shared" si="127"/>
        <v>0</v>
      </c>
      <c r="DD197" t="s">
        <v>6</v>
      </c>
      <c r="DE197" t="s">
        <v>6</v>
      </c>
      <c r="DF197" t="e">
        <f t="shared" si="128"/>
        <v>#REF!</v>
      </c>
      <c r="DG197" t="e">
        <f t="shared" si="129"/>
        <v>#REF!</v>
      </c>
      <c r="DH197" t="e">
        <f>Source!I160*SmtRes!Y197</f>
        <v>#REF!</v>
      </c>
      <c r="DI197">
        <f t="shared" si="130"/>
        <v>82.35</v>
      </c>
      <c r="DJ197">
        <f>EtalonRes!Y199</f>
        <v>9.0399999999999991</v>
      </c>
      <c r="DK197">
        <f>Source!BC160</f>
        <v>9.11</v>
      </c>
      <c r="DL197" t="s">
        <v>6</v>
      </c>
      <c r="DM197">
        <v>0</v>
      </c>
      <c r="DN197" t="s">
        <v>6</v>
      </c>
      <c r="DO197">
        <v>0</v>
      </c>
      <c r="GQ197">
        <v>-1</v>
      </c>
      <c r="GR197">
        <v>-1</v>
      </c>
    </row>
    <row r="198" spans="1:200" x14ac:dyDescent="0.2">
      <c r="A198">
        <f>ROW(Source!A160)</f>
        <v>160</v>
      </c>
      <c r="B198">
        <v>74715642</v>
      </c>
      <c r="C198">
        <v>74753465</v>
      </c>
      <c r="D198">
        <v>49526492</v>
      </c>
      <c r="E198">
        <v>1</v>
      </c>
      <c r="F198">
        <v>1</v>
      </c>
      <c r="G198">
        <v>1</v>
      </c>
      <c r="H198">
        <v>3</v>
      </c>
      <c r="I198" t="s">
        <v>541</v>
      </c>
      <c r="J198" t="s">
        <v>542</v>
      </c>
      <c r="K198" t="s">
        <v>543</v>
      </c>
      <c r="L198">
        <v>1346</v>
      </c>
      <c r="N198">
        <v>1009</v>
      </c>
      <c r="O198" t="s">
        <v>540</v>
      </c>
      <c r="P198" t="s">
        <v>540</v>
      </c>
      <c r="Q198">
        <v>1</v>
      </c>
      <c r="W198">
        <v>0</v>
      </c>
      <c r="X198">
        <v>497341279</v>
      </c>
      <c r="Y198" s="183" t="e">
        <f>#REF!</f>
        <v>#REF!</v>
      </c>
      <c r="AA198">
        <v>210.35</v>
      </c>
      <c r="AB198">
        <v>0</v>
      </c>
      <c r="AC198">
        <v>0</v>
      </c>
      <c r="AD198">
        <v>0</v>
      </c>
      <c r="AE198">
        <v>23.09</v>
      </c>
      <c r="AF198">
        <v>0</v>
      </c>
      <c r="AG198">
        <v>0</v>
      </c>
      <c r="AH198">
        <v>0</v>
      </c>
      <c r="AI198">
        <v>9.11</v>
      </c>
      <c r="AJ198">
        <v>1</v>
      </c>
      <c r="AK198">
        <v>1</v>
      </c>
      <c r="AL198">
        <v>1</v>
      </c>
      <c r="AM198">
        <v>4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6</v>
      </c>
      <c r="AT198">
        <v>7.58</v>
      </c>
      <c r="AU198" t="s">
        <v>6</v>
      </c>
      <c r="AV198">
        <v>0</v>
      </c>
      <c r="AW198">
        <v>2</v>
      </c>
      <c r="AX198">
        <v>74753490</v>
      </c>
      <c r="AY198">
        <v>1</v>
      </c>
      <c r="AZ198">
        <v>0</v>
      </c>
      <c r="BA198">
        <v>200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V198">
        <v>0</v>
      </c>
      <c r="CW198">
        <v>0</v>
      </c>
      <c r="CX198" t="e">
        <f>ROUND(Y198*Source!I160,7)</f>
        <v>#REF!</v>
      </c>
      <c r="CY198">
        <f t="shared" si="123"/>
        <v>210.35</v>
      </c>
      <c r="CZ198">
        <f t="shared" si="124"/>
        <v>23.09</v>
      </c>
      <c r="DA198">
        <f t="shared" si="125"/>
        <v>9.11</v>
      </c>
      <c r="DB198">
        <f t="shared" si="126"/>
        <v>175.02</v>
      </c>
      <c r="DC198">
        <f t="shared" si="127"/>
        <v>0</v>
      </c>
      <c r="DD198" t="s">
        <v>6</v>
      </c>
      <c r="DE198" t="s">
        <v>6</v>
      </c>
      <c r="DF198" t="e">
        <f t="shared" si="128"/>
        <v>#REF!</v>
      </c>
      <c r="DG198" t="e">
        <f t="shared" si="129"/>
        <v>#REF!</v>
      </c>
      <c r="DH198" t="e">
        <f>Source!I160*SmtRes!Y198</f>
        <v>#REF!</v>
      </c>
      <c r="DI198">
        <f t="shared" si="130"/>
        <v>210.35</v>
      </c>
      <c r="DJ198">
        <f>EtalonRes!Y200</f>
        <v>23.09</v>
      </c>
      <c r="DK198">
        <f>Source!BC160</f>
        <v>9.11</v>
      </c>
      <c r="DL198" t="s">
        <v>6</v>
      </c>
      <c r="DM198">
        <v>0</v>
      </c>
      <c r="DN198" t="s">
        <v>6</v>
      </c>
      <c r="DO198">
        <v>0</v>
      </c>
      <c r="GQ198">
        <v>-1</v>
      </c>
      <c r="GR198">
        <v>-1</v>
      </c>
    </row>
    <row r="199" spans="1:200" x14ac:dyDescent="0.2">
      <c r="A199">
        <f>ROW(Source!A160)</f>
        <v>160</v>
      </c>
      <c r="B199">
        <v>74715642</v>
      </c>
      <c r="C199">
        <v>74753465</v>
      </c>
      <c r="D199">
        <v>49541437</v>
      </c>
      <c r="E199">
        <v>1</v>
      </c>
      <c r="F199">
        <v>1</v>
      </c>
      <c r="G199">
        <v>1</v>
      </c>
      <c r="H199">
        <v>3</v>
      </c>
      <c r="I199" t="s">
        <v>153</v>
      </c>
      <c r="J199" t="s">
        <v>155</v>
      </c>
      <c r="K199" t="s">
        <v>154</v>
      </c>
      <c r="L199">
        <v>1327</v>
      </c>
      <c r="N199">
        <v>1005</v>
      </c>
      <c r="O199" t="s">
        <v>105</v>
      </c>
      <c r="P199" t="s">
        <v>105</v>
      </c>
      <c r="Q199">
        <v>1</v>
      </c>
      <c r="W199">
        <v>0</v>
      </c>
      <c r="X199">
        <v>2073721092</v>
      </c>
      <c r="Y199">
        <f t="shared" ref="Y199:Y201" si="131">AT199</f>
        <v>4.54752E-2</v>
      </c>
      <c r="AA199">
        <v>311.56</v>
      </c>
      <c r="AB199">
        <v>0</v>
      </c>
      <c r="AC199">
        <v>0</v>
      </c>
      <c r="AD199">
        <v>0</v>
      </c>
      <c r="AE199">
        <v>34.200000000000003</v>
      </c>
      <c r="AF199">
        <v>0</v>
      </c>
      <c r="AG199">
        <v>0</v>
      </c>
      <c r="AH199">
        <v>0</v>
      </c>
      <c r="AI199">
        <v>9.11</v>
      </c>
      <c r="AJ199">
        <v>1</v>
      </c>
      <c r="AK199">
        <v>1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 t="s">
        <v>6</v>
      </c>
      <c r="AT199">
        <v>4.54752E-2</v>
      </c>
      <c r="AU199" t="s">
        <v>6</v>
      </c>
      <c r="AV199">
        <v>0</v>
      </c>
      <c r="AW199">
        <v>1</v>
      </c>
      <c r="AX199">
        <v>-1</v>
      </c>
      <c r="AY199">
        <v>0</v>
      </c>
      <c r="AZ199">
        <v>0</v>
      </c>
      <c r="BA199" t="s">
        <v>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V199">
        <v>0</v>
      </c>
      <c r="CW199">
        <v>0</v>
      </c>
      <c r="CX199">
        <f>ROUND(Y199*Source!I160,7)</f>
        <v>0.01</v>
      </c>
      <c r="CY199">
        <f t="shared" si="123"/>
        <v>311.56</v>
      </c>
      <c r="CZ199">
        <f t="shared" si="124"/>
        <v>34.200000000000003</v>
      </c>
      <c r="DA199">
        <f t="shared" si="125"/>
        <v>9.11</v>
      </c>
      <c r="DB199">
        <f t="shared" si="126"/>
        <v>1.56</v>
      </c>
      <c r="DC199">
        <f t="shared" si="127"/>
        <v>0</v>
      </c>
      <c r="DD199" t="s">
        <v>6</v>
      </c>
      <c r="DE199" t="s">
        <v>6</v>
      </c>
      <c r="DF199">
        <f t="shared" si="128"/>
        <v>3.12</v>
      </c>
      <c r="DG199">
        <f t="shared" si="129"/>
        <v>0</v>
      </c>
      <c r="DH199">
        <f>Source!I160*SmtRes!Y199</f>
        <v>9.9999964800000004E-3</v>
      </c>
      <c r="DI199">
        <f t="shared" si="130"/>
        <v>311.56</v>
      </c>
      <c r="DJ199">
        <f t="shared" ref="DJ199:DJ201" si="132">DF199</f>
        <v>3.12</v>
      </c>
      <c r="DK199">
        <f>Source!BC160</f>
        <v>9.11</v>
      </c>
      <c r="DL199" t="s">
        <v>6</v>
      </c>
      <c r="DM199">
        <v>0</v>
      </c>
      <c r="DN199" t="s">
        <v>6</v>
      </c>
      <c r="DO199">
        <v>0</v>
      </c>
      <c r="GP199">
        <v>1</v>
      </c>
      <c r="GQ199">
        <v>-1</v>
      </c>
      <c r="GR199">
        <v>-1</v>
      </c>
    </row>
    <row r="200" spans="1:200" x14ac:dyDescent="0.2">
      <c r="A200">
        <f>ROW(Source!A160)</f>
        <v>160</v>
      </c>
      <c r="B200">
        <v>74715642</v>
      </c>
      <c r="C200">
        <v>74753465</v>
      </c>
      <c r="D200">
        <v>49555131</v>
      </c>
      <c r="E200">
        <v>1</v>
      </c>
      <c r="F200">
        <v>1</v>
      </c>
      <c r="G200">
        <v>1</v>
      </c>
      <c r="H200">
        <v>3</v>
      </c>
      <c r="I200" t="s">
        <v>563</v>
      </c>
      <c r="J200" t="s">
        <v>564</v>
      </c>
      <c r="K200" t="s">
        <v>565</v>
      </c>
      <c r="L200">
        <v>1348</v>
      </c>
      <c r="N200">
        <v>1009</v>
      </c>
      <c r="O200" t="s">
        <v>559</v>
      </c>
      <c r="P200" t="s">
        <v>559</v>
      </c>
      <c r="Q200">
        <v>1000</v>
      </c>
      <c r="W200">
        <v>0</v>
      </c>
      <c r="X200">
        <v>-364749507</v>
      </c>
      <c r="Y200" s="183" t="e">
        <f>#REF!</f>
        <v>#REF!</v>
      </c>
      <c r="AA200">
        <v>156537.13</v>
      </c>
      <c r="AB200">
        <v>0</v>
      </c>
      <c r="AC200">
        <v>0</v>
      </c>
      <c r="AD200">
        <v>0</v>
      </c>
      <c r="AE200">
        <v>17183</v>
      </c>
      <c r="AF200">
        <v>0</v>
      </c>
      <c r="AG200">
        <v>0</v>
      </c>
      <c r="AH200">
        <v>0</v>
      </c>
      <c r="AI200">
        <v>9.11</v>
      </c>
      <c r="AJ200">
        <v>1</v>
      </c>
      <c r="AK200">
        <v>1</v>
      </c>
      <c r="AL200">
        <v>1</v>
      </c>
      <c r="AM200">
        <v>4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6</v>
      </c>
      <c r="AT200">
        <v>5.13E-3</v>
      </c>
      <c r="AU200" t="s">
        <v>6</v>
      </c>
      <c r="AV200">
        <v>0</v>
      </c>
      <c r="AW200">
        <v>2</v>
      </c>
      <c r="AX200">
        <v>74753492</v>
      </c>
      <c r="AY200">
        <v>1</v>
      </c>
      <c r="AZ200">
        <v>0</v>
      </c>
      <c r="BA200">
        <v>202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V200">
        <v>0</v>
      </c>
      <c r="CW200">
        <v>0</v>
      </c>
      <c r="CX200" t="e">
        <f>ROUND(Y200*Source!I160,7)</f>
        <v>#REF!</v>
      </c>
      <c r="CY200">
        <f t="shared" si="123"/>
        <v>156537.13</v>
      </c>
      <c r="CZ200">
        <f t="shared" si="124"/>
        <v>17183</v>
      </c>
      <c r="DA200">
        <f t="shared" si="125"/>
        <v>9.11</v>
      </c>
      <c r="DB200">
        <f t="shared" si="126"/>
        <v>88.15</v>
      </c>
      <c r="DC200">
        <f t="shared" si="127"/>
        <v>0</v>
      </c>
      <c r="DD200" t="s">
        <v>6</v>
      </c>
      <c r="DE200" t="s">
        <v>6</v>
      </c>
      <c r="DF200" t="e">
        <f t="shared" si="128"/>
        <v>#REF!</v>
      </c>
      <c r="DG200" t="e">
        <f t="shared" si="129"/>
        <v>#REF!</v>
      </c>
      <c r="DH200" t="e">
        <f>Source!I160*SmtRes!Y200</f>
        <v>#REF!</v>
      </c>
      <c r="DI200">
        <f t="shared" si="130"/>
        <v>156537.13</v>
      </c>
      <c r="DJ200">
        <f>EtalonRes!Y202</f>
        <v>17183</v>
      </c>
      <c r="DK200">
        <f>Source!BC160</f>
        <v>9.11</v>
      </c>
      <c r="DL200" t="s">
        <v>6</v>
      </c>
      <c r="DM200">
        <v>0</v>
      </c>
      <c r="DN200" t="s">
        <v>6</v>
      </c>
      <c r="DO200">
        <v>0</v>
      </c>
      <c r="GQ200">
        <v>-1</v>
      </c>
      <c r="GR200">
        <v>-1</v>
      </c>
    </row>
    <row r="201" spans="1:200" x14ac:dyDescent="0.2">
      <c r="A201">
        <f>ROW(Source!A160)</f>
        <v>160</v>
      </c>
      <c r="B201">
        <v>74715642</v>
      </c>
      <c r="C201">
        <v>74753465</v>
      </c>
      <c r="D201">
        <v>0</v>
      </c>
      <c r="E201">
        <v>0</v>
      </c>
      <c r="F201">
        <v>1</v>
      </c>
      <c r="G201">
        <v>1</v>
      </c>
      <c r="H201">
        <v>3</v>
      </c>
      <c r="I201" t="s">
        <v>35</v>
      </c>
      <c r="J201" t="s">
        <v>117</v>
      </c>
      <c r="K201" t="s">
        <v>271</v>
      </c>
      <c r="L201">
        <v>1327</v>
      </c>
      <c r="N201">
        <v>1005</v>
      </c>
      <c r="O201" t="s">
        <v>105</v>
      </c>
      <c r="P201" t="s">
        <v>105</v>
      </c>
      <c r="Q201">
        <v>1</v>
      </c>
      <c r="W201">
        <v>0</v>
      </c>
      <c r="X201">
        <v>823171850</v>
      </c>
      <c r="Y201">
        <f t="shared" si="131"/>
        <v>100</v>
      </c>
      <c r="AA201">
        <v>990.26</v>
      </c>
      <c r="AB201">
        <v>0</v>
      </c>
      <c r="AC201">
        <v>0</v>
      </c>
      <c r="AD201">
        <v>0</v>
      </c>
      <c r="AE201">
        <v>1041.3800000000001</v>
      </c>
      <c r="AF201">
        <v>0</v>
      </c>
      <c r="AG201">
        <v>0</v>
      </c>
      <c r="AH201">
        <v>0</v>
      </c>
      <c r="AI201">
        <v>9.11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 t="s">
        <v>6</v>
      </c>
      <c r="AT201">
        <v>100</v>
      </c>
      <c r="AU201" t="s">
        <v>6</v>
      </c>
      <c r="AV201">
        <v>0</v>
      </c>
      <c r="AW201">
        <v>1</v>
      </c>
      <c r="AX201">
        <v>-1</v>
      </c>
      <c r="AY201">
        <v>0</v>
      </c>
      <c r="AZ201">
        <v>0</v>
      </c>
      <c r="BA201" t="s">
        <v>6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V201">
        <v>0</v>
      </c>
      <c r="CW201">
        <v>0</v>
      </c>
      <c r="CX201">
        <f>ROUND(Y201*Source!I160,7)</f>
        <v>21.99</v>
      </c>
      <c r="CY201">
        <f t="shared" si="123"/>
        <v>990.26</v>
      </c>
      <c r="CZ201">
        <f t="shared" si="124"/>
        <v>1041.3800000000001</v>
      </c>
      <c r="DA201">
        <f t="shared" si="125"/>
        <v>9.11</v>
      </c>
      <c r="DB201">
        <f t="shared" si="126"/>
        <v>104138</v>
      </c>
      <c r="DC201">
        <f t="shared" si="127"/>
        <v>0</v>
      </c>
      <c r="DD201" t="s">
        <v>6</v>
      </c>
      <c r="DE201" t="s">
        <v>6</v>
      </c>
      <c r="DF201">
        <f t="shared" si="128"/>
        <v>208618.47</v>
      </c>
      <c r="DG201">
        <f t="shared" si="129"/>
        <v>0</v>
      </c>
      <c r="DH201">
        <f>Source!I160*SmtRes!Y201</f>
        <v>21.990000000000002</v>
      </c>
      <c r="DI201">
        <f t="shared" si="130"/>
        <v>990.26</v>
      </c>
      <c r="DJ201">
        <f t="shared" si="132"/>
        <v>208618.47</v>
      </c>
      <c r="DK201">
        <f>Source!BC160</f>
        <v>9.11</v>
      </c>
      <c r="DL201" t="s">
        <v>6</v>
      </c>
      <c r="DM201">
        <v>0</v>
      </c>
      <c r="DN201" t="s">
        <v>6</v>
      </c>
      <c r="DO201">
        <v>0</v>
      </c>
      <c r="GP201">
        <v>1</v>
      </c>
      <c r="GQ201">
        <v>-1</v>
      </c>
      <c r="GR201">
        <v>-1</v>
      </c>
    </row>
    <row r="202" spans="1:200" x14ac:dyDescent="0.2">
      <c r="A202">
        <f>ROW(Source!A163)</f>
        <v>163</v>
      </c>
      <c r="B202">
        <v>74715642</v>
      </c>
      <c r="C202">
        <v>74757312</v>
      </c>
      <c r="D202">
        <v>31715109</v>
      </c>
      <c r="E202">
        <v>70</v>
      </c>
      <c r="F202">
        <v>1</v>
      </c>
      <c r="G202">
        <v>1</v>
      </c>
      <c r="H202">
        <v>1</v>
      </c>
      <c r="I202" t="s">
        <v>548</v>
      </c>
      <c r="J202" t="s">
        <v>6</v>
      </c>
      <c r="K202" t="s">
        <v>549</v>
      </c>
      <c r="L202">
        <v>1191</v>
      </c>
      <c r="N202">
        <v>1013</v>
      </c>
      <c r="O202" t="s">
        <v>524</v>
      </c>
      <c r="P202" t="s">
        <v>524</v>
      </c>
      <c r="Q202">
        <v>1</v>
      </c>
      <c r="W202">
        <v>0</v>
      </c>
      <c r="X202">
        <v>784619160</v>
      </c>
      <c r="Y202">
        <f t="shared" ref="Y202:Y208" si="133">(AT202*ROUND(1.05,7))</f>
        <v>128.1</v>
      </c>
      <c r="AA202">
        <v>0</v>
      </c>
      <c r="AB202">
        <v>0</v>
      </c>
      <c r="AC202">
        <v>0</v>
      </c>
      <c r="AD202">
        <v>291.83</v>
      </c>
      <c r="AE202">
        <v>0</v>
      </c>
      <c r="AF202">
        <v>0</v>
      </c>
      <c r="AG202">
        <v>0</v>
      </c>
      <c r="AH202">
        <v>8.74</v>
      </c>
      <c r="AI202">
        <v>1</v>
      </c>
      <c r="AJ202">
        <v>1</v>
      </c>
      <c r="AK202">
        <v>1</v>
      </c>
      <c r="AL202">
        <v>33.39</v>
      </c>
      <c r="AM202">
        <v>4</v>
      </c>
      <c r="AN202">
        <v>0</v>
      </c>
      <c r="AO202">
        <v>1</v>
      </c>
      <c r="AP202">
        <v>1</v>
      </c>
      <c r="AQ202">
        <v>0</v>
      </c>
      <c r="AR202">
        <v>0</v>
      </c>
      <c r="AS202" t="s">
        <v>6</v>
      </c>
      <c r="AT202">
        <v>122</v>
      </c>
      <c r="AU202" t="s">
        <v>64</v>
      </c>
      <c r="AV202">
        <v>1</v>
      </c>
      <c r="AW202">
        <v>2</v>
      </c>
      <c r="AX202">
        <v>74757327</v>
      </c>
      <c r="AY202">
        <v>1</v>
      </c>
      <c r="AZ202">
        <v>0</v>
      </c>
      <c r="BA202">
        <v>208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U202">
        <f>ROUND(AT202*Source!I163*AH202*AL202,2)</f>
        <v>19852.28</v>
      </c>
      <c r="CV202">
        <f>ROUND(Y202*Source!I163,7)</f>
        <v>71.428560000000004</v>
      </c>
      <c r="CW202">
        <v>0</v>
      </c>
      <c r="CX202">
        <f>ROUND(Y202*Source!I163,7)</f>
        <v>71.428560000000004</v>
      </c>
      <c r="CY202">
        <f>AD202</f>
        <v>291.83</v>
      </c>
      <c r="CZ202">
        <f>AH202</f>
        <v>8.74</v>
      </c>
      <c r="DA202">
        <f>AL202</f>
        <v>33.39</v>
      </c>
      <c r="DB202">
        <f t="shared" ref="DB202:DB208" si="134">ROUND((ROUND(AT202*CZ202,2)*ROUND(1.05,7)),2)</f>
        <v>1119.5899999999999</v>
      </c>
      <c r="DC202">
        <f t="shared" ref="DC202:DC208" si="135">ROUND((ROUND(AT202*AG202,2)*ROUND(1.05,7)),2)</f>
        <v>0</v>
      </c>
      <c r="DD202" t="s">
        <v>6</v>
      </c>
      <c r="DE202" t="s">
        <v>6</v>
      </c>
      <c r="DF202">
        <f t="shared" ref="DF202:DF208" si="136">ROUND(ROUND(AE202,2)*CX202,2)</f>
        <v>0</v>
      </c>
      <c r="DG202">
        <f t="shared" si="129"/>
        <v>0</v>
      </c>
      <c r="DH202">
        <f>Source!I163*SmtRes!Y202</f>
        <v>71.42855999999999</v>
      </c>
      <c r="DI202">
        <f>AD202</f>
        <v>291.83</v>
      </c>
      <c r="DJ202">
        <f>EtalonRes!AB208</f>
        <v>8.74</v>
      </c>
      <c r="DK202">
        <f>Source!BA163</f>
        <v>33.39</v>
      </c>
      <c r="DL202" t="s">
        <v>6</v>
      </c>
      <c r="DM202">
        <v>0</v>
      </c>
      <c r="DN202" t="s">
        <v>6</v>
      </c>
      <c r="DO202">
        <v>0</v>
      </c>
      <c r="GQ202">
        <v>-1</v>
      </c>
      <c r="GR202">
        <v>-1</v>
      </c>
    </row>
    <row r="203" spans="1:200" x14ac:dyDescent="0.2">
      <c r="A203">
        <f>ROW(Source!A163)</f>
        <v>163</v>
      </c>
      <c r="B203">
        <v>74715642</v>
      </c>
      <c r="C203">
        <v>74757312</v>
      </c>
      <c r="D203">
        <v>31709492</v>
      </c>
      <c r="E203">
        <v>70</v>
      </c>
      <c r="F203">
        <v>1</v>
      </c>
      <c r="G203">
        <v>1</v>
      </c>
      <c r="H203">
        <v>1</v>
      </c>
      <c r="I203" t="s">
        <v>525</v>
      </c>
      <c r="J203" t="s">
        <v>6</v>
      </c>
      <c r="K203" t="s">
        <v>526</v>
      </c>
      <c r="L203">
        <v>1191</v>
      </c>
      <c r="N203">
        <v>1013</v>
      </c>
      <c r="O203" t="s">
        <v>524</v>
      </c>
      <c r="P203" t="s">
        <v>524</v>
      </c>
      <c r="Q203">
        <v>1</v>
      </c>
      <c r="W203">
        <v>0</v>
      </c>
      <c r="X203">
        <v>-1417349443</v>
      </c>
      <c r="Y203">
        <f t="shared" si="133"/>
        <v>0.67200000000000004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33.39</v>
      </c>
      <c r="AL203">
        <v>1</v>
      </c>
      <c r="AM203">
        <v>4</v>
      </c>
      <c r="AN203">
        <v>0</v>
      </c>
      <c r="AO203">
        <v>1</v>
      </c>
      <c r="AP203">
        <v>1</v>
      </c>
      <c r="AQ203">
        <v>0</v>
      </c>
      <c r="AR203">
        <v>0</v>
      </c>
      <c r="AS203" t="s">
        <v>6</v>
      </c>
      <c r="AT203">
        <v>0.64</v>
      </c>
      <c r="AU203" t="s">
        <v>64</v>
      </c>
      <c r="AV203">
        <v>2</v>
      </c>
      <c r="AW203">
        <v>2</v>
      </c>
      <c r="AX203">
        <v>74757328</v>
      </c>
      <c r="AY203">
        <v>1</v>
      </c>
      <c r="AZ203">
        <v>0</v>
      </c>
      <c r="BA203">
        <v>209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V203">
        <v>0</v>
      </c>
      <c r="CW203">
        <v>0</v>
      </c>
      <c r="CX203">
        <f>ROUND(Y203*Source!I163,7)</f>
        <v>0.37470720000000002</v>
      </c>
      <c r="CY203">
        <f>AD203</f>
        <v>0</v>
      </c>
      <c r="CZ203">
        <f>AH203</f>
        <v>0</v>
      </c>
      <c r="DA203">
        <f>AL203</f>
        <v>1</v>
      </c>
      <c r="DB203">
        <f t="shared" si="134"/>
        <v>0</v>
      </c>
      <c r="DC203">
        <f t="shared" si="135"/>
        <v>0</v>
      </c>
      <c r="DD203" t="s">
        <v>6</v>
      </c>
      <c r="DE203" t="s">
        <v>6</v>
      </c>
      <c r="DF203">
        <f t="shared" si="136"/>
        <v>0</v>
      </c>
      <c r="DG203">
        <f t="shared" si="129"/>
        <v>0</v>
      </c>
      <c r="DH203">
        <f>Source!I163*SmtRes!Y203</f>
        <v>0.37470720000000002</v>
      </c>
      <c r="DI203">
        <f>AD203</f>
        <v>0</v>
      </c>
      <c r="DJ203">
        <f>EtalonRes!AB209</f>
        <v>0</v>
      </c>
      <c r="DK203">
        <f>Source!BA163</f>
        <v>33.39</v>
      </c>
      <c r="DL203" t="s">
        <v>6</v>
      </c>
      <c r="DM203">
        <v>0</v>
      </c>
      <c r="DN203" t="s">
        <v>6</v>
      </c>
      <c r="DO203">
        <v>0</v>
      </c>
      <c r="GQ203">
        <v>-1</v>
      </c>
      <c r="GR203">
        <v>-1</v>
      </c>
    </row>
    <row r="204" spans="1:200" x14ac:dyDescent="0.2">
      <c r="A204">
        <f>ROW(Source!A163)</f>
        <v>163</v>
      </c>
      <c r="B204">
        <v>74715642</v>
      </c>
      <c r="C204">
        <v>74757312</v>
      </c>
      <c r="D204">
        <v>49672573</v>
      </c>
      <c r="E204">
        <v>1</v>
      </c>
      <c r="F204">
        <v>1</v>
      </c>
      <c r="G204">
        <v>1</v>
      </c>
      <c r="H204">
        <v>2</v>
      </c>
      <c r="I204" t="s">
        <v>527</v>
      </c>
      <c r="J204" t="s">
        <v>528</v>
      </c>
      <c r="K204" t="s">
        <v>529</v>
      </c>
      <c r="L204">
        <v>1367</v>
      </c>
      <c r="N204">
        <v>1011</v>
      </c>
      <c r="O204" t="s">
        <v>530</v>
      </c>
      <c r="P204" t="s">
        <v>530</v>
      </c>
      <c r="Q204">
        <v>1</v>
      </c>
      <c r="W204">
        <v>0</v>
      </c>
      <c r="X204">
        <v>-430484415</v>
      </c>
      <c r="Y204">
        <f t="shared" si="133"/>
        <v>0.26250000000000001</v>
      </c>
      <c r="AA204">
        <v>0</v>
      </c>
      <c r="AB204">
        <v>1530.2</v>
      </c>
      <c r="AC204">
        <v>450.77</v>
      </c>
      <c r="AD204">
        <v>0</v>
      </c>
      <c r="AE204">
        <v>0</v>
      </c>
      <c r="AF204">
        <v>115.4</v>
      </c>
      <c r="AG204">
        <v>13.5</v>
      </c>
      <c r="AH204">
        <v>0</v>
      </c>
      <c r="AI204">
        <v>1</v>
      </c>
      <c r="AJ204">
        <v>13.26</v>
      </c>
      <c r="AK204">
        <v>33.39</v>
      </c>
      <c r="AL204">
        <v>1</v>
      </c>
      <c r="AM204">
        <v>4</v>
      </c>
      <c r="AN204">
        <v>0</v>
      </c>
      <c r="AO204">
        <v>1</v>
      </c>
      <c r="AP204">
        <v>1</v>
      </c>
      <c r="AQ204">
        <v>0</v>
      </c>
      <c r="AR204">
        <v>0</v>
      </c>
      <c r="AS204" t="s">
        <v>6</v>
      </c>
      <c r="AT204">
        <v>0.25</v>
      </c>
      <c r="AU204" t="s">
        <v>64</v>
      </c>
      <c r="AV204">
        <v>0</v>
      </c>
      <c r="AW204">
        <v>2</v>
      </c>
      <c r="AX204">
        <v>74757329</v>
      </c>
      <c r="AY204">
        <v>1</v>
      </c>
      <c r="AZ204">
        <v>0</v>
      </c>
      <c r="BA204">
        <v>210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V204">
        <v>0</v>
      </c>
      <c r="CW204">
        <f>ROUND(Y204*Source!I163*DO204,7)</f>
        <v>0</v>
      </c>
      <c r="CX204">
        <f>ROUND(Y204*Source!I163,7)</f>
        <v>0.14637</v>
      </c>
      <c r="CY204">
        <f>AB204</f>
        <v>1530.2</v>
      </c>
      <c r="CZ204">
        <f>AF204</f>
        <v>115.4</v>
      </c>
      <c r="DA204">
        <f>AJ204</f>
        <v>13.26</v>
      </c>
      <c r="DB204">
        <f t="shared" si="134"/>
        <v>30.29</v>
      </c>
      <c r="DC204">
        <f t="shared" si="135"/>
        <v>3.55</v>
      </c>
      <c r="DD204" t="s">
        <v>6</v>
      </c>
      <c r="DE204" t="s">
        <v>6</v>
      </c>
      <c r="DF204">
        <f t="shared" si="136"/>
        <v>0</v>
      </c>
      <c r="DG204">
        <f>ROUND(ROUND(AF204*AJ204,2)*CX204,2)</f>
        <v>223.98</v>
      </c>
      <c r="DH204">
        <f>Source!I163*SmtRes!Y204</f>
        <v>0.14637</v>
      </c>
      <c r="DI204">
        <f>AB204</f>
        <v>1530.2</v>
      </c>
      <c r="DJ204">
        <f>EtalonRes!Z210</f>
        <v>115.4</v>
      </c>
      <c r="DK204">
        <f>Source!BB163</f>
        <v>13.26</v>
      </c>
      <c r="DL204" t="s">
        <v>6</v>
      </c>
      <c r="DM204">
        <v>0</v>
      </c>
      <c r="DN204" t="s">
        <v>6</v>
      </c>
      <c r="DO204">
        <v>0</v>
      </c>
      <c r="GQ204">
        <v>-1</v>
      </c>
      <c r="GR204">
        <v>-1</v>
      </c>
    </row>
    <row r="205" spans="1:200" x14ac:dyDescent="0.2">
      <c r="A205">
        <f>ROW(Source!A163)</f>
        <v>163</v>
      </c>
      <c r="B205">
        <v>74715642</v>
      </c>
      <c r="C205">
        <v>74757312</v>
      </c>
      <c r="D205">
        <v>49672695</v>
      </c>
      <c r="E205">
        <v>1</v>
      </c>
      <c r="F205">
        <v>1</v>
      </c>
      <c r="G205">
        <v>1</v>
      </c>
      <c r="H205">
        <v>2</v>
      </c>
      <c r="I205" t="s">
        <v>531</v>
      </c>
      <c r="J205" t="s">
        <v>532</v>
      </c>
      <c r="K205" t="s">
        <v>533</v>
      </c>
      <c r="L205">
        <v>1367</v>
      </c>
      <c r="N205">
        <v>1011</v>
      </c>
      <c r="O205" t="s">
        <v>530</v>
      </c>
      <c r="P205" t="s">
        <v>530</v>
      </c>
      <c r="Q205">
        <v>1</v>
      </c>
      <c r="W205">
        <v>0</v>
      </c>
      <c r="X205">
        <v>1063590936</v>
      </c>
      <c r="Y205">
        <f t="shared" si="133"/>
        <v>18.532499999999999</v>
      </c>
      <c r="AA205">
        <v>0</v>
      </c>
      <c r="AB205">
        <v>41.37</v>
      </c>
      <c r="AC205">
        <v>0</v>
      </c>
      <c r="AD205">
        <v>0</v>
      </c>
      <c r="AE205">
        <v>0</v>
      </c>
      <c r="AF205">
        <v>3.12</v>
      </c>
      <c r="AG205">
        <v>0</v>
      </c>
      <c r="AH205">
        <v>0</v>
      </c>
      <c r="AI205">
        <v>1</v>
      </c>
      <c r="AJ205">
        <v>13.26</v>
      </c>
      <c r="AK205">
        <v>33.39</v>
      </c>
      <c r="AL205">
        <v>1</v>
      </c>
      <c r="AM205">
        <v>4</v>
      </c>
      <c r="AN205">
        <v>0</v>
      </c>
      <c r="AO205">
        <v>1</v>
      </c>
      <c r="AP205">
        <v>1</v>
      </c>
      <c r="AQ205">
        <v>0</v>
      </c>
      <c r="AR205">
        <v>0</v>
      </c>
      <c r="AS205" t="s">
        <v>6</v>
      </c>
      <c r="AT205">
        <v>17.649999999999999</v>
      </c>
      <c r="AU205" t="s">
        <v>64</v>
      </c>
      <c r="AV205">
        <v>0</v>
      </c>
      <c r="AW205">
        <v>2</v>
      </c>
      <c r="AX205">
        <v>74757330</v>
      </c>
      <c r="AY205">
        <v>1</v>
      </c>
      <c r="AZ205">
        <v>0</v>
      </c>
      <c r="BA205">
        <v>211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V205">
        <v>0</v>
      </c>
      <c r="CW205">
        <f>ROUND(Y205*Source!I163*DO205,7)</f>
        <v>0</v>
      </c>
      <c r="CX205">
        <f>ROUND(Y205*Source!I163,7)</f>
        <v>10.333722</v>
      </c>
      <c r="CY205">
        <f>AB205</f>
        <v>41.37</v>
      </c>
      <c r="CZ205">
        <f>AF205</f>
        <v>3.12</v>
      </c>
      <c r="DA205">
        <f>AJ205</f>
        <v>13.26</v>
      </c>
      <c r="DB205">
        <f t="shared" si="134"/>
        <v>57.82</v>
      </c>
      <c r="DC205">
        <f t="shared" si="135"/>
        <v>0</v>
      </c>
      <c r="DD205" t="s">
        <v>6</v>
      </c>
      <c r="DE205" t="s">
        <v>6</v>
      </c>
      <c r="DF205">
        <f t="shared" si="136"/>
        <v>0</v>
      </c>
      <c r="DG205">
        <f>ROUND(ROUND(AF205*AJ205,2)*CX205,2)</f>
        <v>427.51</v>
      </c>
      <c r="DH205">
        <f>Source!I163*SmtRes!Y205</f>
        <v>10.333722</v>
      </c>
      <c r="DI205">
        <f>AB205</f>
        <v>41.37</v>
      </c>
      <c r="DJ205">
        <f>EtalonRes!Z211</f>
        <v>3.12</v>
      </c>
      <c r="DK205">
        <f>Source!BB163</f>
        <v>13.26</v>
      </c>
      <c r="DL205" t="s">
        <v>6</v>
      </c>
      <c r="DM205">
        <v>0</v>
      </c>
      <c r="DN205" t="s">
        <v>6</v>
      </c>
      <c r="DO205">
        <v>0</v>
      </c>
      <c r="GQ205">
        <v>-1</v>
      </c>
      <c r="GR205">
        <v>-1</v>
      </c>
    </row>
    <row r="206" spans="1:200" x14ac:dyDescent="0.2">
      <c r="A206">
        <f>ROW(Source!A163)</f>
        <v>163</v>
      </c>
      <c r="B206">
        <v>74715642</v>
      </c>
      <c r="C206">
        <v>74757312</v>
      </c>
      <c r="D206">
        <v>49672703</v>
      </c>
      <c r="E206">
        <v>1</v>
      </c>
      <c r="F206">
        <v>1</v>
      </c>
      <c r="G206">
        <v>1</v>
      </c>
      <c r="H206">
        <v>2</v>
      </c>
      <c r="I206" t="s">
        <v>550</v>
      </c>
      <c r="J206" t="s">
        <v>551</v>
      </c>
      <c r="K206" t="s">
        <v>552</v>
      </c>
      <c r="L206">
        <v>1367</v>
      </c>
      <c r="N206">
        <v>1011</v>
      </c>
      <c r="O206" t="s">
        <v>530</v>
      </c>
      <c r="P206" t="s">
        <v>530</v>
      </c>
      <c r="Q206">
        <v>1</v>
      </c>
      <c r="W206">
        <v>0</v>
      </c>
      <c r="X206">
        <v>-1424865896</v>
      </c>
      <c r="Y206">
        <f t="shared" si="133"/>
        <v>0.24150000000000002</v>
      </c>
      <c r="AA206">
        <v>0</v>
      </c>
      <c r="AB206">
        <v>88.31</v>
      </c>
      <c r="AC206">
        <v>0</v>
      </c>
      <c r="AD206">
        <v>0</v>
      </c>
      <c r="AE206">
        <v>0</v>
      </c>
      <c r="AF206">
        <v>6.66</v>
      </c>
      <c r="AG206">
        <v>0</v>
      </c>
      <c r="AH206">
        <v>0</v>
      </c>
      <c r="AI206">
        <v>1</v>
      </c>
      <c r="AJ206">
        <v>13.26</v>
      </c>
      <c r="AK206">
        <v>33.39</v>
      </c>
      <c r="AL206">
        <v>1</v>
      </c>
      <c r="AM206">
        <v>4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6</v>
      </c>
      <c r="AT206">
        <v>0.23</v>
      </c>
      <c r="AU206" t="s">
        <v>64</v>
      </c>
      <c r="AV206">
        <v>0</v>
      </c>
      <c r="AW206">
        <v>2</v>
      </c>
      <c r="AX206">
        <v>74757331</v>
      </c>
      <c r="AY206">
        <v>1</v>
      </c>
      <c r="AZ206">
        <v>0</v>
      </c>
      <c r="BA206">
        <v>212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V206">
        <v>0</v>
      </c>
      <c r="CW206">
        <f>ROUND(Y206*Source!I163*DO206,7)</f>
        <v>0</v>
      </c>
      <c r="CX206">
        <f>ROUND(Y206*Source!I163,7)</f>
        <v>0.13466040000000001</v>
      </c>
      <c r="CY206">
        <f>AB206</f>
        <v>88.31</v>
      </c>
      <c r="CZ206">
        <f>AF206</f>
        <v>6.66</v>
      </c>
      <c r="DA206">
        <f>AJ206</f>
        <v>13.26</v>
      </c>
      <c r="DB206">
        <f t="shared" si="134"/>
        <v>1.61</v>
      </c>
      <c r="DC206">
        <f t="shared" si="135"/>
        <v>0</v>
      </c>
      <c r="DD206" t="s">
        <v>6</v>
      </c>
      <c r="DE206" t="s">
        <v>6</v>
      </c>
      <c r="DF206">
        <f t="shared" si="136"/>
        <v>0</v>
      </c>
      <c r="DG206">
        <f>ROUND(ROUND(AF206*AJ206,2)*CX206,2)</f>
        <v>11.89</v>
      </c>
      <c r="DH206">
        <f>Source!I163*SmtRes!Y206</f>
        <v>0.13466040000000001</v>
      </c>
      <c r="DI206">
        <f>AB206</f>
        <v>88.31</v>
      </c>
      <c r="DJ206">
        <f>EtalonRes!Z212</f>
        <v>6.66</v>
      </c>
      <c r="DK206">
        <f>Source!BB163</f>
        <v>13.26</v>
      </c>
      <c r="DL206" t="s">
        <v>6</v>
      </c>
      <c r="DM206">
        <v>0</v>
      </c>
      <c r="DN206" t="s">
        <v>6</v>
      </c>
      <c r="DO206">
        <v>0</v>
      </c>
      <c r="GQ206">
        <v>-1</v>
      </c>
      <c r="GR206">
        <v>-1</v>
      </c>
    </row>
    <row r="207" spans="1:200" x14ac:dyDescent="0.2">
      <c r="A207">
        <f>ROW(Source!A163)</f>
        <v>163</v>
      </c>
      <c r="B207">
        <v>74715642</v>
      </c>
      <c r="C207">
        <v>74757312</v>
      </c>
      <c r="D207">
        <v>49673503</v>
      </c>
      <c r="E207">
        <v>1</v>
      </c>
      <c r="F207">
        <v>1</v>
      </c>
      <c r="G207">
        <v>1</v>
      </c>
      <c r="H207">
        <v>2</v>
      </c>
      <c r="I207" t="s">
        <v>534</v>
      </c>
      <c r="J207" t="s">
        <v>535</v>
      </c>
      <c r="K207" t="s">
        <v>536</v>
      </c>
      <c r="L207">
        <v>1367</v>
      </c>
      <c r="N207">
        <v>1011</v>
      </c>
      <c r="O207" t="s">
        <v>530</v>
      </c>
      <c r="P207" t="s">
        <v>530</v>
      </c>
      <c r="Q207">
        <v>1</v>
      </c>
      <c r="W207">
        <v>0</v>
      </c>
      <c r="X207">
        <v>509054691</v>
      </c>
      <c r="Y207">
        <f t="shared" si="133"/>
        <v>0.40950000000000003</v>
      </c>
      <c r="AA207">
        <v>0</v>
      </c>
      <c r="AB207">
        <v>871.31</v>
      </c>
      <c r="AC207">
        <v>387.32</v>
      </c>
      <c r="AD207">
        <v>0</v>
      </c>
      <c r="AE207">
        <v>0</v>
      </c>
      <c r="AF207">
        <v>65.709999999999994</v>
      </c>
      <c r="AG207">
        <v>11.6</v>
      </c>
      <c r="AH207">
        <v>0</v>
      </c>
      <c r="AI207">
        <v>1</v>
      </c>
      <c r="AJ207">
        <v>13.26</v>
      </c>
      <c r="AK207">
        <v>33.39</v>
      </c>
      <c r="AL207">
        <v>1</v>
      </c>
      <c r="AM207">
        <v>4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6</v>
      </c>
      <c r="AT207">
        <v>0.39</v>
      </c>
      <c r="AU207" t="s">
        <v>64</v>
      </c>
      <c r="AV207">
        <v>0</v>
      </c>
      <c r="AW207">
        <v>2</v>
      </c>
      <c r="AX207">
        <v>74757332</v>
      </c>
      <c r="AY207">
        <v>1</v>
      </c>
      <c r="AZ207">
        <v>0</v>
      </c>
      <c r="BA207">
        <v>213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V207">
        <v>0</v>
      </c>
      <c r="CW207">
        <f>ROUND(Y207*Source!I163*DO207,7)</f>
        <v>0</v>
      </c>
      <c r="CX207">
        <f>ROUND(Y207*Source!I163,7)</f>
        <v>0.22833719999999999</v>
      </c>
      <c r="CY207">
        <f>AB207</f>
        <v>871.31</v>
      </c>
      <c r="CZ207">
        <f>AF207</f>
        <v>65.709999999999994</v>
      </c>
      <c r="DA207">
        <f>AJ207</f>
        <v>13.26</v>
      </c>
      <c r="DB207">
        <f t="shared" si="134"/>
        <v>26.91</v>
      </c>
      <c r="DC207">
        <f t="shared" si="135"/>
        <v>4.75</v>
      </c>
      <c r="DD207" t="s">
        <v>6</v>
      </c>
      <c r="DE207" t="s">
        <v>6</v>
      </c>
      <c r="DF207">
        <f t="shared" si="136"/>
        <v>0</v>
      </c>
      <c r="DG207">
        <f>ROUND(ROUND(AF207*AJ207,2)*CX207,2)</f>
        <v>198.95</v>
      </c>
      <c r="DH207">
        <f>Source!I163*SmtRes!Y207</f>
        <v>0.22833720000000002</v>
      </c>
      <c r="DI207">
        <f>AB207</f>
        <v>871.31</v>
      </c>
      <c r="DJ207">
        <f>EtalonRes!Z213</f>
        <v>65.709999999999994</v>
      </c>
      <c r="DK207">
        <f>Source!BB163</f>
        <v>13.26</v>
      </c>
      <c r="DL207" t="s">
        <v>6</v>
      </c>
      <c r="DM207">
        <v>0</v>
      </c>
      <c r="DN207" t="s">
        <v>6</v>
      </c>
      <c r="DO207">
        <v>0</v>
      </c>
      <c r="GQ207">
        <v>-1</v>
      </c>
      <c r="GR207">
        <v>-1</v>
      </c>
    </row>
    <row r="208" spans="1:200" x14ac:dyDescent="0.2">
      <c r="A208">
        <f>ROW(Source!A163)</f>
        <v>163</v>
      </c>
      <c r="B208">
        <v>74715642</v>
      </c>
      <c r="C208">
        <v>74757312</v>
      </c>
      <c r="D208">
        <v>49673715</v>
      </c>
      <c r="E208">
        <v>1</v>
      </c>
      <c r="F208">
        <v>1</v>
      </c>
      <c r="G208">
        <v>1</v>
      </c>
      <c r="H208">
        <v>2</v>
      </c>
      <c r="I208" t="s">
        <v>553</v>
      </c>
      <c r="J208" t="s">
        <v>554</v>
      </c>
      <c r="K208" t="s">
        <v>555</v>
      </c>
      <c r="L208">
        <v>1367</v>
      </c>
      <c r="N208">
        <v>1011</v>
      </c>
      <c r="O208" t="s">
        <v>530</v>
      </c>
      <c r="P208" t="s">
        <v>530</v>
      </c>
      <c r="Q208">
        <v>1</v>
      </c>
      <c r="W208">
        <v>0</v>
      </c>
      <c r="X208">
        <v>829370094</v>
      </c>
      <c r="Y208">
        <f t="shared" si="133"/>
        <v>1.3965000000000001</v>
      </c>
      <c r="AA208">
        <v>0</v>
      </c>
      <c r="AB208">
        <v>107.41</v>
      </c>
      <c r="AC208">
        <v>0</v>
      </c>
      <c r="AD208">
        <v>0</v>
      </c>
      <c r="AE208">
        <v>0</v>
      </c>
      <c r="AF208">
        <v>8.1</v>
      </c>
      <c r="AG208">
        <v>0</v>
      </c>
      <c r="AH208">
        <v>0</v>
      </c>
      <c r="AI208">
        <v>1</v>
      </c>
      <c r="AJ208">
        <v>13.26</v>
      </c>
      <c r="AK208">
        <v>33.39</v>
      </c>
      <c r="AL208">
        <v>1</v>
      </c>
      <c r="AM208">
        <v>4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6</v>
      </c>
      <c r="AT208">
        <v>1.33</v>
      </c>
      <c r="AU208" t="s">
        <v>64</v>
      </c>
      <c r="AV208">
        <v>0</v>
      </c>
      <c r="AW208">
        <v>2</v>
      </c>
      <c r="AX208">
        <v>74757333</v>
      </c>
      <c r="AY208">
        <v>1</v>
      </c>
      <c r="AZ208">
        <v>0</v>
      </c>
      <c r="BA208">
        <v>214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V208">
        <v>0</v>
      </c>
      <c r="CW208">
        <f>ROUND(Y208*Source!I163*DO208,7)</f>
        <v>0</v>
      </c>
      <c r="CX208">
        <f>ROUND(Y208*Source!I163,7)</f>
        <v>0.77868839999999995</v>
      </c>
      <c r="CY208">
        <f>AB208</f>
        <v>107.41</v>
      </c>
      <c r="CZ208">
        <f>AF208</f>
        <v>8.1</v>
      </c>
      <c r="DA208">
        <f>AJ208</f>
        <v>13.26</v>
      </c>
      <c r="DB208">
        <f t="shared" si="134"/>
        <v>11.31</v>
      </c>
      <c r="DC208">
        <f t="shared" si="135"/>
        <v>0</v>
      </c>
      <c r="DD208" t="s">
        <v>6</v>
      </c>
      <c r="DE208" t="s">
        <v>6</v>
      </c>
      <c r="DF208">
        <f t="shared" si="136"/>
        <v>0</v>
      </c>
      <c r="DG208">
        <f>ROUND(ROUND(AF208*AJ208,2)*CX208,2)</f>
        <v>83.64</v>
      </c>
      <c r="DH208">
        <f>Source!I163*SmtRes!Y208</f>
        <v>0.77868840000000006</v>
      </c>
      <c r="DI208">
        <f>AB208</f>
        <v>107.41</v>
      </c>
      <c r="DJ208">
        <f>EtalonRes!Z214</f>
        <v>8.1</v>
      </c>
      <c r="DK208">
        <f>Source!BB163</f>
        <v>13.26</v>
      </c>
      <c r="DL208" t="s">
        <v>6</v>
      </c>
      <c r="DM208">
        <v>0</v>
      </c>
      <c r="DN208" t="s">
        <v>6</v>
      </c>
      <c r="DO208">
        <v>0</v>
      </c>
      <c r="GQ208">
        <v>-1</v>
      </c>
      <c r="GR208">
        <v>-1</v>
      </c>
    </row>
    <row r="209" spans="1:200" x14ac:dyDescent="0.2">
      <c r="A209">
        <f>ROW(Source!A163)</f>
        <v>163</v>
      </c>
      <c r="B209">
        <v>74715642</v>
      </c>
      <c r="C209">
        <v>74757312</v>
      </c>
      <c r="D209">
        <v>49521144</v>
      </c>
      <c r="E209">
        <v>1</v>
      </c>
      <c r="F209">
        <v>1</v>
      </c>
      <c r="G209">
        <v>1</v>
      </c>
      <c r="H209">
        <v>3</v>
      </c>
      <c r="I209" t="s">
        <v>556</v>
      </c>
      <c r="J209" t="s">
        <v>557</v>
      </c>
      <c r="K209" t="s">
        <v>558</v>
      </c>
      <c r="L209">
        <v>1348</v>
      </c>
      <c r="N209">
        <v>1009</v>
      </c>
      <c r="O209" t="s">
        <v>559</v>
      </c>
      <c r="P209" t="s">
        <v>559</v>
      </c>
      <c r="Q209">
        <v>1000</v>
      </c>
      <c r="W209">
        <v>0</v>
      </c>
      <c r="X209">
        <v>-847628873</v>
      </c>
      <c r="Y209" s="183" t="e">
        <f>#REF!</f>
        <v>#REF!</v>
      </c>
      <c r="AA209">
        <v>241405.89</v>
      </c>
      <c r="AB209">
        <v>0</v>
      </c>
      <c r="AC209">
        <v>0</v>
      </c>
      <c r="AD209">
        <v>0</v>
      </c>
      <c r="AE209">
        <v>26499</v>
      </c>
      <c r="AF209">
        <v>0</v>
      </c>
      <c r="AG209">
        <v>0</v>
      </c>
      <c r="AH209">
        <v>0</v>
      </c>
      <c r="AI209">
        <v>9.11</v>
      </c>
      <c r="AJ209">
        <v>1</v>
      </c>
      <c r="AK209">
        <v>1</v>
      </c>
      <c r="AL209">
        <v>1</v>
      </c>
      <c r="AM209">
        <v>4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6</v>
      </c>
      <c r="AT209">
        <v>8.4000000000000003E-4</v>
      </c>
      <c r="AU209" t="s">
        <v>6</v>
      </c>
      <c r="AV209">
        <v>0</v>
      </c>
      <c r="AW209">
        <v>2</v>
      </c>
      <c r="AX209">
        <v>74757334</v>
      </c>
      <c r="AY209">
        <v>1</v>
      </c>
      <c r="AZ209">
        <v>0</v>
      </c>
      <c r="BA209">
        <v>215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V209">
        <v>0</v>
      </c>
      <c r="CW209">
        <v>0</v>
      </c>
      <c r="CX209" t="e">
        <f>ROUND(Y209*Source!I163,7)</f>
        <v>#REF!</v>
      </c>
      <c r="CY209">
        <f t="shared" ref="CY209:CY214" si="137">AA209</f>
        <v>241405.89</v>
      </c>
      <c r="CZ209">
        <f t="shared" ref="CZ209:CZ214" si="138">AE209</f>
        <v>26499</v>
      </c>
      <c r="DA209">
        <f t="shared" ref="DA209:DA214" si="139">AI209</f>
        <v>9.11</v>
      </c>
      <c r="DB209">
        <f t="shared" ref="DB209:DB214" si="140">ROUND(ROUND(AT209*CZ209,2),2)</f>
        <v>22.26</v>
      </c>
      <c r="DC209">
        <f t="shared" ref="DC209:DC214" si="141">ROUND(ROUND(AT209*AG209,2),2)</f>
        <v>0</v>
      </c>
      <c r="DD209" t="s">
        <v>6</v>
      </c>
      <c r="DE209" t="s">
        <v>6</v>
      </c>
      <c r="DF209" t="e">
        <f t="shared" ref="DF209:DF214" si="142">ROUND(ROUND(AE209*AI209,2)*CX209,2)</f>
        <v>#REF!</v>
      </c>
      <c r="DG209" t="e">
        <f t="shared" ref="DG209:DG216" si="143">ROUND(ROUND(AF209,2)*CX209,2)</f>
        <v>#REF!</v>
      </c>
      <c r="DH209" t="e">
        <f>Source!I163*SmtRes!Y209</f>
        <v>#REF!</v>
      </c>
      <c r="DI209">
        <f t="shared" ref="DI209:DI214" si="144">AA209</f>
        <v>241405.89</v>
      </c>
      <c r="DJ209">
        <f>EtalonRes!Y215</f>
        <v>26499</v>
      </c>
      <c r="DK209">
        <f>Source!BC163</f>
        <v>9.11</v>
      </c>
      <c r="DL209" t="s">
        <v>6</v>
      </c>
      <c r="DM209">
        <v>0</v>
      </c>
      <c r="DN209" t="s">
        <v>6</v>
      </c>
      <c r="DO209">
        <v>0</v>
      </c>
      <c r="GQ209">
        <v>-1</v>
      </c>
      <c r="GR209">
        <v>-1</v>
      </c>
    </row>
    <row r="210" spans="1:200" x14ac:dyDescent="0.2">
      <c r="A210">
        <f>ROW(Source!A163)</f>
        <v>163</v>
      </c>
      <c r="B210">
        <v>74715642</v>
      </c>
      <c r="C210">
        <v>74757312</v>
      </c>
      <c r="D210">
        <v>49524301</v>
      </c>
      <c r="E210">
        <v>1</v>
      </c>
      <c r="F210">
        <v>1</v>
      </c>
      <c r="G210">
        <v>1</v>
      </c>
      <c r="H210">
        <v>3</v>
      </c>
      <c r="I210" t="s">
        <v>560</v>
      </c>
      <c r="J210" t="s">
        <v>561</v>
      </c>
      <c r="K210" t="s">
        <v>562</v>
      </c>
      <c r="L210">
        <v>1348</v>
      </c>
      <c r="N210">
        <v>1009</v>
      </c>
      <c r="O210" t="s">
        <v>559</v>
      </c>
      <c r="P210" t="s">
        <v>559</v>
      </c>
      <c r="Q210">
        <v>1000</v>
      </c>
      <c r="W210">
        <v>0</v>
      </c>
      <c r="X210">
        <v>1824693337</v>
      </c>
      <c r="Y210" s="183" t="e">
        <f>#REF!</f>
        <v>#REF!</v>
      </c>
      <c r="AA210">
        <v>94397.82</v>
      </c>
      <c r="AB210">
        <v>0</v>
      </c>
      <c r="AC210">
        <v>0</v>
      </c>
      <c r="AD210">
        <v>0</v>
      </c>
      <c r="AE210">
        <v>10362</v>
      </c>
      <c r="AF210">
        <v>0</v>
      </c>
      <c r="AG210">
        <v>0</v>
      </c>
      <c r="AH210">
        <v>0</v>
      </c>
      <c r="AI210">
        <v>9.11</v>
      </c>
      <c r="AJ210">
        <v>1</v>
      </c>
      <c r="AK210">
        <v>1</v>
      </c>
      <c r="AL210">
        <v>1</v>
      </c>
      <c r="AM210">
        <v>4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6</v>
      </c>
      <c r="AT210">
        <v>3.8999999999999999E-4</v>
      </c>
      <c r="AU210" t="s">
        <v>6</v>
      </c>
      <c r="AV210">
        <v>0</v>
      </c>
      <c r="AW210">
        <v>2</v>
      </c>
      <c r="AX210">
        <v>74757335</v>
      </c>
      <c r="AY210">
        <v>1</v>
      </c>
      <c r="AZ210">
        <v>0</v>
      </c>
      <c r="BA210">
        <v>216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V210">
        <v>0</v>
      </c>
      <c r="CW210">
        <v>0</v>
      </c>
      <c r="CX210" t="e">
        <f>ROUND(Y210*Source!I163,7)</f>
        <v>#REF!</v>
      </c>
      <c r="CY210">
        <f t="shared" si="137"/>
        <v>94397.82</v>
      </c>
      <c r="CZ210">
        <f t="shared" si="138"/>
        <v>10362</v>
      </c>
      <c r="DA210">
        <f t="shared" si="139"/>
        <v>9.11</v>
      </c>
      <c r="DB210">
        <f t="shared" si="140"/>
        <v>4.04</v>
      </c>
      <c r="DC210">
        <f t="shared" si="141"/>
        <v>0</v>
      </c>
      <c r="DD210" t="s">
        <v>6</v>
      </c>
      <c r="DE210" t="s">
        <v>6</v>
      </c>
      <c r="DF210" t="e">
        <f t="shared" si="142"/>
        <v>#REF!</v>
      </c>
      <c r="DG210" t="e">
        <f t="shared" si="143"/>
        <v>#REF!</v>
      </c>
      <c r="DH210" t="e">
        <f>Source!I163*SmtRes!Y210</f>
        <v>#REF!</v>
      </c>
      <c r="DI210">
        <f t="shared" si="144"/>
        <v>94397.82</v>
      </c>
      <c r="DJ210">
        <f>EtalonRes!Y216</f>
        <v>10362</v>
      </c>
      <c r="DK210">
        <f>Source!BC163</f>
        <v>9.11</v>
      </c>
      <c r="DL210" t="s">
        <v>6</v>
      </c>
      <c r="DM210">
        <v>0</v>
      </c>
      <c r="DN210" t="s">
        <v>6</v>
      </c>
      <c r="DO210">
        <v>0</v>
      </c>
      <c r="GQ210">
        <v>-1</v>
      </c>
      <c r="GR210">
        <v>-1</v>
      </c>
    </row>
    <row r="211" spans="1:200" x14ac:dyDescent="0.2">
      <c r="A211">
        <f>ROW(Source!A163)</f>
        <v>163</v>
      </c>
      <c r="B211">
        <v>74715642</v>
      </c>
      <c r="C211">
        <v>74757312</v>
      </c>
      <c r="D211">
        <v>49525488</v>
      </c>
      <c r="E211">
        <v>1</v>
      </c>
      <c r="F211">
        <v>1</v>
      </c>
      <c r="G211">
        <v>1</v>
      </c>
      <c r="H211">
        <v>3</v>
      </c>
      <c r="I211" t="s">
        <v>537</v>
      </c>
      <c r="J211" t="s">
        <v>538</v>
      </c>
      <c r="K211" t="s">
        <v>539</v>
      </c>
      <c r="L211">
        <v>1346</v>
      </c>
      <c r="N211">
        <v>1009</v>
      </c>
      <c r="O211" t="s">
        <v>540</v>
      </c>
      <c r="P211" t="s">
        <v>540</v>
      </c>
      <c r="Q211">
        <v>1</v>
      </c>
      <c r="W211">
        <v>0</v>
      </c>
      <c r="X211">
        <v>-1864341761</v>
      </c>
      <c r="Y211" s="183" t="e">
        <f>#REF!</f>
        <v>#REF!</v>
      </c>
      <c r="AA211">
        <v>82.35</v>
      </c>
      <c r="AB211">
        <v>0</v>
      </c>
      <c r="AC211">
        <v>0</v>
      </c>
      <c r="AD211">
        <v>0</v>
      </c>
      <c r="AE211">
        <v>9.0399999999999991</v>
      </c>
      <c r="AF211">
        <v>0</v>
      </c>
      <c r="AG211">
        <v>0</v>
      </c>
      <c r="AH211">
        <v>0</v>
      </c>
      <c r="AI211">
        <v>9.11</v>
      </c>
      <c r="AJ211">
        <v>1</v>
      </c>
      <c r="AK211">
        <v>1</v>
      </c>
      <c r="AL211">
        <v>1</v>
      </c>
      <c r="AM211">
        <v>4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6</v>
      </c>
      <c r="AT211">
        <v>11</v>
      </c>
      <c r="AU211" t="s">
        <v>6</v>
      </c>
      <c r="AV211">
        <v>0</v>
      </c>
      <c r="AW211">
        <v>2</v>
      </c>
      <c r="AX211">
        <v>74757336</v>
      </c>
      <c r="AY211">
        <v>1</v>
      </c>
      <c r="AZ211">
        <v>0</v>
      </c>
      <c r="BA211">
        <v>217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V211">
        <v>0</v>
      </c>
      <c r="CW211">
        <v>0</v>
      </c>
      <c r="CX211" t="e">
        <f>ROUND(Y211*Source!I163,7)</f>
        <v>#REF!</v>
      </c>
      <c r="CY211">
        <f t="shared" si="137"/>
        <v>82.35</v>
      </c>
      <c r="CZ211">
        <f t="shared" si="138"/>
        <v>9.0399999999999991</v>
      </c>
      <c r="DA211">
        <f t="shared" si="139"/>
        <v>9.11</v>
      </c>
      <c r="DB211">
        <f t="shared" si="140"/>
        <v>99.44</v>
      </c>
      <c r="DC211">
        <f t="shared" si="141"/>
        <v>0</v>
      </c>
      <c r="DD211" t="s">
        <v>6</v>
      </c>
      <c r="DE211" t="s">
        <v>6</v>
      </c>
      <c r="DF211" t="e">
        <f t="shared" si="142"/>
        <v>#REF!</v>
      </c>
      <c r="DG211" t="e">
        <f t="shared" si="143"/>
        <v>#REF!</v>
      </c>
      <c r="DH211" t="e">
        <f>Source!I163*SmtRes!Y211</f>
        <v>#REF!</v>
      </c>
      <c r="DI211">
        <f t="shared" si="144"/>
        <v>82.35</v>
      </c>
      <c r="DJ211">
        <f>EtalonRes!Y217</f>
        <v>9.0399999999999991</v>
      </c>
      <c r="DK211">
        <f>Source!BC163</f>
        <v>9.11</v>
      </c>
      <c r="DL211" t="s">
        <v>6</v>
      </c>
      <c r="DM211">
        <v>0</v>
      </c>
      <c r="DN211" t="s">
        <v>6</v>
      </c>
      <c r="DO211">
        <v>0</v>
      </c>
      <c r="GQ211">
        <v>-1</v>
      </c>
      <c r="GR211">
        <v>-1</v>
      </c>
    </row>
    <row r="212" spans="1:200" x14ac:dyDescent="0.2">
      <c r="A212">
        <f>ROW(Source!A163)</f>
        <v>163</v>
      </c>
      <c r="B212">
        <v>74715642</v>
      </c>
      <c r="C212">
        <v>74757312</v>
      </c>
      <c r="D212">
        <v>49526492</v>
      </c>
      <c r="E212">
        <v>1</v>
      </c>
      <c r="F212">
        <v>1</v>
      </c>
      <c r="G212">
        <v>1</v>
      </c>
      <c r="H212">
        <v>3</v>
      </c>
      <c r="I212" t="s">
        <v>541</v>
      </c>
      <c r="J212" t="s">
        <v>542</v>
      </c>
      <c r="K212" t="s">
        <v>543</v>
      </c>
      <c r="L212">
        <v>1346</v>
      </c>
      <c r="N212">
        <v>1009</v>
      </c>
      <c r="O212" t="s">
        <v>540</v>
      </c>
      <c r="P212" t="s">
        <v>540</v>
      </c>
      <c r="Q212">
        <v>1</v>
      </c>
      <c r="W212">
        <v>0</v>
      </c>
      <c r="X212">
        <v>497341279</v>
      </c>
      <c r="Y212" s="183" t="e">
        <f>#REF!</f>
        <v>#REF!</v>
      </c>
      <c r="AA212">
        <v>210.35</v>
      </c>
      <c r="AB212">
        <v>0</v>
      </c>
      <c r="AC212">
        <v>0</v>
      </c>
      <c r="AD212">
        <v>0</v>
      </c>
      <c r="AE212">
        <v>23.09</v>
      </c>
      <c r="AF212">
        <v>0</v>
      </c>
      <c r="AG212">
        <v>0</v>
      </c>
      <c r="AH212">
        <v>0</v>
      </c>
      <c r="AI212">
        <v>9.11</v>
      </c>
      <c r="AJ212">
        <v>1</v>
      </c>
      <c r="AK212">
        <v>1</v>
      </c>
      <c r="AL212">
        <v>1</v>
      </c>
      <c r="AM212">
        <v>4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6</v>
      </c>
      <c r="AT212">
        <v>7.58</v>
      </c>
      <c r="AU212" t="s">
        <v>6</v>
      </c>
      <c r="AV212">
        <v>0</v>
      </c>
      <c r="AW212">
        <v>2</v>
      </c>
      <c r="AX212">
        <v>74757337</v>
      </c>
      <c r="AY212">
        <v>1</v>
      </c>
      <c r="AZ212">
        <v>0</v>
      </c>
      <c r="BA212">
        <v>218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V212">
        <v>0</v>
      </c>
      <c r="CW212">
        <v>0</v>
      </c>
      <c r="CX212" t="e">
        <f>ROUND(Y212*Source!I163,7)</f>
        <v>#REF!</v>
      </c>
      <c r="CY212">
        <f t="shared" si="137"/>
        <v>210.35</v>
      </c>
      <c r="CZ212">
        <f t="shared" si="138"/>
        <v>23.09</v>
      </c>
      <c r="DA212">
        <f t="shared" si="139"/>
        <v>9.11</v>
      </c>
      <c r="DB212">
        <f t="shared" si="140"/>
        <v>175.02</v>
      </c>
      <c r="DC212">
        <f t="shared" si="141"/>
        <v>0</v>
      </c>
      <c r="DD212" t="s">
        <v>6</v>
      </c>
      <c r="DE212" t="s">
        <v>6</v>
      </c>
      <c r="DF212" t="e">
        <f t="shared" si="142"/>
        <v>#REF!</v>
      </c>
      <c r="DG212" t="e">
        <f t="shared" si="143"/>
        <v>#REF!</v>
      </c>
      <c r="DH212" t="e">
        <f>Source!I163*SmtRes!Y212</f>
        <v>#REF!</v>
      </c>
      <c r="DI212">
        <f t="shared" si="144"/>
        <v>210.35</v>
      </c>
      <c r="DJ212">
        <f>EtalonRes!Y218</f>
        <v>23.09</v>
      </c>
      <c r="DK212">
        <f>Source!BC163</f>
        <v>9.11</v>
      </c>
      <c r="DL212" t="s">
        <v>6</v>
      </c>
      <c r="DM212">
        <v>0</v>
      </c>
      <c r="DN212" t="s">
        <v>6</v>
      </c>
      <c r="DO212">
        <v>0</v>
      </c>
      <c r="GQ212">
        <v>-1</v>
      </c>
      <c r="GR212">
        <v>-1</v>
      </c>
    </row>
    <row r="213" spans="1:200" x14ac:dyDescent="0.2">
      <c r="A213">
        <f>ROW(Source!A163)</f>
        <v>163</v>
      </c>
      <c r="B213">
        <v>74715642</v>
      </c>
      <c r="C213">
        <v>74757312</v>
      </c>
      <c r="D213">
        <v>49555131</v>
      </c>
      <c r="E213">
        <v>1</v>
      </c>
      <c r="F213">
        <v>1</v>
      </c>
      <c r="G213">
        <v>1</v>
      </c>
      <c r="H213">
        <v>3</v>
      </c>
      <c r="I213" t="s">
        <v>563</v>
      </c>
      <c r="J213" t="s">
        <v>564</v>
      </c>
      <c r="K213" t="s">
        <v>565</v>
      </c>
      <c r="L213">
        <v>1348</v>
      </c>
      <c r="N213">
        <v>1009</v>
      </c>
      <c r="O213" t="s">
        <v>559</v>
      </c>
      <c r="P213" t="s">
        <v>559</v>
      </c>
      <c r="Q213">
        <v>1000</v>
      </c>
      <c r="W213">
        <v>0</v>
      </c>
      <c r="X213">
        <v>-364749507</v>
      </c>
      <c r="Y213" s="183" t="e">
        <f>#REF!</f>
        <v>#REF!</v>
      </c>
      <c r="AA213">
        <v>156537.13</v>
      </c>
      <c r="AB213">
        <v>0</v>
      </c>
      <c r="AC213">
        <v>0</v>
      </c>
      <c r="AD213">
        <v>0</v>
      </c>
      <c r="AE213">
        <v>17183</v>
      </c>
      <c r="AF213">
        <v>0</v>
      </c>
      <c r="AG213">
        <v>0</v>
      </c>
      <c r="AH213">
        <v>0</v>
      </c>
      <c r="AI213">
        <v>9.11</v>
      </c>
      <c r="AJ213">
        <v>1</v>
      </c>
      <c r="AK213">
        <v>1</v>
      </c>
      <c r="AL213">
        <v>1</v>
      </c>
      <c r="AM213">
        <v>4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6</v>
      </c>
      <c r="AT213">
        <v>5.13E-3</v>
      </c>
      <c r="AU213" t="s">
        <v>6</v>
      </c>
      <c r="AV213">
        <v>0</v>
      </c>
      <c r="AW213">
        <v>2</v>
      </c>
      <c r="AX213">
        <v>74757339</v>
      </c>
      <c r="AY213">
        <v>1</v>
      </c>
      <c r="AZ213">
        <v>0</v>
      </c>
      <c r="BA213">
        <v>220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V213">
        <v>0</v>
      </c>
      <c r="CW213">
        <v>0</v>
      </c>
      <c r="CX213" t="e">
        <f>ROUND(Y213*Source!I163,7)</f>
        <v>#REF!</v>
      </c>
      <c r="CY213">
        <f t="shared" si="137"/>
        <v>156537.13</v>
      </c>
      <c r="CZ213">
        <f t="shared" si="138"/>
        <v>17183</v>
      </c>
      <c r="DA213">
        <f t="shared" si="139"/>
        <v>9.11</v>
      </c>
      <c r="DB213">
        <f t="shared" si="140"/>
        <v>88.15</v>
      </c>
      <c r="DC213">
        <f t="shared" si="141"/>
        <v>0</v>
      </c>
      <c r="DD213" t="s">
        <v>6</v>
      </c>
      <c r="DE213" t="s">
        <v>6</v>
      </c>
      <c r="DF213" t="e">
        <f t="shared" si="142"/>
        <v>#REF!</v>
      </c>
      <c r="DG213" t="e">
        <f t="shared" si="143"/>
        <v>#REF!</v>
      </c>
      <c r="DH213" t="e">
        <f>Source!I163*SmtRes!Y213</f>
        <v>#REF!</v>
      </c>
      <c r="DI213">
        <f t="shared" si="144"/>
        <v>156537.13</v>
      </c>
      <c r="DJ213">
        <f>EtalonRes!Y220</f>
        <v>17183</v>
      </c>
      <c r="DK213">
        <f>Source!BC163</f>
        <v>9.11</v>
      </c>
      <c r="DL213" t="s">
        <v>6</v>
      </c>
      <c r="DM213">
        <v>0</v>
      </c>
      <c r="DN213" t="s">
        <v>6</v>
      </c>
      <c r="DO213">
        <v>0</v>
      </c>
      <c r="GQ213">
        <v>-1</v>
      </c>
      <c r="GR213">
        <v>-1</v>
      </c>
    </row>
    <row r="214" spans="1:200" x14ac:dyDescent="0.2">
      <c r="A214">
        <f>ROW(Source!A163)</f>
        <v>163</v>
      </c>
      <c r="B214">
        <v>74715642</v>
      </c>
      <c r="C214">
        <v>74757312</v>
      </c>
      <c r="D214">
        <v>0</v>
      </c>
      <c r="E214">
        <v>0</v>
      </c>
      <c r="F214">
        <v>1</v>
      </c>
      <c r="G214">
        <v>1</v>
      </c>
      <c r="H214">
        <v>3</v>
      </c>
      <c r="I214" t="s">
        <v>35</v>
      </c>
      <c r="J214" t="s">
        <v>117</v>
      </c>
      <c r="K214" t="s">
        <v>120</v>
      </c>
      <c r="L214">
        <v>1327</v>
      </c>
      <c r="N214">
        <v>1005</v>
      </c>
      <c r="O214" t="s">
        <v>105</v>
      </c>
      <c r="P214" t="s">
        <v>105</v>
      </c>
      <c r="Q214">
        <v>1</v>
      </c>
      <c r="W214">
        <v>0</v>
      </c>
      <c r="X214">
        <v>-1087478745</v>
      </c>
      <c r="Y214">
        <f t="shared" ref="Y214" si="145">AT214</f>
        <v>100</v>
      </c>
      <c r="AA214">
        <v>976.88</v>
      </c>
      <c r="AB214">
        <v>0</v>
      </c>
      <c r="AC214">
        <v>0</v>
      </c>
      <c r="AD214">
        <v>0</v>
      </c>
      <c r="AE214">
        <v>1027.3</v>
      </c>
      <c r="AF214">
        <v>0</v>
      </c>
      <c r="AG214">
        <v>0</v>
      </c>
      <c r="AH214">
        <v>0</v>
      </c>
      <c r="AI214">
        <v>9.11</v>
      </c>
      <c r="AJ214">
        <v>1</v>
      </c>
      <c r="AK214">
        <v>1</v>
      </c>
      <c r="AL214">
        <v>1</v>
      </c>
      <c r="AM214">
        <v>0</v>
      </c>
      <c r="AN214">
        <v>0</v>
      </c>
      <c r="AO214">
        <v>0</v>
      </c>
      <c r="AP214">
        <v>1</v>
      </c>
      <c r="AQ214">
        <v>0</v>
      </c>
      <c r="AR214">
        <v>0</v>
      </c>
      <c r="AS214" t="s">
        <v>6</v>
      </c>
      <c r="AT214">
        <v>100</v>
      </c>
      <c r="AU214" t="s">
        <v>6</v>
      </c>
      <c r="AV214">
        <v>0</v>
      </c>
      <c r="AW214">
        <v>1</v>
      </c>
      <c r="AX214">
        <v>-1</v>
      </c>
      <c r="AY214">
        <v>0</v>
      </c>
      <c r="AZ214">
        <v>0</v>
      </c>
      <c r="BA214" t="s">
        <v>6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V214">
        <v>0</v>
      </c>
      <c r="CW214">
        <v>0</v>
      </c>
      <c r="CX214">
        <f>ROUND(Y214*Source!I163,7)</f>
        <v>55.76</v>
      </c>
      <c r="CY214">
        <f t="shared" si="137"/>
        <v>976.88</v>
      </c>
      <c r="CZ214">
        <f t="shared" si="138"/>
        <v>1027.3</v>
      </c>
      <c r="DA214">
        <f t="shared" si="139"/>
        <v>9.11</v>
      </c>
      <c r="DB214">
        <f t="shared" si="140"/>
        <v>102730</v>
      </c>
      <c r="DC214">
        <f t="shared" si="141"/>
        <v>0</v>
      </c>
      <c r="DD214" t="s">
        <v>6</v>
      </c>
      <c r="DE214" t="s">
        <v>6</v>
      </c>
      <c r="DF214">
        <f t="shared" si="142"/>
        <v>521841.11</v>
      </c>
      <c r="DG214">
        <f t="shared" si="143"/>
        <v>0</v>
      </c>
      <c r="DH214">
        <f>Source!I163*SmtRes!Y214</f>
        <v>55.76</v>
      </c>
      <c r="DI214">
        <f t="shared" si="144"/>
        <v>976.88</v>
      </c>
      <c r="DJ214">
        <f t="shared" ref="DJ214" si="146">DF214</f>
        <v>521841.11</v>
      </c>
      <c r="DK214">
        <f>Source!BC163</f>
        <v>9.11</v>
      </c>
      <c r="DL214" t="s">
        <v>6</v>
      </c>
      <c r="DM214">
        <v>0</v>
      </c>
      <c r="DN214" t="s">
        <v>6</v>
      </c>
      <c r="DO214">
        <v>0</v>
      </c>
      <c r="GP214">
        <v>1</v>
      </c>
      <c r="GQ214">
        <v>-1</v>
      </c>
      <c r="GR214">
        <v>-1</v>
      </c>
    </row>
    <row r="215" spans="1:200" x14ac:dyDescent="0.2">
      <c r="A215">
        <f>ROW(Source!A165)</f>
        <v>165</v>
      </c>
      <c r="B215">
        <v>74715642</v>
      </c>
      <c r="C215">
        <v>74757348</v>
      </c>
      <c r="D215">
        <v>31715109</v>
      </c>
      <c r="E215">
        <v>70</v>
      </c>
      <c r="F215">
        <v>1</v>
      </c>
      <c r="G215">
        <v>1</v>
      </c>
      <c r="H215">
        <v>1</v>
      </c>
      <c r="I215" t="s">
        <v>548</v>
      </c>
      <c r="J215" t="s">
        <v>6</v>
      </c>
      <c r="K215" t="s">
        <v>549</v>
      </c>
      <c r="L215">
        <v>1191</v>
      </c>
      <c r="N215">
        <v>1013</v>
      </c>
      <c r="O215" t="s">
        <v>524</v>
      </c>
      <c r="P215" t="s">
        <v>524</v>
      </c>
      <c r="Q215">
        <v>1</v>
      </c>
      <c r="W215">
        <v>0</v>
      </c>
      <c r="X215">
        <v>784619160</v>
      </c>
      <c r="Y215">
        <f t="shared" ref="Y215:Y220" si="147">(AT215*ROUND(1.05,7))</f>
        <v>161.70000000000002</v>
      </c>
      <c r="AA215">
        <v>0</v>
      </c>
      <c r="AB215">
        <v>0</v>
      </c>
      <c r="AC215">
        <v>0</v>
      </c>
      <c r="AD215">
        <v>291.83</v>
      </c>
      <c r="AE215">
        <v>0</v>
      </c>
      <c r="AF215">
        <v>0</v>
      </c>
      <c r="AG215">
        <v>0</v>
      </c>
      <c r="AH215">
        <v>8.74</v>
      </c>
      <c r="AI215">
        <v>1</v>
      </c>
      <c r="AJ215">
        <v>1</v>
      </c>
      <c r="AK215">
        <v>1</v>
      </c>
      <c r="AL215">
        <v>33.39</v>
      </c>
      <c r="AM215">
        <v>4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6</v>
      </c>
      <c r="AT215">
        <v>154</v>
      </c>
      <c r="AU215" t="s">
        <v>64</v>
      </c>
      <c r="AV215">
        <v>1</v>
      </c>
      <c r="AW215">
        <v>2</v>
      </c>
      <c r="AX215">
        <v>74757362</v>
      </c>
      <c r="AY215">
        <v>1</v>
      </c>
      <c r="AZ215">
        <v>0</v>
      </c>
      <c r="BA215">
        <v>226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U215">
        <f>ROUND(AT215*Source!I165*AH215*AL215,2)</f>
        <v>5087.3900000000003</v>
      </c>
      <c r="CV215">
        <f>ROUND(Y215*Source!I165,7)</f>
        <v>18.30444</v>
      </c>
      <c r="CW215">
        <v>0</v>
      </c>
      <c r="CX215">
        <f>ROUND(Y215*Source!I165,7)</f>
        <v>18.30444</v>
      </c>
      <c r="CY215">
        <f>AD215</f>
        <v>291.83</v>
      </c>
      <c r="CZ215">
        <f>AH215</f>
        <v>8.74</v>
      </c>
      <c r="DA215">
        <f>AL215</f>
        <v>33.39</v>
      </c>
      <c r="DB215">
        <f t="shared" ref="DB215:DB220" si="148">ROUND((ROUND(AT215*CZ215,2)*ROUND(1.05,7)),2)</f>
        <v>1413.26</v>
      </c>
      <c r="DC215">
        <f t="shared" ref="DC215:DC220" si="149">ROUND((ROUND(AT215*AG215,2)*ROUND(1.05,7)),2)</f>
        <v>0</v>
      </c>
      <c r="DD215" t="s">
        <v>6</v>
      </c>
      <c r="DE215" t="s">
        <v>6</v>
      </c>
      <c r="DF215">
        <f t="shared" ref="DF215:DF220" si="150">ROUND(ROUND(AE215,2)*CX215,2)</f>
        <v>0</v>
      </c>
      <c r="DG215">
        <f t="shared" si="143"/>
        <v>0</v>
      </c>
      <c r="DH215">
        <f>Source!I165*SmtRes!Y215</f>
        <v>18.30444</v>
      </c>
      <c r="DI215">
        <f>AD215</f>
        <v>291.83</v>
      </c>
      <c r="DJ215">
        <f>EtalonRes!AB226</f>
        <v>8.74</v>
      </c>
      <c r="DK215">
        <f>Source!BA165</f>
        <v>33.39</v>
      </c>
      <c r="DL215" t="s">
        <v>6</v>
      </c>
      <c r="DM215">
        <v>0</v>
      </c>
      <c r="DN215" t="s">
        <v>6</v>
      </c>
      <c r="DO215">
        <v>0</v>
      </c>
      <c r="GQ215">
        <v>-1</v>
      </c>
      <c r="GR215">
        <v>-1</v>
      </c>
    </row>
    <row r="216" spans="1:200" x14ac:dyDescent="0.2">
      <c r="A216">
        <f>ROW(Source!A165)</f>
        <v>165</v>
      </c>
      <c r="B216">
        <v>74715642</v>
      </c>
      <c r="C216">
        <v>74757348</v>
      </c>
      <c r="D216">
        <v>31709492</v>
      </c>
      <c r="E216">
        <v>70</v>
      </c>
      <c r="F216">
        <v>1</v>
      </c>
      <c r="G216">
        <v>1</v>
      </c>
      <c r="H216">
        <v>1</v>
      </c>
      <c r="I216" t="s">
        <v>525</v>
      </c>
      <c r="J216" t="s">
        <v>6</v>
      </c>
      <c r="K216" t="s">
        <v>526</v>
      </c>
      <c r="L216">
        <v>1191</v>
      </c>
      <c r="N216">
        <v>1013</v>
      </c>
      <c r="O216" t="s">
        <v>524</v>
      </c>
      <c r="P216" t="s">
        <v>524</v>
      </c>
      <c r="Q216">
        <v>1</v>
      </c>
      <c r="W216">
        <v>0</v>
      </c>
      <c r="X216">
        <v>-1417349443</v>
      </c>
      <c r="Y216">
        <f t="shared" si="147"/>
        <v>1.26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33.39</v>
      </c>
      <c r="AL216">
        <v>1</v>
      </c>
      <c r="AM216">
        <v>4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6</v>
      </c>
      <c r="AT216">
        <v>1.2</v>
      </c>
      <c r="AU216" t="s">
        <v>64</v>
      </c>
      <c r="AV216">
        <v>2</v>
      </c>
      <c r="AW216">
        <v>2</v>
      </c>
      <c r="AX216">
        <v>74757363</v>
      </c>
      <c r="AY216">
        <v>1</v>
      </c>
      <c r="AZ216">
        <v>0</v>
      </c>
      <c r="BA216">
        <v>227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V216">
        <v>0</v>
      </c>
      <c r="CW216">
        <v>0</v>
      </c>
      <c r="CX216">
        <f>ROUND(Y216*Source!I165,7)</f>
        <v>0.14263200000000001</v>
      </c>
      <c r="CY216">
        <f>AD216</f>
        <v>0</v>
      </c>
      <c r="CZ216">
        <f>AH216</f>
        <v>0</v>
      </c>
      <c r="DA216">
        <f>AL216</f>
        <v>1</v>
      </c>
      <c r="DB216">
        <f t="shared" si="148"/>
        <v>0</v>
      </c>
      <c r="DC216">
        <f t="shared" si="149"/>
        <v>0</v>
      </c>
      <c r="DD216" t="s">
        <v>6</v>
      </c>
      <c r="DE216" t="s">
        <v>6</v>
      </c>
      <c r="DF216">
        <f t="shared" si="150"/>
        <v>0</v>
      </c>
      <c r="DG216">
        <f t="shared" si="143"/>
        <v>0</v>
      </c>
      <c r="DH216">
        <f>Source!I165*SmtRes!Y216</f>
        <v>0.14263199999999998</v>
      </c>
      <c r="DI216">
        <f>AD216</f>
        <v>0</v>
      </c>
      <c r="DJ216">
        <f>EtalonRes!AB227</f>
        <v>0</v>
      </c>
      <c r="DK216">
        <f>Source!BA165</f>
        <v>33.39</v>
      </c>
      <c r="DL216" t="s">
        <v>6</v>
      </c>
      <c r="DM216">
        <v>0</v>
      </c>
      <c r="DN216" t="s">
        <v>6</v>
      </c>
      <c r="DO216">
        <v>0</v>
      </c>
      <c r="GQ216">
        <v>-1</v>
      </c>
      <c r="GR216">
        <v>-1</v>
      </c>
    </row>
    <row r="217" spans="1:200" x14ac:dyDescent="0.2">
      <c r="A217">
        <f>ROW(Source!A165)</f>
        <v>165</v>
      </c>
      <c r="B217">
        <v>74715642</v>
      </c>
      <c r="C217">
        <v>74757348</v>
      </c>
      <c r="D217">
        <v>49672573</v>
      </c>
      <c r="E217">
        <v>1</v>
      </c>
      <c r="F217">
        <v>1</v>
      </c>
      <c r="G217">
        <v>1</v>
      </c>
      <c r="H217">
        <v>2</v>
      </c>
      <c r="I217" t="s">
        <v>527</v>
      </c>
      <c r="J217" t="s">
        <v>528</v>
      </c>
      <c r="K217" t="s">
        <v>529</v>
      </c>
      <c r="L217">
        <v>1367</v>
      </c>
      <c r="N217">
        <v>1011</v>
      </c>
      <c r="O217" t="s">
        <v>530</v>
      </c>
      <c r="P217" t="s">
        <v>530</v>
      </c>
      <c r="Q217">
        <v>1</v>
      </c>
      <c r="W217">
        <v>0</v>
      </c>
      <c r="X217">
        <v>-430484415</v>
      </c>
      <c r="Y217">
        <f t="shared" si="147"/>
        <v>0.504</v>
      </c>
      <c r="AA217">
        <v>0</v>
      </c>
      <c r="AB217">
        <v>1530.2</v>
      </c>
      <c r="AC217">
        <v>450.77</v>
      </c>
      <c r="AD217">
        <v>0</v>
      </c>
      <c r="AE217">
        <v>0</v>
      </c>
      <c r="AF217">
        <v>115.4</v>
      </c>
      <c r="AG217">
        <v>13.5</v>
      </c>
      <c r="AH217">
        <v>0</v>
      </c>
      <c r="AI217">
        <v>1</v>
      </c>
      <c r="AJ217">
        <v>13.26</v>
      </c>
      <c r="AK217">
        <v>33.39</v>
      </c>
      <c r="AL217">
        <v>1</v>
      </c>
      <c r="AM217">
        <v>4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6</v>
      </c>
      <c r="AT217">
        <v>0.48</v>
      </c>
      <c r="AU217" t="s">
        <v>64</v>
      </c>
      <c r="AV217">
        <v>0</v>
      </c>
      <c r="AW217">
        <v>2</v>
      </c>
      <c r="AX217">
        <v>74757364</v>
      </c>
      <c r="AY217">
        <v>1</v>
      </c>
      <c r="AZ217">
        <v>0</v>
      </c>
      <c r="BA217">
        <v>228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V217">
        <v>0</v>
      </c>
      <c r="CW217">
        <f>ROUND(Y217*Source!I165*DO217,7)</f>
        <v>0</v>
      </c>
      <c r="CX217">
        <f>ROUND(Y217*Source!I165,7)</f>
        <v>5.7052800000000001E-2</v>
      </c>
      <c r="CY217">
        <f>AB217</f>
        <v>1530.2</v>
      </c>
      <c r="CZ217">
        <f>AF217</f>
        <v>115.4</v>
      </c>
      <c r="DA217">
        <f>AJ217</f>
        <v>13.26</v>
      </c>
      <c r="DB217">
        <f t="shared" si="148"/>
        <v>58.16</v>
      </c>
      <c r="DC217">
        <f t="shared" si="149"/>
        <v>6.8</v>
      </c>
      <c r="DD217" t="s">
        <v>6</v>
      </c>
      <c r="DE217" t="s">
        <v>6</v>
      </c>
      <c r="DF217">
        <f t="shared" si="150"/>
        <v>0</v>
      </c>
      <c r="DG217">
        <f>ROUND(ROUND(AF217*AJ217,2)*CX217,2)</f>
        <v>87.3</v>
      </c>
      <c r="DH217">
        <f>Source!I165*SmtRes!Y217</f>
        <v>5.7052800000000001E-2</v>
      </c>
      <c r="DI217">
        <f>AB217</f>
        <v>1530.2</v>
      </c>
      <c r="DJ217">
        <f>EtalonRes!Z228</f>
        <v>115.4</v>
      </c>
      <c r="DK217">
        <f>Source!BB165</f>
        <v>13.26</v>
      </c>
      <c r="DL217" t="s">
        <v>6</v>
      </c>
      <c r="DM217">
        <v>0</v>
      </c>
      <c r="DN217" t="s">
        <v>6</v>
      </c>
      <c r="DO217">
        <v>0</v>
      </c>
      <c r="GQ217">
        <v>-1</v>
      </c>
      <c r="GR217">
        <v>-1</v>
      </c>
    </row>
    <row r="218" spans="1:200" x14ac:dyDescent="0.2">
      <c r="A218">
        <f>ROW(Source!A165)</f>
        <v>165</v>
      </c>
      <c r="B218">
        <v>74715642</v>
      </c>
      <c r="C218">
        <v>74757348</v>
      </c>
      <c r="D218">
        <v>49672703</v>
      </c>
      <c r="E218">
        <v>1</v>
      </c>
      <c r="F218">
        <v>1</v>
      </c>
      <c r="G218">
        <v>1</v>
      </c>
      <c r="H218">
        <v>2</v>
      </c>
      <c r="I218" t="s">
        <v>550</v>
      </c>
      <c r="J218" t="s">
        <v>551</v>
      </c>
      <c r="K218" t="s">
        <v>552</v>
      </c>
      <c r="L218">
        <v>1367</v>
      </c>
      <c r="N218">
        <v>1011</v>
      </c>
      <c r="O218" t="s">
        <v>530</v>
      </c>
      <c r="P218" t="s">
        <v>530</v>
      </c>
      <c r="Q218">
        <v>1</v>
      </c>
      <c r="W218">
        <v>0</v>
      </c>
      <c r="X218">
        <v>-1424865896</v>
      </c>
      <c r="Y218">
        <f t="shared" si="147"/>
        <v>0.35700000000000004</v>
      </c>
      <c r="AA218">
        <v>0</v>
      </c>
      <c r="AB218">
        <v>88.31</v>
      </c>
      <c r="AC218">
        <v>0</v>
      </c>
      <c r="AD218">
        <v>0</v>
      </c>
      <c r="AE218">
        <v>0</v>
      </c>
      <c r="AF218">
        <v>6.66</v>
      </c>
      <c r="AG218">
        <v>0</v>
      </c>
      <c r="AH218">
        <v>0</v>
      </c>
      <c r="AI218">
        <v>1</v>
      </c>
      <c r="AJ218">
        <v>13.26</v>
      </c>
      <c r="AK218">
        <v>33.39</v>
      </c>
      <c r="AL218">
        <v>1</v>
      </c>
      <c r="AM218">
        <v>4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6</v>
      </c>
      <c r="AT218">
        <v>0.34</v>
      </c>
      <c r="AU218" t="s">
        <v>64</v>
      </c>
      <c r="AV218">
        <v>0</v>
      </c>
      <c r="AW218">
        <v>2</v>
      </c>
      <c r="AX218">
        <v>74757365</v>
      </c>
      <c r="AY218">
        <v>1</v>
      </c>
      <c r="AZ218">
        <v>0</v>
      </c>
      <c r="BA218">
        <v>229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V218">
        <v>0</v>
      </c>
      <c r="CW218">
        <f>ROUND(Y218*Source!I165*DO218,7)</f>
        <v>0</v>
      </c>
      <c r="CX218">
        <f>ROUND(Y218*Source!I165,7)</f>
        <v>4.0412400000000001E-2</v>
      </c>
      <c r="CY218">
        <f>AB218</f>
        <v>88.31</v>
      </c>
      <c r="CZ218">
        <f>AF218</f>
        <v>6.66</v>
      </c>
      <c r="DA218">
        <f>AJ218</f>
        <v>13.26</v>
      </c>
      <c r="DB218">
        <f t="shared" si="148"/>
        <v>2.37</v>
      </c>
      <c r="DC218">
        <f t="shared" si="149"/>
        <v>0</v>
      </c>
      <c r="DD218" t="s">
        <v>6</v>
      </c>
      <c r="DE218" t="s">
        <v>6</v>
      </c>
      <c r="DF218">
        <f t="shared" si="150"/>
        <v>0</v>
      </c>
      <c r="DG218">
        <f>ROUND(ROUND(AF218*AJ218,2)*CX218,2)</f>
        <v>3.57</v>
      </c>
      <c r="DH218">
        <f>Source!I165*SmtRes!Y218</f>
        <v>4.0412400000000001E-2</v>
      </c>
      <c r="DI218">
        <f>AB218</f>
        <v>88.31</v>
      </c>
      <c r="DJ218">
        <f>EtalonRes!Z229</f>
        <v>6.66</v>
      </c>
      <c r="DK218">
        <f>Source!BB165</f>
        <v>13.26</v>
      </c>
      <c r="DL218" t="s">
        <v>6</v>
      </c>
      <c r="DM218">
        <v>0</v>
      </c>
      <c r="DN218" t="s">
        <v>6</v>
      </c>
      <c r="DO218">
        <v>0</v>
      </c>
      <c r="GQ218">
        <v>-1</v>
      </c>
      <c r="GR218">
        <v>-1</v>
      </c>
    </row>
    <row r="219" spans="1:200" x14ac:dyDescent="0.2">
      <c r="A219">
        <f>ROW(Source!A165)</f>
        <v>165</v>
      </c>
      <c r="B219">
        <v>74715642</v>
      </c>
      <c r="C219">
        <v>74757348</v>
      </c>
      <c r="D219">
        <v>49673503</v>
      </c>
      <c r="E219">
        <v>1</v>
      </c>
      <c r="F219">
        <v>1</v>
      </c>
      <c r="G219">
        <v>1</v>
      </c>
      <c r="H219">
        <v>2</v>
      </c>
      <c r="I219" t="s">
        <v>534</v>
      </c>
      <c r="J219" t="s">
        <v>535</v>
      </c>
      <c r="K219" t="s">
        <v>536</v>
      </c>
      <c r="L219">
        <v>1367</v>
      </c>
      <c r="N219">
        <v>1011</v>
      </c>
      <c r="O219" t="s">
        <v>530</v>
      </c>
      <c r="P219" t="s">
        <v>530</v>
      </c>
      <c r="Q219">
        <v>1</v>
      </c>
      <c r="W219">
        <v>0</v>
      </c>
      <c r="X219">
        <v>509054691</v>
      </c>
      <c r="Y219">
        <f t="shared" si="147"/>
        <v>0.75600000000000001</v>
      </c>
      <c r="AA219">
        <v>0</v>
      </c>
      <c r="AB219">
        <v>871.31</v>
      </c>
      <c r="AC219">
        <v>387.32</v>
      </c>
      <c r="AD219">
        <v>0</v>
      </c>
      <c r="AE219">
        <v>0</v>
      </c>
      <c r="AF219">
        <v>65.709999999999994</v>
      </c>
      <c r="AG219">
        <v>11.6</v>
      </c>
      <c r="AH219">
        <v>0</v>
      </c>
      <c r="AI219">
        <v>1</v>
      </c>
      <c r="AJ219">
        <v>13.26</v>
      </c>
      <c r="AK219">
        <v>33.39</v>
      </c>
      <c r="AL219">
        <v>1</v>
      </c>
      <c r="AM219">
        <v>4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6</v>
      </c>
      <c r="AT219">
        <v>0.72</v>
      </c>
      <c r="AU219" t="s">
        <v>64</v>
      </c>
      <c r="AV219">
        <v>0</v>
      </c>
      <c r="AW219">
        <v>2</v>
      </c>
      <c r="AX219">
        <v>74757366</v>
      </c>
      <c r="AY219">
        <v>1</v>
      </c>
      <c r="AZ219">
        <v>0</v>
      </c>
      <c r="BA219">
        <v>230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V219">
        <v>0</v>
      </c>
      <c r="CW219">
        <f>ROUND(Y219*Source!I165*DO219,7)</f>
        <v>0</v>
      </c>
      <c r="CX219">
        <f>ROUND(Y219*Source!I165,7)</f>
        <v>8.5579199999999994E-2</v>
      </c>
      <c r="CY219">
        <f>AB219</f>
        <v>871.31</v>
      </c>
      <c r="CZ219">
        <f>AF219</f>
        <v>65.709999999999994</v>
      </c>
      <c r="DA219">
        <f>AJ219</f>
        <v>13.26</v>
      </c>
      <c r="DB219">
        <f t="shared" si="148"/>
        <v>49.68</v>
      </c>
      <c r="DC219">
        <f t="shared" si="149"/>
        <v>8.77</v>
      </c>
      <c r="DD219" t="s">
        <v>6</v>
      </c>
      <c r="DE219" t="s">
        <v>6</v>
      </c>
      <c r="DF219">
        <f t="shared" si="150"/>
        <v>0</v>
      </c>
      <c r="DG219">
        <f>ROUND(ROUND(AF219*AJ219,2)*CX219,2)</f>
        <v>74.569999999999993</v>
      </c>
      <c r="DH219">
        <f>Source!I165*SmtRes!Y219</f>
        <v>8.5579199999999994E-2</v>
      </c>
      <c r="DI219">
        <f>AB219</f>
        <v>871.31</v>
      </c>
      <c r="DJ219">
        <f>EtalonRes!Z230</f>
        <v>65.709999999999994</v>
      </c>
      <c r="DK219">
        <f>Source!BB165</f>
        <v>13.26</v>
      </c>
      <c r="DL219" t="s">
        <v>6</v>
      </c>
      <c r="DM219">
        <v>0</v>
      </c>
      <c r="DN219" t="s">
        <v>6</v>
      </c>
      <c r="DO219">
        <v>0</v>
      </c>
      <c r="GQ219">
        <v>-1</v>
      </c>
      <c r="GR219">
        <v>-1</v>
      </c>
    </row>
    <row r="220" spans="1:200" x14ac:dyDescent="0.2">
      <c r="A220">
        <f>ROW(Source!A165)</f>
        <v>165</v>
      </c>
      <c r="B220">
        <v>74715642</v>
      </c>
      <c r="C220">
        <v>74757348</v>
      </c>
      <c r="D220">
        <v>49673715</v>
      </c>
      <c r="E220">
        <v>1</v>
      </c>
      <c r="F220">
        <v>1</v>
      </c>
      <c r="G220">
        <v>1</v>
      </c>
      <c r="H220">
        <v>2</v>
      </c>
      <c r="I220" t="s">
        <v>553</v>
      </c>
      <c r="J220" t="s">
        <v>554</v>
      </c>
      <c r="K220" t="s">
        <v>555</v>
      </c>
      <c r="L220">
        <v>1367</v>
      </c>
      <c r="N220">
        <v>1011</v>
      </c>
      <c r="O220" t="s">
        <v>530</v>
      </c>
      <c r="P220" t="s">
        <v>530</v>
      </c>
      <c r="Q220">
        <v>1</v>
      </c>
      <c r="W220">
        <v>0</v>
      </c>
      <c r="X220">
        <v>829370094</v>
      </c>
      <c r="Y220">
        <f t="shared" si="147"/>
        <v>1.6170000000000002</v>
      </c>
      <c r="AA220">
        <v>0</v>
      </c>
      <c r="AB220">
        <v>107.41</v>
      </c>
      <c r="AC220">
        <v>0</v>
      </c>
      <c r="AD220">
        <v>0</v>
      </c>
      <c r="AE220">
        <v>0</v>
      </c>
      <c r="AF220">
        <v>8.1</v>
      </c>
      <c r="AG220">
        <v>0</v>
      </c>
      <c r="AH220">
        <v>0</v>
      </c>
      <c r="AI220">
        <v>1</v>
      </c>
      <c r="AJ220">
        <v>13.26</v>
      </c>
      <c r="AK220">
        <v>33.39</v>
      </c>
      <c r="AL220">
        <v>1</v>
      </c>
      <c r="AM220">
        <v>4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6</v>
      </c>
      <c r="AT220">
        <v>1.54</v>
      </c>
      <c r="AU220" t="s">
        <v>64</v>
      </c>
      <c r="AV220">
        <v>0</v>
      </c>
      <c r="AW220">
        <v>2</v>
      </c>
      <c r="AX220">
        <v>74757367</v>
      </c>
      <c r="AY220">
        <v>1</v>
      </c>
      <c r="AZ220">
        <v>0</v>
      </c>
      <c r="BA220">
        <v>231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V220">
        <v>0</v>
      </c>
      <c r="CW220">
        <f>ROUND(Y220*Source!I165*DO220,7)</f>
        <v>0</v>
      </c>
      <c r="CX220">
        <f>ROUND(Y220*Source!I165,7)</f>
        <v>0.1830444</v>
      </c>
      <c r="CY220">
        <f>AB220</f>
        <v>107.41</v>
      </c>
      <c r="CZ220">
        <f>AF220</f>
        <v>8.1</v>
      </c>
      <c r="DA220">
        <f>AJ220</f>
        <v>13.26</v>
      </c>
      <c r="DB220">
        <f t="shared" si="148"/>
        <v>13.09</v>
      </c>
      <c r="DC220">
        <f t="shared" si="149"/>
        <v>0</v>
      </c>
      <c r="DD220" t="s">
        <v>6</v>
      </c>
      <c r="DE220" t="s">
        <v>6</v>
      </c>
      <c r="DF220">
        <f t="shared" si="150"/>
        <v>0</v>
      </c>
      <c r="DG220">
        <f>ROUND(ROUND(AF220*AJ220,2)*CX220,2)</f>
        <v>19.66</v>
      </c>
      <c r="DH220">
        <f>Source!I165*SmtRes!Y220</f>
        <v>0.18304440000000002</v>
      </c>
      <c r="DI220">
        <f>AB220</f>
        <v>107.41</v>
      </c>
      <c r="DJ220">
        <f>EtalonRes!Z231</f>
        <v>8.1</v>
      </c>
      <c r="DK220">
        <f>Source!BB165</f>
        <v>13.26</v>
      </c>
      <c r="DL220" t="s">
        <v>6</v>
      </c>
      <c r="DM220">
        <v>0</v>
      </c>
      <c r="DN220" t="s">
        <v>6</v>
      </c>
      <c r="DO220">
        <v>0</v>
      </c>
      <c r="GQ220">
        <v>-1</v>
      </c>
      <c r="GR220">
        <v>-1</v>
      </c>
    </row>
    <row r="221" spans="1:200" x14ac:dyDescent="0.2">
      <c r="A221">
        <f>ROW(Source!A165)</f>
        <v>165</v>
      </c>
      <c r="B221">
        <v>74715642</v>
      </c>
      <c r="C221">
        <v>74757348</v>
      </c>
      <c r="D221">
        <v>49521144</v>
      </c>
      <c r="E221">
        <v>1</v>
      </c>
      <c r="F221">
        <v>1</v>
      </c>
      <c r="G221">
        <v>1</v>
      </c>
      <c r="H221">
        <v>3</v>
      </c>
      <c r="I221" t="s">
        <v>556</v>
      </c>
      <c r="J221" t="s">
        <v>557</v>
      </c>
      <c r="K221" t="s">
        <v>558</v>
      </c>
      <c r="L221">
        <v>1348</v>
      </c>
      <c r="N221">
        <v>1009</v>
      </c>
      <c r="O221" t="s">
        <v>559</v>
      </c>
      <c r="P221" t="s">
        <v>559</v>
      </c>
      <c r="Q221">
        <v>1000</v>
      </c>
      <c r="W221">
        <v>0</v>
      </c>
      <c r="X221">
        <v>-847628873</v>
      </c>
      <c r="Y221" s="183" t="e">
        <f>#REF!</f>
        <v>#REF!</v>
      </c>
      <c r="AA221">
        <v>241405.89</v>
      </c>
      <c r="AB221">
        <v>0</v>
      </c>
      <c r="AC221">
        <v>0</v>
      </c>
      <c r="AD221">
        <v>0</v>
      </c>
      <c r="AE221">
        <v>26499</v>
      </c>
      <c r="AF221">
        <v>0</v>
      </c>
      <c r="AG221">
        <v>0</v>
      </c>
      <c r="AH221">
        <v>0</v>
      </c>
      <c r="AI221">
        <v>9.11</v>
      </c>
      <c r="AJ221">
        <v>1</v>
      </c>
      <c r="AK221">
        <v>1</v>
      </c>
      <c r="AL221">
        <v>1</v>
      </c>
      <c r="AM221">
        <v>4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6</v>
      </c>
      <c r="AT221">
        <v>8.8999999999999995E-4</v>
      </c>
      <c r="AU221" t="s">
        <v>6</v>
      </c>
      <c r="AV221">
        <v>0</v>
      </c>
      <c r="AW221">
        <v>2</v>
      </c>
      <c r="AX221">
        <v>74757368</v>
      </c>
      <c r="AY221">
        <v>1</v>
      </c>
      <c r="AZ221">
        <v>0</v>
      </c>
      <c r="BA221">
        <v>232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V221">
        <v>0</v>
      </c>
      <c r="CW221">
        <v>0</v>
      </c>
      <c r="CX221" t="e">
        <f>ROUND(Y221*Source!I165,7)</f>
        <v>#REF!</v>
      </c>
      <c r="CY221">
        <f t="shared" ref="CY221:CY228" si="151">AA221</f>
        <v>241405.89</v>
      </c>
      <c r="CZ221">
        <f t="shared" ref="CZ221:CZ228" si="152">AE221</f>
        <v>26499</v>
      </c>
      <c r="DA221">
        <f t="shared" ref="DA221:DA228" si="153">AI221</f>
        <v>9.11</v>
      </c>
      <c r="DB221">
        <f t="shared" ref="DB221:DB228" si="154">ROUND(ROUND(AT221*CZ221,2),2)</f>
        <v>23.58</v>
      </c>
      <c r="DC221">
        <f t="shared" ref="DC221:DC228" si="155">ROUND(ROUND(AT221*AG221,2),2)</f>
        <v>0</v>
      </c>
      <c r="DD221" t="s">
        <v>6</v>
      </c>
      <c r="DE221" t="s">
        <v>6</v>
      </c>
      <c r="DF221" t="e">
        <f t="shared" ref="DF221:DF228" si="156">ROUND(ROUND(AE221*AI221,2)*CX221,2)</f>
        <v>#REF!</v>
      </c>
      <c r="DG221" t="e">
        <f t="shared" ref="DG221:DG230" si="157">ROUND(ROUND(AF221,2)*CX221,2)</f>
        <v>#REF!</v>
      </c>
      <c r="DH221" t="e">
        <f>Source!I165*SmtRes!Y221</f>
        <v>#REF!</v>
      </c>
      <c r="DI221">
        <f t="shared" ref="DI221:DI228" si="158">AA221</f>
        <v>241405.89</v>
      </c>
      <c r="DJ221">
        <f>EtalonRes!Y232</f>
        <v>26499</v>
      </c>
      <c r="DK221">
        <f>Source!BC165</f>
        <v>9.11</v>
      </c>
      <c r="DL221" t="s">
        <v>6</v>
      </c>
      <c r="DM221">
        <v>0</v>
      </c>
      <c r="DN221" t="s">
        <v>6</v>
      </c>
      <c r="DO221">
        <v>0</v>
      </c>
      <c r="GQ221">
        <v>-1</v>
      </c>
      <c r="GR221">
        <v>-1</v>
      </c>
    </row>
    <row r="222" spans="1:200" x14ac:dyDescent="0.2">
      <c r="A222">
        <f>ROW(Source!A165)</f>
        <v>165</v>
      </c>
      <c r="B222">
        <v>74715642</v>
      </c>
      <c r="C222">
        <v>74757348</v>
      </c>
      <c r="D222">
        <v>49524301</v>
      </c>
      <c r="E222">
        <v>1</v>
      </c>
      <c r="F222">
        <v>1</v>
      </c>
      <c r="G222">
        <v>1</v>
      </c>
      <c r="H222">
        <v>3</v>
      </c>
      <c r="I222" t="s">
        <v>560</v>
      </c>
      <c r="J222" t="s">
        <v>561</v>
      </c>
      <c r="K222" t="s">
        <v>562</v>
      </c>
      <c r="L222">
        <v>1348</v>
      </c>
      <c r="N222">
        <v>1009</v>
      </c>
      <c r="O222" t="s">
        <v>559</v>
      </c>
      <c r="P222" t="s">
        <v>559</v>
      </c>
      <c r="Q222">
        <v>1000</v>
      </c>
      <c r="W222">
        <v>0</v>
      </c>
      <c r="X222">
        <v>1824693337</v>
      </c>
      <c r="Y222" s="183" t="e">
        <f>#REF!</f>
        <v>#REF!</v>
      </c>
      <c r="AA222">
        <v>94397.82</v>
      </c>
      <c r="AB222">
        <v>0</v>
      </c>
      <c r="AC222">
        <v>0</v>
      </c>
      <c r="AD222">
        <v>0</v>
      </c>
      <c r="AE222">
        <v>10362</v>
      </c>
      <c r="AF222">
        <v>0</v>
      </c>
      <c r="AG222">
        <v>0</v>
      </c>
      <c r="AH222">
        <v>0</v>
      </c>
      <c r="AI222">
        <v>9.11</v>
      </c>
      <c r="AJ222">
        <v>1</v>
      </c>
      <c r="AK222">
        <v>1</v>
      </c>
      <c r="AL222">
        <v>1</v>
      </c>
      <c r="AM222">
        <v>4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6</v>
      </c>
      <c r="AT222">
        <v>4.4999999999999999E-4</v>
      </c>
      <c r="AU222" t="s">
        <v>6</v>
      </c>
      <c r="AV222">
        <v>0</v>
      </c>
      <c r="AW222">
        <v>2</v>
      </c>
      <c r="AX222">
        <v>74757369</v>
      </c>
      <c r="AY222">
        <v>1</v>
      </c>
      <c r="AZ222">
        <v>0</v>
      </c>
      <c r="BA222">
        <v>233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V222">
        <v>0</v>
      </c>
      <c r="CW222">
        <v>0</v>
      </c>
      <c r="CX222" t="e">
        <f>ROUND(Y222*Source!I165,7)</f>
        <v>#REF!</v>
      </c>
      <c r="CY222">
        <f t="shared" si="151"/>
        <v>94397.82</v>
      </c>
      <c r="CZ222">
        <f t="shared" si="152"/>
        <v>10362</v>
      </c>
      <c r="DA222">
        <f t="shared" si="153"/>
        <v>9.11</v>
      </c>
      <c r="DB222">
        <f t="shared" si="154"/>
        <v>4.66</v>
      </c>
      <c r="DC222">
        <f t="shared" si="155"/>
        <v>0</v>
      </c>
      <c r="DD222" t="s">
        <v>6</v>
      </c>
      <c r="DE222" t="s">
        <v>6</v>
      </c>
      <c r="DF222" t="e">
        <f t="shared" si="156"/>
        <v>#REF!</v>
      </c>
      <c r="DG222" t="e">
        <f t="shared" si="157"/>
        <v>#REF!</v>
      </c>
      <c r="DH222" t="e">
        <f>Source!I165*SmtRes!Y222</f>
        <v>#REF!</v>
      </c>
      <c r="DI222">
        <f t="shared" si="158"/>
        <v>94397.82</v>
      </c>
      <c r="DJ222">
        <f>EtalonRes!Y233</f>
        <v>10362</v>
      </c>
      <c r="DK222">
        <f>Source!BC165</f>
        <v>9.11</v>
      </c>
      <c r="DL222" t="s">
        <v>6</v>
      </c>
      <c r="DM222">
        <v>0</v>
      </c>
      <c r="DN222" t="s">
        <v>6</v>
      </c>
      <c r="DO222">
        <v>0</v>
      </c>
      <c r="GQ222">
        <v>-1</v>
      </c>
      <c r="GR222">
        <v>-1</v>
      </c>
    </row>
    <row r="223" spans="1:200" x14ac:dyDescent="0.2">
      <c r="A223">
        <f>ROW(Source!A165)</f>
        <v>165</v>
      </c>
      <c r="B223">
        <v>74715642</v>
      </c>
      <c r="C223">
        <v>74757348</v>
      </c>
      <c r="D223">
        <v>49525488</v>
      </c>
      <c r="E223">
        <v>1</v>
      </c>
      <c r="F223">
        <v>1</v>
      </c>
      <c r="G223">
        <v>1</v>
      </c>
      <c r="H223">
        <v>3</v>
      </c>
      <c r="I223" t="s">
        <v>537</v>
      </c>
      <c r="J223" t="s">
        <v>538</v>
      </c>
      <c r="K223" t="s">
        <v>539</v>
      </c>
      <c r="L223">
        <v>1346</v>
      </c>
      <c r="N223">
        <v>1009</v>
      </c>
      <c r="O223" t="s">
        <v>540</v>
      </c>
      <c r="P223" t="s">
        <v>540</v>
      </c>
      <c r="Q223">
        <v>1</v>
      </c>
      <c r="W223">
        <v>0</v>
      </c>
      <c r="X223">
        <v>-1864341761</v>
      </c>
      <c r="Y223" s="183" t="e">
        <f>#REF!</f>
        <v>#REF!</v>
      </c>
      <c r="AA223">
        <v>82.35</v>
      </c>
      <c r="AB223">
        <v>0</v>
      </c>
      <c r="AC223">
        <v>0</v>
      </c>
      <c r="AD223">
        <v>0</v>
      </c>
      <c r="AE223">
        <v>9.0399999999999991</v>
      </c>
      <c r="AF223">
        <v>0</v>
      </c>
      <c r="AG223">
        <v>0</v>
      </c>
      <c r="AH223">
        <v>0</v>
      </c>
      <c r="AI223">
        <v>9.11</v>
      </c>
      <c r="AJ223">
        <v>1</v>
      </c>
      <c r="AK223">
        <v>1</v>
      </c>
      <c r="AL223">
        <v>1</v>
      </c>
      <c r="AM223">
        <v>4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6</v>
      </c>
      <c r="AT223">
        <v>15</v>
      </c>
      <c r="AU223" t="s">
        <v>6</v>
      </c>
      <c r="AV223">
        <v>0</v>
      </c>
      <c r="AW223">
        <v>2</v>
      </c>
      <c r="AX223">
        <v>74757370</v>
      </c>
      <c r="AY223">
        <v>1</v>
      </c>
      <c r="AZ223">
        <v>0</v>
      </c>
      <c r="BA223">
        <v>234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V223">
        <v>0</v>
      </c>
      <c r="CW223">
        <v>0</v>
      </c>
      <c r="CX223" t="e">
        <f>ROUND(Y223*Source!I165,7)</f>
        <v>#REF!</v>
      </c>
      <c r="CY223">
        <f t="shared" si="151"/>
        <v>82.35</v>
      </c>
      <c r="CZ223">
        <f t="shared" si="152"/>
        <v>9.0399999999999991</v>
      </c>
      <c r="DA223">
        <f t="shared" si="153"/>
        <v>9.11</v>
      </c>
      <c r="DB223">
        <f t="shared" si="154"/>
        <v>135.6</v>
      </c>
      <c r="DC223">
        <f t="shared" si="155"/>
        <v>0</v>
      </c>
      <c r="DD223" t="s">
        <v>6</v>
      </c>
      <c r="DE223" t="s">
        <v>6</v>
      </c>
      <c r="DF223" t="e">
        <f t="shared" si="156"/>
        <v>#REF!</v>
      </c>
      <c r="DG223" t="e">
        <f t="shared" si="157"/>
        <v>#REF!</v>
      </c>
      <c r="DH223" t="e">
        <f>Source!I165*SmtRes!Y223</f>
        <v>#REF!</v>
      </c>
      <c r="DI223">
        <f t="shared" si="158"/>
        <v>82.35</v>
      </c>
      <c r="DJ223">
        <f>EtalonRes!Y234</f>
        <v>9.0399999999999991</v>
      </c>
      <c r="DK223">
        <f>Source!BC165</f>
        <v>9.11</v>
      </c>
      <c r="DL223" t="s">
        <v>6</v>
      </c>
      <c r="DM223">
        <v>0</v>
      </c>
      <c r="DN223" t="s">
        <v>6</v>
      </c>
      <c r="DO223">
        <v>0</v>
      </c>
      <c r="GQ223">
        <v>-1</v>
      </c>
      <c r="GR223">
        <v>-1</v>
      </c>
    </row>
    <row r="224" spans="1:200" x14ac:dyDescent="0.2">
      <c r="A224">
        <f>ROW(Source!A165)</f>
        <v>165</v>
      </c>
      <c r="B224">
        <v>74715642</v>
      </c>
      <c r="C224">
        <v>74757348</v>
      </c>
      <c r="D224">
        <v>49526492</v>
      </c>
      <c r="E224">
        <v>1</v>
      </c>
      <c r="F224">
        <v>1</v>
      </c>
      <c r="G224">
        <v>1</v>
      </c>
      <c r="H224">
        <v>3</v>
      </c>
      <c r="I224" t="s">
        <v>541</v>
      </c>
      <c r="J224" t="s">
        <v>542</v>
      </c>
      <c r="K224" t="s">
        <v>543</v>
      </c>
      <c r="L224">
        <v>1346</v>
      </c>
      <c r="N224">
        <v>1009</v>
      </c>
      <c r="O224" t="s">
        <v>540</v>
      </c>
      <c r="P224" t="s">
        <v>540</v>
      </c>
      <c r="Q224">
        <v>1</v>
      </c>
      <c r="W224">
        <v>0</v>
      </c>
      <c r="X224">
        <v>497341279</v>
      </c>
      <c r="Y224" s="183" t="e">
        <f>#REF!</f>
        <v>#REF!</v>
      </c>
      <c r="AA224">
        <v>210.35</v>
      </c>
      <c r="AB224">
        <v>0</v>
      </c>
      <c r="AC224">
        <v>0</v>
      </c>
      <c r="AD224">
        <v>0</v>
      </c>
      <c r="AE224">
        <v>23.09</v>
      </c>
      <c r="AF224">
        <v>0</v>
      </c>
      <c r="AG224">
        <v>0</v>
      </c>
      <c r="AH224">
        <v>0</v>
      </c>
      <c r="AI224">
        <v>9.11</v>
      </c>
      <c r="AJ224">
        <v>1</v>
      </c>
      <c r="AK224">
        <v>1</v>
      </c>
      <c r="AL224">
        <v>1</v>
      </c>
      <c r="AM224">
        <v>4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6</v>
      </c>
      <c r="AT224">
        <v>8</v>
      </c>
      <c r="AU224" t="s">
        <v>6</v>
      </c>
      <c r="AV224">
        <v>0</v>
      </c>
      <c r="AW224">
        <v>2</v>
      </c>
      <c r="AX224">
        <v>74757371</v>
      </c>
      <c r="AY224">
        <v>1</v>
      </c>
      <c r="AZ224">
        <v>0</v>
      </c>
      <c r="BA224">
        <v>235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V224">
        <v>0</v>
      </c>
      <c r="CW224">
        <v>0</v>
      </c>
      <c r="CX224" t="e">
        <f>ROUND(Y224*Source!I165,7)</f>
        <v>#REF!</v>
      </c>
      <c r="CY224">
        <f t="shared" si="151"/>
        <v>210.35</v>
      </c>
      <c r="CZ224">
        <f t="shared" si="152"/>
        <v>23.09</v>
      </c>
      <c r="DA224">
        <f t="shared" si="153"/>
        <v>9.11</v>
      </c>
      <c r="DB224">
        <f t="shared" si="154"/>
        <v>184.72</v>
      </c>
      <c r="DC224">
        <f t="shared" si="155"/>
        <v>0</v>
      </c>
      <c r="DD224" t="s">
        <v>6</v>
      </c>
      <c r="DE224" t="s">
        <v>6</v>
      </c>
      <c r="DF224" t="e">
        <f t="shared" si="156"/>
        <v>#REF!</v>
      </c>
      <c r="DG224" t="e">
        <f t="shared" si="157"/>
        <v>#REF!</v>
      </c>
      <c r="DH224" t="e">
        <f>Source!I165*SmtRes!Y224</f>
        <v>#REF!</v>
      </c>
      <c r="DI224">
        <f t="shared" si="158"/>
        <v>210.35</v>
      </c>
      <c r="DJ224">
        <f>EtalonRes!Y235</f>
        <v>23.09</v>
      </c>
      <c r="DK224">
        <f>Source!BC165</f>
        <v>9.11</v>
      </c>
      <c r="DL224" t="s">
        <v>6</v>
      </c>
      <c r="DM224">
        <v>0</v>
      </c>
      <c r="DN224" t="s">
        <v>6</v>
      </c>
      <c r="DO224">
        <v>0</v>
      </c>
      <c r="GQ224">
        <v>-1</v>
      </c>
      <c r="GR224">
        <v>-1</v>
      </c>
    </row>
    <row r="225" spans="1:200" x14ac:dyDescent="0.2">
      <c r="A225">
        <f>ROW(Source!A165)</f>
        <v>165</v>
      </c>
      <c r="B225">
        <v>74715642</v>
      </c>
      <c r="C225">
        <v>74757348</v>
      </c>
      <c r="D225">
        <v>49555131</v>
      </c>
      <c r="E225">
        <v>1</v>
      </c>
      <c r="F225">
        <v>1</v>
      </c>
      <c r="G225">
        <v>1</v>
      </c>
      <c r="H225">
        <v>3</v>
      </c>
      <c r="I225" t="s">
        <v>563</v>
      </c>
      <c r="J225" t="s">
        <v>564</v>
      </c>
      <c r="K225" t="s">
        <v>565</v>
      </c>
      <c r="L225">
        <v>1348</v>
      </c>
      <c r="N225">
        <v>1009</v>
      </c>
      <c r="O225" t="s">
        <v>559</v>
      </c>
      <c r="P225" t="s">
        <v>559</v>
      </c>
      <c r="Q225">
        <v>1000</v>
      </c>
      <c r="W225">
        <v>0</v>
      </c>
      <c r="X225">
        <v>-364749507</v>
      </c>
      <c r="Y225" s="183" t="e">
        <f>#REF!</f>
        <v>#REF!</v>
      </c>
      <c r="AA225">
        <v>156537.13</v>
      </c>
      <c r="AB225">
        <v>0</v>
      </c>
      <c r="AC225">
        <v>0</v>
      </c>
      <c r="AD225">
        <v>0</v>
      </c>
      <c r="AE225">
        <v>17183</v>
      </c>
      <c r="AF225">
        <v>0</v>
      </c>
      <c r="AG225">
        <v>0</v>
      </c>
      <c r="AH225">
        <v>0</v>
      </c>
      <c r="AI225">
        <v>9.11</v>
      </c>
      <c r="AJ225">
        <v>1</v>
      </c>
      <c r="AK225">
        <v>1</v>
      </c>
      <c r="AL225">
        <v>1</v>
      </c>
      <c r="AM225">
        <v>4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6</v>
      </c>
      <c r="AT225">
        <v>5.0099999999999997E-3</v>
      </c>
      <c r="AU225" t="s">
        <v>6</v>
      </c>
      <c r="AV225">
        <v>0</v>
      </c>
      <c r="AW225">
        <v>2</v>
      </c>
      <c r="AX225">
        <v>74757373</v>
      </c>
      <c r="AY225">
        <v>1</v>
      </c>
      <c r="AZ225">
        <v>0</v>
      </c>
      <c r="BA225">
        <v>237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V225">
        <v>0</v>
      </c>
      <c r="CW225">
        <v>0</v>
      </c>
      <c r="CX225" t="e">
        <f>ROUND(Y225*Source!I165,7)</f>
        <v>#REF!</v>
      </c>
      <c r="CY225">
        <f t="shared" si="151"/>
        <v>156537.13</v>
      </c>
      <c r="CZ225">
        <f t="shared" si="152"/>
        <v>17183</v>
      </c>
      <c r="DA225">
        <f t="shared" si="153"/>
        <v>9.11</v>
      </c>
      <c r="DB225">
        <f t="shared" si="154"/>
        <v>86.09</v>
      </c>
      <c r="DC225">
        <f t="shared" si="155"/>
        <v>0</v>
      </c>
      <c r="DD225" t="s">
        <v>6</v>
      </c>
      <c r="DE225" t="s">
        <v>6</v>
      </c>
      <c r="DF225" t="e">
        <f t="shared" si="156"/>
        <v>#REF!</v>
      </c>
      <c r="DG225" t="e">
        <f t="shared" si="157"/>
        <v>#REF!</v>
      </c>
      <c r="DH225" t="e">
        <f>Source!I165*SmtRes!Y225</f>
        <v>#REF!</v>
      </c>
      <c r="DI225">
        <f t="shared" si="158"/>
        <v>156537.13</v>
      </c>
      <c r="DJ225">
        <f>EtalonRes!Y237</f>
        <v>17183</v>
      </c>
      <c r="DK225">
        <f>Source!BC165</f>
        <v>9.11</v>
      </c>
      <c r="DL225" t="s">
        <v>6</v>
      </c>
      <c r="DM225">
        <v>0</v>
      </c>
      <c r="DN225" t="s">
        <v>6</v>
      </c>
      <c r="DO225">
        <v>0</v>
      </c>
      <c r="GQ225">
        <v>-1</v>
      </c>
      <c r="GR225">
        <v>-1</v>
      </c>
    </row>
    <row r="226" spans="1:200" x14ac:dyDescent="0.2">
      <c r="A226">
        <f>ROW(Source!A165)</f>
        <v>165</v>
      </c>
      <c r="B226">
        <v>74715642</v>
      </c>
      <c r="C226">
        <v>74757348</v>
      </c>
      <c r="D226">
        <v>0</v>
      </c>
      <c r="E226">
        <v>0</v>
      </c>
      <c r="F226">
        <v>1</v>
      </c>
      <c r="G226">
        <v>1</v>
      </c>
      <c r="H226">
        <v>3</v>
      </c>
      <c r="I226" t="s">
        <v>35</v>
      </c>
      <c r="J226" t="s">
        <v>106</v>
      </c>
      <c r="K226" t="s">
        <v>104</v>
      </c>
      <c r="L226">
        <v>1327</v>
      </c>
      <c r="N226">
        <v>1005</v>
      </c>
      <c r="O226" t="s">
        <v>105</v>
      </c>
      <c r="P226" t="s">
        <v>105</v>
      </c>
      <c r="Q226">
        <v>1</v>
      </c>
      <c r="W226">
        <v>0</v>
      </c>
      <c r="X226">
        <v>2085913559</v>
      </c>
      <c r="Y226">
        <f t="shared" ref="Y226:Y228" si="159">AT226</f>
        <v>52.0318021</v>
      </c>
      <c r="AA226">
        <v>668.9</v>
      </c>
      <c r="AB226">
        <v>0</v>
      </c>
      <c r="AC226">
        <v>0</v>
      </c>
      <c r="AD226">
        <v>0</v>
      </c>
      <c r="AE226">
        <v>703.43</v>
      </c>
      <c r="AF226">
        <v>0</v>
      </c>
      <c r="AG226">
        <v>0</v>
      </c>
      <c r="AH226">
        <v>0</v>
      </c>
      <c r="AI226">
        <v>9.11</v>
      </c>
      <c r="AJ226">
        <v>1</v>
      </c>
      <c r="AK226">
        <v>1</v>
      </c>
      <c r="AL226">
        <v>1</v>
      </c>
      <c r="AM226">
        <v>0</v>
      </c>
      <c r="AN226">
        <v>0</v>
      </c>
      <c r="AO226">
        <v>0</v>
      </c>
      <c r="AP226">
        <v>1</v>
      </c>
      <c r="AQ226">
        <v>0</v>
      </c>
      <c r="AR226">
        <v>0</v>
      </c>
      <c r="AS226" t="s">
        <v>6</v>
      </c>
      <c r="AT226">
        <v>52.0318021</v>
      </c>
      <c r="AU226" t="s">
        <v>6</v>
      </c>
      <c r="AV226">
        <v>0</v>
      </c>
      <c r="AW226">
        <v>1</v>
      </c>
      <c r="AX226">
        <v>-1</v>
      </c>
      <c r="AY226">
        <v>0</v>
      </c>
      <c r="AZ226">
        <v>0</v>
      </c>
      <c r="BA226" t="s">
        <v>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V226">
        <v>0</v>
      </c>
      <c r="CW226">
        <v>0</v>
      </c>
      <c r="CX226">
        <f>ROUND(Y226*Source!I165,7)</f>
        <v>5.89</v>
      </c>
      <c r="CY226">
        <f t="shared" si="151"/>
        <v>668.9</v>
      </c>
      <c r="CZ226">
        <f t="shared" si="152"/>
        <v>703.43</v>
      </c>
      <c r="DA226">
        <f t="shared" si="153"/>
        <v>9.11</v>
      </c>
      <c r="DB226">
        <f t="shared" si="154"/>
        <v>36600.730000000003</v>
      </c>
      <c r="DC226">
        <f t="shared" si="155"/>
        <v>0</v>
      </c>
      <c r="DD226" t="s">
        <v>6</v>
      </c>
      <c r="DE226" t="s">
        <v>6</v>
      </c>
      <c r="DF226">
        <f t="shared" si="156"/>
        <v>37744.589999999997</v>
      </c>
      <c r="DG226">
        <f t="shared" si="157"/>
        <v>0</v>
      </c>
      <c r="DH226">
        <f>Source!I165*SmtRes!Y226</f>
        <v>5.8899999977199995</v>
      </c>
      <c r="DI226">
        <f t="shared" si="158"/>
        <v>668.9</v>
      </c>
      <c r="DJ226">
        <f t="shared" ref="DJ226:DJ228" si="160">DF226</f>
        <v>37744.589999999997</v>
      </c>
      <c r="DK226">
        <f>Source!BC165</f>
        <v>9.11</v>
      </c>
      <c r="DL226" t="s">
        <v>6</v>
      </c>
      <c r="DM226">
        <v>0</v>
      </c>
      <c r="DN226" t="s">
        <v>6</v>
      </c>
      <c r="DO226">
        <v>0</v>
      </c>
      <c r="GP226">
        <v>1</v>
      </c>
      <c r="GQ226">
        <v>-1</v>
      </c>
      <c r="GR226">
        <v>-1</v>
      </c>
    </row>
    <row r="227" spans="1:200" x14ac:dyDescent="0.2">
      <c r="A227">
        <f>ROW(Source!A165)</f>
        <v>165</v>
      </c>
      <c r="B227">
        <v>74715642</v>
      </c>
      <c r="C227">
        <v>74757348</v>
      </c>
      <c r="D227">
        <v>0</v>
      </c>
      <c r="E227">
        <v>0</v>
      </c>
      <c r="F227">
        <v>1</v>
      </c>
      <c r="G227">
        <v>1</v>
      </c>
      <c r="H227">
        <v>3</v>
      </c>
      <c r="I227" t="s">
        <v>35</v>
      </c>
      <c r="J227" t="s">
        <v>106</v>
      </c>
      <c r="K227" t="s">
        <v>109</v>
      </c>
      <c r="L227">
        <v>1327</v>
      </c>
      <c r="N227">
        <v>1005</v>
      </c>
      <c r="O227" t="s">
        <v>105</v>
      </c>
      <c r="P227" t="s">
        <v>105</v>
      </c>
      <c r="Q227">
        <v>1</v>
      </c>
      <c r="W227">
        <v>0</v>
      </c>
      <c r="X227">
        <v>187543162</v>
      </c>
      <c r="Y227">
        <f t="shared" si="159"/>
        <v>13.339222599999999</v>
      </c>
      <c r="AA227">
        <v>665.4</v>
      </c>
      <c r="AB227">
        <v>0</v>
      </c>
      <c r="AC227">
        <v>0</v>
      </c>
      <c r="AD227">
        <v>0</v>
      </c>
      <c r="AE227">
        <v>699.75</v>
      </c>
      <c r="AF227">
        <v>0</v>
      </c>
      <c r="AG227">
        <v>0</v>
      </c>
      <c r="AH227">
        <v>0</v>
      </c>
      <c r="AI227">
        <v>9.11</v>
      </c>
      <c r="AJ227">
        <v>1</v>
      </c>
      <c r="AK227">
        <v>1</v>
      </c>
      <c r="AL227">
        <v>1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 t="s">
        <v>6</v>
      </c>
      <c r="AT227">
        <v>13.339222599999999</v>
      </c>
      <c r="AU227" t="s">
        <v>6</v>
      </c>
      <c r="AV227">
        <v>0</v>
      </c>
      <c r="AW227">
        <v>1</v>
      </c>
      <c r="AX227">
        <v>-1</v>
      </c>
      <c r="AY227">
        <v>0</v>
      </c>
      <c r="AZ227">
        <v>0</v>
      </c>
      <c r="BA227" t="s">
        <v>6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V227">
        <v>0</v>
      </c>
      <c r="CW227">
        <v>0</v>
      </c>
      <c r="CX227">
        <f>ROUND(Y227*Source!I165,7)</f>
        <v>1.51</v>
      </c>
      <c r="CY227">
        <f t="shared" si="151"/>
        <v>665.4</v>
      </c>
      <c r="CZ227">
        <f t="shared" si="152"/>
        <v>699.75</v>
      </c>
      <c r="DA227">
        <f t="shared" si="153"/>
        <v>9.11</v>
      </c>
      <c r="DB227">
        <f t="shared" si="154"/>
        <v>9334.1200000000008</v>
      </c>
      <c r="DC227">
        <f t="shared" si="155"/>
        <v>0</v>
      </c>
      <c r="DD227" t="s">
        <v>6</v>
      </c>
      <c r="DE227" t="s">
        <v>6</v>
      </c>
      <c r="DF227">
        <f t="shared" si="156"/>
        <v>9625.83</v>
      </c>
      <c r="DG227">
        <f t="shared" si="157"/>
        <v>0</v>
      </c>
      <c r="DH227">
        <f>Source!I165*SmtRes!Y227</f>
        <v>1.5099999983199999</v>
      </c>
      <c r="DI227">
        <f t="shared" si="158"/>
        <v>665.4</v>
      </c>
      <c r="DJ227">
        <f t="shared" si="160"/>
        <v>9625.83</v>
      </c>
      <c r="DK227">
        <f>Source!BC165</f>
        <v>9.11</v>
      </c>
      <c r="DL227" t="s">
        <v>6</v>
      </c>
      <c r="DM227">
        <v>0</v>
      </c>
      <c r="DN227" t="s">
        <v>6</v>
      </c>
      <c r="DO227">
        <v>0</v>
      </c>
      <c r="GP227">
        <v>1</v>
      </c>
      <c r="GQ227">
        <v>-1</v>
      </c>
      <c r="GR227">
        <v>-1</v>
      </c>
    </row>
    <row r="228" spans="1:200" x14ac:dyDescent="0.2">
      <c r="A228">
        <f>ROW(Source!A165)</f>
        <v>165</v>
      </c>
      <c r="B228">
        <v>74715642</v>
      </c>
      <c r="C228">
        <v>74757348</v>
      </c>
      <c r="D228">
        <v>0</v>
      </c>
      <c r="E228">
        <v>0</v>
      </c>
      <c r="F228">
        <v>1</v>
      </c>
      <c r="G228">
        <v>1</v>
      </c>
      <c r="H228">
        <v>3</v>
      </c>
      <c r="I228" t="s">
        <v>35</v>
      </c>
      <c r="J228" t="s">
        <v>282</v>
      </c>
      <c r="K228" t="s">
        <v>280</v>
      </c>
      <c r="L228">
        <v>2698</v>
      </c>
      <c r="N228">
        <v>1013</v>
      </c>
      <c r="O228" t="s">
        <v>281</v>
      </c>
      <c r="P228" t="s">
        <v>281</v>
      </c>
      <c r="Q228">
        <v>1</v>
      </c>
      <c r="W228">
        <v>0</v>
      </c>
      <c r="X228">
        <v>1960433838</v>
      </c>
      <c r="Y228">
        <f t="shared" si="159"/>
        <v>88.339222599999999</v>
      </c>
      <c r="AA228">
        <v>32.5</v>
      </c>
      <c r="AB228">
        <v>0</v>
      </c>
      <c r="AC228">
        <v>0</v>
      </c>
      <c r="AD228">
        <v>0</v>
      </c>
      <c r="AE228">
        <v>34.18</v>
      </c>
      <c r="AF228">
        <v>0</v>
      </c>
      <c r="AG228">
        <v>0</v>
      </c>
      <c r="AH228">
        <v>0</v>
      </c>
      <c r="AI228">
        <v>9.11</v>
      </c>
      <c r="AJ228">
        <v>1</v>
      </c>
      <c r="AK228">
        <v>1</v>
      </c>
      <c r="AL228">
        <v>1</v>
      </c>
      <c r="AM228">
        <v>0</v>
      </c>
      <c r="AN228">
        <v>0</v>
      </c>
      <c r="AO228">
        <v>0</v>
      </c>
      <c r="AP228">
        <v>1</v>
      </c>
      <c r="AQ228">
        <v>0</v>
      </c>
      <c r="AR228">
        <v>0</v>
      </c>
      <c r="AS228" t="s">
        <v>6</v>
      </c>
      <c r="AT228">
        <v>88.339222599999999</v>
      </c>
      <c r="AU228" t="s">
        <v>6</v>
      </c>
      <c r="AV228">
        <v>0</v>
      </c>
      <c r="AW228">
        <v>1</v>
      </c>
      <c r="AX228">
        <v>-1</v>
      </c>
      <c r="AY228">
        <v>0</v>
      </c>
      <c r="AZ228">
        <v>0</v>
      </c>
      <c r="BA228" t="s">
        <v>6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V228">
        <v>0</v>
      </c>
      <c r="CW228">
        <v>0</v>
      </c>
      <c r="CX228">
        <f>ROUND(Y228*Source!I165,7)</f>
        <v>10</v>
      </c>
      <c r="CY228">
        <f t="shared" si="151"/>
        <v>32.5</v>
      </c>
      <c r="CZ228">
        <f t="shared" si="152"/>
        <v>34.18</v>
      </c>
      <c r="DA228">
        <f t="shared" si="153"/>
        <v>9.11</v>
      </c>
      <c r="DB228">
        <f t="shared" si="154"/>
        <v>3019.43</v>
      </c>
      <c r="DC228">
        <f t="shared" si="155"/>
        <v>0</v>
      </c>
      <c r="DD228" t="s">
        <v>6</v>
      </c>
      <c r="DE228" t="s">
        <v>6</v>
      </c>
      <c r="DF228">
        <f t="shared" si="156"/>
        <v>3113.8</v>
      </c>
      <c r="DG228">
        <f t="shared" si="157"/>
        <v>0</v>
      </c>
      <c r="DH228">
        <f>Source!I165*SmtRes!Y228</f>
        <v>9.9999999983199999</v>
      </c>
      <c r="DI228">
        <f t="shared" si="158"/>
        <v>32.5</v>
      </c>
      <c r="DJ228">
        <f t="shared" si="160"/>
        <v>3113.8</v>
      </c>
      <c r="DK228">
        <f>Source!BC165</f>
        <v>9.11</v>
      </c>
      <c r="DL228" t="s">
        <v>6</v>
      </c>
      <c r="DM228">
        <v>0</v>
      </c>
      <c r="DN228" t="s">
        <v>6</v>
      </c>
      <c r="DO228">
        <v>0</v>
      </c>
      <c r="GP228">
        <v>1</v>
      </c>
      <c r="GQ228">
        <v>-1</v>
      </c>
      <c r="GR228">
        <v>-1</v>
      </c>
    </row>
    <row r="229" spans="1:200" x14ac:dyDescent="0.2">
      <c r="A229">
        <f>ROW(Source!A204)</f>
        <v>204</v>
      </c>
      <c r="B229">
        <v>74715642</v>
      </c>
      <c r="C229">
        <v>74757386</v>
      </c>
      <c r="D229">
        <v>31715651</v>
      </c>
      <c r="E229">
        <v>70</v>
      </c>
      <c r="F229">
        <v>1</v>
      </c>
      <c r="G229">
        <v>1</v>
      </c>
      <c r="H229">
        <v>1</v>
      </c>
      <c r="I229" t="s">
        <v>522</v>
      </c>
      <c r="J229" t="s">
        <v>6</v>
      </c>
      <c r="K229" t="s">
        <v>523</v>
      </c>
      <c r="L229">
        <v>1191</v>
      </c>
      <c r="N229">
        <v>1013</v>
      </c>
      <c r="O229" t="s">
        <v>524</v>
      </c>
      <c r="P229" t="s">
        <v>524</v>
      </c>
      <c r="Q229">
        <v>1</v>
      </c>
      <c r="W229">
        <v>0</v>
      </c>
      <c r="X229">
        <v>-1111239348</v>
      </c>
      <c r="Y229">
        <f>(AT229*ROUND(1.05,7))</f>
        <v>3.8325</v>
      </c>
      <c r="AA229">
        <v>0</v>
      </c>
      <c r="AB229">
        <v>0</v>
      </c>
      <c r="AC229">
        <v>0</v>
      </c>
      <c r="AD229">
        <v>321.20999999999998</v>
      </c>
      <c r="AE229">
        <v>0</v>
      </c>
      <c r="AF229">
        <v>0</v>
      </c>
      <c r="AG229">
        <v>0</v>
      </c>
      <c r="AH229">
        <v>9.6199999999999992</v>
      </c>
      <c r="AI229">
        <v>1</v>
      </c>
      <c r="AJ229">
        <v>1</v>
      </c>
      <c r="AK229">
        <v>1</v>
      </c>
      <c r="AL229">
        <v>33.39</v>
      </c>
      <c r="AM229">
        <v>4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6</v>
      </c>
      <c r="AT229">
        <v>3.65</v>
      </c>
      <c r="AU229" t="s">
        <v>26</v>
      </c>
      <c r="AV229">
        <v>1</v>
      </c>
      <c r="AW229">
        <v>2</v>
      </c>
      <c r="AX229">
        <v>74757398</v>
      </c>
      <c r="AY229">
        <v>1</v>
      </c>
      <c r="AZ229">
        <v>0</v>
      </c>
      <c r="BA229">
        <v>243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U229">
        <f>ROUND(AT229*Source!I204*AH229*AL229,2)</f>
        <v>3517.27</v>
      </c>
      <c r="CV229">
        <f>ROUND(Y229*Source!I204,7)</f>
        <v>11.4975</v>
      </c>
      <c r="CW229">
        <v>0</v>
      </c>
      <c r="CX229">
        <f>ROUND(Y229*Source!I204,7)</f>
        <v>11.4975</v>
      </c>
      <c r="CY229">
        <f>AD229</f>
        <v>321.20999999999998</v>
      </c>
      <c r="CZ229">
        <f>AH229</f>
        <v>9.6199999999999992</v>
      </c>
      <c r="DA229">
        <f>AL229</f>
        <v>33.39</v>
      </c>
      <c r="DB229">
        <f>ROUND((ROUND(AT229*CZ229,2)*ROUND(1.05,7)),2)</f>
        <v>36.869999999999997</v>
      </c>
      <c r="DC229">
        <f>ROUND((ROUND(AT229*AG229,2)*ROUND(1.05,7)),2)</f>
        <v>0</v>
      </c>
      <c r="DD229" t="s">
        <v>6</v>
      </c>
      <c r="DE229" t="s">
        <v>6</v>
      </c>
      <c r="DF229">
        <f>ROUND(ROUND(AE229,2)*CX229,2)</f>
        <v>0</v>
      </c>
      <c r="DG229">
        <f t="shared" si="157"/>
        <v>0</v>
      </c>
      <c r="DH229">
        <f>Source!I204*SmtRes!Y229</f>
        <v>11.4975</v>
      </c>
      <c r="DI229">
        <f>AD229</f>
        <v>321.20999999999998</v>
      </c>
      <c r="DJ229">
        <f>EtalonRes!AB243</f>
        <v>9.6199999999999992</v>
      </c>
      <c r="DK229">
        <f>Source!BA204</f>
        <v>33.39</v>
      </c>
      <c r="DL229" t="s">
        <v>6</v>
      </c>
      <c r="DM229">
        <v>0</v>
      </c>
      <c r="DN229" t="s">
        <v>6</v>
      </c>
      <c r="DO229">
        <v>0</v>
      </c>
      <c r="GQ229">
        <v>-1</v>
      </c>
      <c r="GR229">
        <v>-1</v>
      </c>
    </row>
    <row r="230" spans="1:200" x14ac:dyDescent="0.2">
      <c r="A230">
        <f>ROW(Source!A204)</f>
        <v>204</v>
      </c>
      <c r="B230">
        <v>74715642</v>
      </c>
      <c r="C230">
        <v>74757386</v>
      </c>
      <c r="D230">
        <v>31709492</v>
      </c>
      <c r="E230">
        <v>70</v>
      </c>
      <c r="F230">
        <v>1</v>
      </c>
      <c r="G230">
        <v>1</v>
      </c>
      <c r="H230">
        <v>1</v>
      </c>
      <c r="I230" t="s">
        <v>525</v>
      </c>
      <c r="J230" t="s">
        <v>6</v>
      </c>
      <c r="K230" t="s">
        <v>526</v>
      </c>
      <c r="L230">
        <v>1191</v>
      </c>
      <c r="N230">
        <v>1013</v>
      </c>
      <c r="O230" t="s">
        <v>524</v>
      </c>
      <c r="P230" t="s">
        <v>524</v>
      </c>
      <c r="Q230">
        <v>1</v>
      </c>
      <c r="W230">
        <v>0</v>
      </c>
      <c r="X230">
        <v>-1417349443</v>
      </c>
      <c r="Y230">
        <f>(AT230*ROUND(1.05,7))</f>
        <v>5.2500000000000005E-2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33.39</v>
      </c>
      <c r="AL230">
        <v>1</v>
      </c>
      <c r="AM230">
        <v>4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6</v>
      </c>
      <c r="AT230">
        <v>0.05</v>
      </c>
      <c r="AU230" t="s">
        <v>26</v>
      </c>
      <c r="AV230">
        <v>2</v>
      </c>
      <c r="AW230">
        <v>2</v>
      </c>
      <c r="AX230">
        <v>74757399</v>
      </c>
      <c r="AY230">
        <v>1</v>
      </c>
      <c r="AZ230">
        <v>0</v>
      </c>
      <c r="BA230">
        <v>244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V230">
        <v>0</v>
      </c>
      <c r="CW230">
        <v>0</v>
      </c>
      <c r="CX230">
        <f>ROUND(Y230*Source!I204,7)</f>
        <v>0.1575</v>
      </c>
      <c r="CY230">
        <f>AD230</f>
        <v>0</v>
      </c>
      <c r="CZ230">
        <f>AH230</f>
        <v>0</v>
      </c>
      <c r="DA230">
        <f>AL230</f>
        <v>1</v>
      </c>
      <c r="DB230">
        <f>ROUND((ROUND(AT230*CZ230,2)*ROUND(1.05,7)),2)</f>
        <v>0</v>
      </c>
      <c r="DC230">
        <f>ROUND((ROUND(AT230*AG230,2)*ROUND(1.05,7)),2)</f>
        <v>0</v>
      </c>
      <c r="DD230" t="s">
        <v>6</v>
      </c>
      <c r="DE230" t="s">
        <v>6</v>
      </c>
      <c r="DF230">
        <f>ROUND(ROUND(AE230,2)*CX230,2)</f>
        <v>0</v>
      </c>
      <c r="DG230">
        <f t="shared" si="157"/>
        <v>0</v>
      </c>
      <c r="DH230">
        <f>Source!I204*SmtRes!Y230</f>
        <v>0.15750000000000003</v>
      </c>
      <c r="DI230">
        <f>AD230</f>
        <v>0</v>
      </c>
      <c r="DJ230">
        <f>EtalonRes!AB244</f>
        <v>0</v>
      </c>
      <c r="DK230">
        <f>Source!BA204</f>
        <v>33.39</v>
      </c>
      <c r="DL230" t="s">
        <v>6</v>
      </c>
      <c r="DM230">
        <v>0</v>
      </c>
      <c r="DN230" t="s">
        <v>6</v>
      </c>
      <c r="DO230">
        <v>0</v>
      </c>
      <c r="GQ230">
        <v>-1</v>
      </c>
      <c r="GR230">
        <v>-1</v>
      </c>
    </row>
    <row r="231" spans="1:200" x14ac:dyDescent="0.2">
      <c r="A231">
        <f>ROW(Source!A204)</f>
        <v>204</v>
      </c>
      <c r="B231">
        <v>74715642</v>
      </c>
      <c r="C231">
        <v>74757386</v>
      </c>
      <c r="D231">
        <v>49672573</v>
      </c>
      <c r="E231">
        <v>1</v>
      </c>
      <c r="F231">
        <v>1</v>
      </c>
      <c r="G231">
        <v>1</v>
      </c>
      <c r="H231">
        <v>2</v>
      </c>
      <c r="I231" t="s">
        <v>527</v>
      </c>
      <c r="J231" t="s">
        <v>528</v>
      </c>
      <c r="K231" t="s">
        <v>529</v>
      </c>
      <c r="L231">
        <v>1367</v>
      </c>
      <c r="N231">
        <v>1011</v>
      </c>
      <c r="O231" t="s">
        <v>530</v>
      </c>
      <c r="P231" t="s">
        <v>530</v>
      </c>
      <c r="Q231">
        <v>1</v>
      </c>
      <c r="W231">
        <v>0</v>
      </c>
      <c r="X231">
        <v>-430484415</v>
      </c>
      <c r="Y231">
        <f>(AT231*ROUND(1.05,7))</f>
        <v>1.0500000000000001E-2</v>
      </c>
      <c r="AA231">
        <v>0</v>
      </c>
      <c r="AB231">
        <v>1530.2</v>
      </c>
      <c r="AC231">
        <v>450.77</v>
      </c>
      <c r="AD231">
        <v>0</v>
      </c>
      <c r="AE231">
        <v>0</v>
      </c>
      <c r="AF231">
        <v>115.4</v>
      </c>
      <c r="AG231">
        <v>13.5</v>
      </c>
      <c r="AH231">
        <v>0</v>
      </c>
      <c r="AI231">
        <v>1</v>
      </c>
      <c r="AJ231">
        <v>13.26</v>
      </c>
      <c r="AK231">
        <v>33.39</v>
      </c>
      <c r="AL231">
        <v>1</v>
      </c>
      <c r="AM231">
        <v>4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6</v>
      </c>
      <c r="AT231">
        <v>0.01</v>
      </c>
      <c r="AU231" t="s">
        <v>64</v>
      </c>
      <c r="AV231">
        <v>0</v>
      </c>
      <c r="AW231">
        <v>2</v>
      </c>
      <c r="AX231">
        <v>74757400</v>
      </c>
      <c r="AY231">
        <v>1</v>
      </c>
      <c r="AZ231">
        <v>0</v>
      </c>
      <c r="BA231">
        <v>245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V231">
        <v>0</v>
      </c>
      <c r="CW231">
        <f>ROUND(Y231*Source!I204*DO231,7)</f>
        <v>0</v>
      </c>
      <c r="CX231">
        <f>ROUND(Y231*Source!I204,7)</f>
        <v>3.15E-2</v>
      </c>
      <c r="CY231">
        <f>AB231</f>
        <v>1530.2</v>
      </c>
      <c r="CZ231">
        <f>AF231</f>
        <v>115.4</v>
      </c>
      <c r="DA231">
        <f>AJ231</f>
        <v>13.26</v>
      </c>
      <c r="DB231">
        <f>ROUND((ROUND(AT231*CZ231,2)*ROUND(1.05,7)),2)</f>
        <v>1.21</v>
      </c>
      <c r="DC231">
        <f>ROUND((ROUND(AT231*AG231,2)*ROUND(1.05,7)),2)</f>
        <v>0.15</v>
      </c>
      <c r="DD231" t="s">
        <v>6</v>
      </c>
      <c r="DE231" t="s">
        <v>6</v>
      </c>
      <c r="DF231">
        <f>ROUND(ROUND(AE231,2)*CX231,2)</f>
        <v>0</v>
      </c>
      <c r="DG231">
        <f>ROUND(ROUND(AF231*AJ231,2)*CX231,2)</f>
        <v>48.2</v>
      </c>
      <c r="DH231">
        <f>Source!I204*SmtRes!Y231</f>
        <v>3.15E-2</v>
      </c>
      <c r="DI231">
        <f>AB231</f>
        <v>1530.2</v>
      </c>
      <c r="DJ231">
        <f>EtalonRes!Z245</f>
        <v>115.4</v>
      </c>
      <c r="DK231">
        <f>Source!BB204</f>
        <v>13.26</v>
      </c>
      <c r="DL231" t="s">
        <v>6</v>
      </c>
      <c r="DM231">
        <v>0</v>
      </c>
      <c r="DN231" t="s">
        <v>6</v>
      </c>
      <c r="DO231">
        <v>0</v>
      </c>
      <c r="GQ231">
        <v>-1</v>
      </c>
      <c r="GR231">
        <v>-1</v>
      </c>
    </row>
    <row r="232" spans="1:200" x14ac:dyDescent="0.2">
      <c r="A232">
        <f>ROW(Source!A204)</f>
        <v>204</v>
      </c>
      <c r="B232">
        <v>74715642</v>
      </c>
      <c r="C232">
        <v>74757386</v>
      </c>
      <c r="D232">
        <v>49672695</v>
      </c>
      <c r="E232">
        <v>1</v>
      </c>
      <c r="F232">
        <v>1</v>
      </c>
      <c r="G232">
        <v>1</v>
      </c>
      <c r="H232">
        <v>2</v>
      </c>
      <c r="I232" t="s">
        <v>531</v>
      </c>
      <c r="J232" t="s">
        <v>532</v>
      </c>
      <c r="K232" t="s">
        <v>533</v>
      </c>
      <c r="L232">
        <v>1367</v>
      </c>
      <c r="N232">
        <v>1011</v>
      </c>
      <c r="O232" t="s">
        <v>530</v>
      </c>
      <c r="P232" t="s">
        <v>530</v>
      </c>
      <c r="Q232">
        <v>1</v>
      </c>
      <c r="W232">
        <v>0</v>
      </c>
      <c r="X232">
        <v>1063590936</v>
      </c>
      <c r="Y232">
        <f>(AT232*ROUND(1.05,7))</f>
        <v>0.95550000000000013</v>
      </c>
      <c r="AA232">
        <v>0</v>
      </c>
      <c r="AB232">
        <v>41.37</v>
      </c>
      <c r="AC232">
        <v>0</v>
      </c>
      <c r="AD232">
        <v>0</v>
      </c>
      <c r="AE232">
        <v>0</v>
      </c>
      <c r="AF232">
        <v>3.12</v>
      </c>
      <c r="AG232">
        <v>0</v>
      </c>
      <c r="AH232">
        <v>0</v>
      </c>
      <c r="AI232">
        <v>1</v>
      </c>
      <c r="AJ232">
        <v>13.26</v>
      </c>
      <c r="AK232">
        <v>33.39</v>
      </c>
      <c r="AL232">
        <v>1</v>
      </c>
      <c r="AM232">
        <v>4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6</v>
      </c>
      <c r="AT232">
        <v>0.91</v>
      </c>
      <c r="AU232" t="s">
        <v>64</v>
      </c>
      <c r="AV232">
        <v>0</v>
      </c>
      <c r="AW232">
        <v>2</v>
      </c>
      <c r="AX232">
        <v>74757401</v>
      </c>
      <c r="AY232">
        <v>1</v>
      </c>
      <c r="AZ232">
        <v>0</v>
      </c>
      <c r="BA232">
        <v>246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V232">
        <v>0</v>
      </c>
      <c r="CW232">
        <f>ROUND(Y232*Source!I204*DO232,7)</f>
        <v>0</v>
      </c>
      <c r="CX232">
        <f>ROUND(Y232*Source!I204,7)</f>
        <v>2.8664999999999998</v>
      </c>
      <c r="CY232">
        <f>AB232</f>
        <v>41.37</v>
      </c>
      <c r="CZ232">
        <f>AF232</f>
        <v>3.12</v>
      </c>
      <c r="DA232">
        <f>AJ232</f>
        <v>13.26</v>
      </c>
      <c r="DB232">
        <f>ROUND((ROUND(AT232*CZ232,2)*ROUND(1.05,7)),2)</f>
        <v>2.98</v>
      </c>
      <c r="DC232">
        <f>ROUND((ROUND(AT232*AG232,2)*ROUND(1.05,7)),2)</f>
        <v>0</v>
      </c>
      <c r="DD232" t="s">
        <v>6</v>
      </c>
      <c r="DE232" t="s">
        <v>6</v>
      </c>
      <c r="DF232">
        <f>ROUND(ROUND(AE232,2)*CX232,2)</f>
        <v>0</v>
      </c>
      <c r="DG232">
        <f>ROUND(ROUND(AF232*AJ232,2)*CX232,2)</f>
        <v>118.59</v>
      </c>
      <c r="DH232">
        <f>Source!I204*SmtRes!Y232</f>
        <v>2.8665000000000003</v>
      </c>
      <c r="DI232">
        <f>AB232</f>
        <v>41.37</v>
      </c>
      <c r="DJ232">
        <f>EtalonRes!Z246</f>
        <v>3.12</v>
      </c>
      <c r="DK232">
        <f>Source!BB204</f>
        <v>13.26</v>
      </c>
      <c r="DL232" t="s">
        <v>6</v>
      </c>
      <c r="DM232">
        <v>0</v>
      </c>
      <c r="DN232" t="s">
        <v>6</v>
      </c>
      <c r="DO232">
        <v>0</v>
      </c>
      <c r="GQ232">
        <v>-1</v>
      </c>
      <c r="GR232">
        <v>-1</v>
      </c>
    </row>
    <row r="233" spans="1:200" x14ac:dyDescent="0.2">
      <c r="A233">
        <f>ROW(Source!A204)</f>
        <v>204</v>
      </c>
      <c r="B233">
        <v>74715642</v>
      </c>
      <c r="C233">
        <v>74757386</v>
      </c>
      <c r="D233">
        <v>49673503</v>
      </c>
      <c r="E233">
        <v>1</v>
      </c>
      <c r="F233">
        <v>1</v>
      </c>
      <c r="G233">
        <v>1</v>
      </c>
      <c r="H233">
        <v>2</v>
      </c>
      <c r="I233" t="s">
        <v>534</v>
      </c>
      <c r="J233" t="s">
        <v>535</v>
      </c>
      <c r="K233" t="s">
        <v>536</v>
      </c>
      <c r="L233">
        <v>1367</v>
      </c>
      <c r="N233">
        <v>1011</v>
      </c>
      <c r="O233" t="s">
        <v>530</v>
      </c>
      <c r="P233" t="s">
        <v>530</v>
      </c>
      <c r="Q233">
        <v>1</v>
      </c>
      <c r="W233">
        <v>0</v>
      </c>
      <c r="X233">
        <v>509054691</v>
      </c>
      <c r="Y233">
        <f>(AT233*ROUND(1.05,7))</f>
        <v>4.2000000000000003E-2</v>
      </c>
      <c r="AA233">
        <v>0</v>
      </c>
      <c r="AB233">
        <v>871.31</v>
      </c>
      <c r="AC233">
        <v>387.32</v>
      </c>
      <c r="AD233">
        <v>0</v>
      </c>
      <c r="AE233">
        <v>0</v>
      </c>
      <c r="AF233">
        <v>65.709999999999994</v>
      </c>
      <c r="AG233">
        <v>11.6</v>
      </c>
      <c r="AH233">
        <v>0</v>
      </c>
      <c r="AI233">
        <v>1</v>
      </c>
      <c r="AJ233">
        <v>13.26</v>
      </c>
      <c r="AK233">
        <v>33.39</v>
      </c>
      <c r="AL233">
        <v>1</v>
      </c>
      <c r="AM233">
        <v>4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6</v>
      </c>
      <c r="AT233">
        <v>0.04</v>
      </c>
      <c r="AU233" t="s">
        <v>64</v>
      </c>
      <c r="AV233">
        <v>0</v>
      </c>
      <c r="AW233">
        <v>2</v>
      </c>
      <c r="AX233">
        <v>74757402</v>
      </c>
      <c r="AY233">
        <v>1</v>
      </c>
      <c r="AZ233">
        <v>0</v>
      </c>
      <c r="BA233">
        <v>247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V233">
        <v>0</v>
      </c>
      <c r="CW233">
        <f>ROUND(Y233*Source!I204*DO233,7)</f>
        <v>0</v>
      </c>
      <c r="CX233">
        <f>ROUND(Y233*Source!I204,7)</f>
        <v>0.126</v>
      </c>
      <c r="CY233">
        <f>AB233</f>
        <v>871.31</v>
      </c>
      <c r="CZ233">
        <f>AF233</f>
        <v>65.709999999999994</v>
      </c>
      <c r="DA233">
        <f>AJ233</f>
        <v>13.26</v>
      </c>
      <c r="DB233">
        <f>ROUND((ROUND(AT233*CZ233,2)*ROUND(1.05,7)),2)</f>
        <v>2.76</v>
      </c>
      <c r="DC233">
        <f>ROUND((ROUND(AT233*AG233,2)*ROUND(1.05,7)),2)</f>
        <v>0.48</v>
      </c>
      <c r="DD233" t="s">
        <v>6</v>
      </c>
      <c r="DE233" t="s">
        <v>6</v>
      </c>
      <c r="DF233">
        <f>ROUND(ROUND(AE233,2)*CX233,2)</f>
        <v>0</v>
      </c>
      <c r="DG233">
        <f>ROUND(ROUND(AF233*AJ233,2)*CX233,2)</f>
        <v>109.79</v>
      </c>
      <c r="DH233">
        <f>Source!I204*SmtRes!Y233</f>
        <v>0.126</v>
      </c>
      <c r="DI233">
        <f>AB233</f>
        <v>871.31</v>
      </c>
      <c r="DJ233">
        <f>EtalonRes!Z247</f>
        <v>65.709999999999994</v>
      </c>
      <c r="DK233">
        <f>Source!BB204</f>
        <v>13.26</v>
      </c>
      <c r="DL233" t="s">
        <v>6</v>
      </c>
      <c r="DM233">
        <v>0</v>
      </c>
      <c r="DN233" t="s">
        <v>6</v>
      </c>
      <c r="DO233">
        <v>0</v>
      </c>
      <c r="GQ233">
        <v>-1</v>
      </c>
      <c r="GR233">
        <v>-1</v>
      </c>
    </row>
    <row r="234" spans="1:200" x14ac:dyDescent="0.2">
      <c r="A234">
        <f>ROW(Source!A204)</f>
        <v>204</v>
      </c>
      <c r="B234">
        <v>74715642</v>
      </c>
      <c r="C234">
        <v>74757386</v>
      </c>
      <c r="D234">
        <v>49525488</v>
      </c>
      <c r="E234">
        <v>1</v>
      </c>
      <c r="F234">
        <v>1</v>
      </c>
      <c r="G234">
        <v>1</v>
      </c>
      <c r="H234">
        <v>3</v>
      </c>
      <c r="I234" t="s">
        <v>537</v>
      </c>
      <c r="J234" t="s">
        <v>538</v>
      </c>
      <c r="K234" t="s">
        <v>539</v>
      </c>
      <c r="L234">
        <v>1346</v>
      </c>
      <c r="N234">
        <v>1009</v>
      </c>
      <c r="O234" t="s">
        <v>540</v>
      </c>
      <c r="P234" t="s">
        <v>540</v>
      </c>
      <c r="Q234">
        <v>1</v>
      </c>
      <c r="W234">
        <v>0</v>
      </c>
      <c r="X234">
        <v>-1864341761</v>
      </c>
      <c r="Y234" s="183" t="e">
        <f>#REF!</f>
        <v>#REF!</v>
      </c>
      <c r="AA234">
        <v>82.35</v>
      </c>
      <c r="AB234">
        <v>0</v>
      </c>
      <c r="AC234">
        <v>0</v>
      </c>
      <c r="AD234">
        <v>0</v>
      </c>
      <c r="AE234">
        <v>9.0399999999999991</v>
      </c>
      <c r="AF234">
        <v>0</v>
      </c>
      <c r="AG234">
        <v>0</v>
      </c>
      <c r="AH234">
        <v>0</v>
      </c>
      <c r="AI234">
        <v>9.11</v>
      </c>
      <c r="AJ234">
        <v>1</v>
      </c>
      <c r="AK234">
        <v>1</v>
      </c>
      <c r="AL234">
        <v>1</v>
      </c>
      <c r="AM234">
        <v>4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6</v>
      </c>
      <c r="AT234">
        <v>0.02</v>
      </c>
      <c r="AU234" t="s">
        <v>6</v>
      </c>
      <c r="AV234">
        <v>0</v>
      </c>
      <c r="AW234">
        <v>2</v>
      </c>
      <c r="AX234">
        <v>74757403</v>
      </c>
      <c r="AY234">
        <v>1</v>
      </c>
      <c r="AZ234">
        <v>0</v>
      </c>
      <c r="BA234">
        <v>248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V234">
        <v>0</v>
      </c>
      <c r="CW234">
        <v>0</v>
      </c>
      <c r="CX234" t="e">
        <f>ROUND(Y234*Source!I204,7)</f>
        <v>#REF!</v>
      </c>
      <c r="CY234">
        <f>AA234</f>
        <v>82.35</v>
      </c>
      <c r="CZ234">
        <f>AE234</f>
        <v>9.0399999999999991</v>
      </c>
      <c r="DA234">
        <f>AI234</f>
        <v>9.11</v>
      </c>
      <c r="DB234">
        <f>ROUND(ROUND(AT234*CZ234,2),2)</f>
        <v>0.18</v>
      </c>
      <c r="DC234">
        <f>ROUND(ROUND(AT234*AG234,2),2)</f>
        <v>0</v>
      </c>
      <c r="DD234" t="s">
        <v>6</v>
      </c>
      <c r="DE234" t="s">
        <v>6</v>
      </c>
      <c r="DF234" t="e">
        <f>ROUND(ROUND(AE234*AI234,2)*CX234,2)</f>
        <v>#REF!</v>
      </c>
      <c r="DG234" t="e">
        <f t="shared" ref="DG234:DG239" si="161">ROUND(ROUND(AF234,2)*CX234,2)</f>
        <v>#REF!</v>
      </c>
      <c r="DH234" t="e">
        <f>Source!I204*SmtRes!Y234</f>
        <v>#REF!</v>
      </c>
      <c r="DI234">
        <f>AA234</f>
        <v>82.35</v>
      </c>
      <c r="DJ234">
        <f>EtalonRes!Y248</f>
        <v>9.0399999999999991</v>
      </c>
      <c r="DK234">
        <f>Source!BC204</f>
        <v>9.11</v>
      </c>
      <c r="DL234" t="s">
        <v>6</v>
      </c>
      <c r="DM234">
        <v>0</v>
      </c>
      <c r="DN234" t="s">
        <v>6</v>
      </c>
      <c r="DO234">
        <v>0</v>
      </c>
      <c r="GQ234">
        <v>-1</v>
      </c>
      <c r="GR234">
        <v>-1</v>
      </c>
    </row>
    <row r="235" spans="1:200" x14ac:dyDescent="0.2">
      <c r="A235">
        <f>ROW(Source!A204)</f>
        <v>204</v>
      </c>
      <c r="B235">
        <v>74715642</v>
      </c>
      <c r="C235">
        <v>74757386</v>
      </c>
      <c r="D235">
        <v>49526492</v>
      </c>
      <c r="E235">
        <v>1</v>
      </c>
      <c r="F235">
        <v>1</v>
      </c>
      <c r="G235">
        <v>1</v>
      </c>
      <c r="H235">
        <v>3</v>
      </c>
      <c r="I235" t="s">
        <v>541</v>
      </c>
      <c r="J235" t="s">
        <v>542</v>
      </c>
      <c r="K235" t="s">
        <v>543</v>
      </c>
      <c r="L235">
        <v>1346</v>
      </c>
      <c r="N235">
        <v>1009</v>
      </c>
      <c r="O235" t="s">
        <v>540</v>
      </c>
      <c r="P235" t="s">
        <v>540</v>
      </c>
      <c r="Q235">
        <v>1</v>
      </c>
      <c r="W235">
        <v>0</v>
      </c>
      <c r="X235">
        <v>497341279</v>
      </c>
      <c r="Y235" s="183" t="e">
        <f>#REF!</f>
        <v>#REF!</v>
      </c>
      <c r="AA235">
        <v>210.35</v>
      </c>
      <c r="AB235">
        <v>0</v>
      </c>
      <c r="AC235">
        <v>0</v>
      </c>
      <c r="AD235">
        <v>0</v>
      </c>
      <c r="AE235">
        <v>23.09</v>
      </c>
      <c r="AF235">
        <v>0</v>
      </c>
      <c r="AG235">
        <v>0</v>
      </c>
      <c r="AH235">
        <v>0</v>
      </c>
      <c r="AI235">
        <v>9.11</v>
      </c>
      <c r="AJ235">
        <v>1</v>
      </c>
      <c r="AK235">
        <v>1</v>
      </c>
      <c r="AL235">
        <v>1</v>
      </c>
      <c r="AM235">
        <v>4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6</v>
      </c>
      <c r="AT235">
        <v>0.08</v>
      </c>
      <c r="AU235" t="s">
        <v>6</v>
      </c>
      <c r="AV235">
        <v>0</v>
      </c>
      <c r="AW235">
        <v>2</v>
      </c>
      <c r="AX235">
        <v>74757404</v>
      </c>
      <c r="AY235">
        <v>1</v>
      </c>
      <c r="AZ235">
        <v>0</v>
      </c>
      <c r="BA235">
        <v>249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V235">
        <v>0</v>
      </c>
      <c r="CW235">
        <v>0</v>
      </c>
      <c r="CX235" t="e">
        <f>ROUND(Y235*Source!I204,7)</f>
        <v>#REF!</v>
      </c>
      <c r="CY235">
        <f>AA235</f>
        <v>210.35</v>
      </c>
      <c r="CZ235">
        <f>AE235</f>
        <v>23.09</v>
      </c>
      <c r="DA235">
        <f>AI235</f>
        <v>9.11</v>
      </c>
      <c r="DB235">
        <f>ROUND(ROUND(AT235*CZ235,2),2)</f>
        <v>1.85</v>
      </c>
      <c r="DC235">
        <f>ROUND(ROUND(AT235*AG235,2),2)</f>
        <v>0</v>
      </c>
      <c r="DD235" t="s">
        <v>6</v>
      </c>
      <c r="DE235" t="s">
        <v>6</v>
      </c>
      <c r="DF235" t="e">
        <f>ROUND(ROUND(AE235*AI235,2)*CX235,2)</f>
        <v>#REF!</v>
      </c>
      <c r="DG235" t="e">
        <f t="shared" si="161"/>
        <v>#REF!</v>
      </c>
      <c r="DH235" t="e">
        <f>Source!I204*SmtRes!Y235</f>
        <v>#REF!</v>
      </c>
      <c r="DI235">
        <f>AA235</f>
        <v>210.35</v>
      </c>
      <c r="DJ235">
        <f>EtalonRes!Y249</f>
        <v>23.09</v>
      </c>
      <c r="DK235">
        <f>Source!BC204</f>
        <v>9.11</v>
      </c>
      <c r="DL235" t="s">
        <v>6</v>
      </c>
      <c r="DM235">
        <v>0</v>
      </c>
      <c r="DN235" t="s">
        <v>6</v>
      </c>
      <c r="DO235">
        <v>0</v>
      </c>
      <c r="GQ235">
        <v>-1</v>
      </c>
      <c r="GR235">
        <v>-1</v>
      </c>
    </row>
    <row r="236" spans="1:200" x14ac:dyDescent="0.2">
      <c r="A236">
        <f>ROW(Source!A204)</f>
        <v>204</v>
      </c>
      <c r="B236">
        <v>74715642</v>
      </c>
      <c r="C236">
        <v>74757386</v>
      </c>
      <c r="D236">
        <v>0</v>
      </c>
      <c r="E236">
        <v>1</v>
      </c>
      <c r="F236">
        <v>1</v>
      </c>
      <c r="G236">
        <v>1</v>
      </c>
      <c r="H236">
        <v>3</v>
      </c>
      <c r="I236" t="s">
        <v>35</v>
      </c>
      <c r="J236" t="s">
        <v>46</v>
      </c>
      <c r="K236" t="s">
        <v>45</v>
      </c>
      <c r="L236">
        <v>1377</v>
      </c>
      <c r="N236">
        <v>1013</v>
      </c>
      <c r="O236" t="s">
        <v>37</v>
      </c>
      <c r="P236" t="s">
        <v>37</v>
      </c>
      <c r="Q236">
        <v>1</v>
      </c>
      <c r="W236">
        <v>0</v>
      </c>
      <c r="X236">
        <v>-1415435361</v>
      </c>
      <c r="Y236">
        <f>AT236</f>
        <v>1</v>
      </c>
      <c r="AA236">
        <v>8128.09</v>
      </c>
      <c r="AB236">
        <v>0</v>
      </c>
      <c r="AC236">
        <v>0</v>
      </c>
      <c r="AD236">
        <v>0</v>
      </c>
      <c r="AE236">
        <v>8480.619999999999</v>
      </c>
      <c r="AF236">
        <v>0</v>
      </c>
      <c r="AG236">
        <v>0</v>
      </c>
      <c r="AH236">
        <v>0</v>
      </c>
      <c r="AI236">
        <v>6.13</v>
      </c>
      <c r="AJ236">
        <v>1</v>
      </c>
      <c r="AK236">
        <v>1</v>
      </c>
      <c r="AL236">
        <v>1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 t="s">
        <v>6</v>
      </c>
      <c r="AT236">
        <v>1</v>
      </c>
      <c r="AU236" t="s">
        <v>6</v>
      </c>
      <c r="AV236">
        <v>0</v>
      </c>
      <c r="AW236">
        <v>1</v>
      </c>
      <c r="AX236">
        <v>-1</v>
      </c>
      <c r="AY236">
        <v>0</v>
      </c>
      <c r="AZ236">
        <v>0</v>
      </c>
      <c r="BA236" t="s">
        <v>6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V236">
        <v>0</v>
      </c>
      <c r="CW236">
        <v>0</v>
      </c>
      <c r="CX236">
        <f>ROUND(Y236*Source!I204,7)</f>
        <v>3</v>
      </c>
      <c r="CY236">
        <f>AA236</f>
        <v>8128.09</v>
      </c>
      <c r="CZ236">
        <f>AE236</f>
        <v>8480.619999999999</v>
      </c>
      <c r="DA236">
        <f>AI236</f>
        <v>6.13</v>
      </c>
      <c r="DB236">
        <f>ROUND(ROUND(AT236*CZ236,2),2)</f>
        <v>8480.6200000000008</v>
      </c>
      <c r="DC236">
        <f>ROUND(ROUND(AT236*AG236,2),2)</f>
        <v>0</v>
      </c>
      <c r="DD236" t="s">
        <v>6</v>
      </c>
      <c r="DE236" t="s">
        <v>6</v>
      </c>
      <c r="DF236">
        <f>ROUND(ROUND(AE236*AI236,2)*CX236,2)</f>
        <v>155958.6</v>
      </c>
      <c r="DG236">
        <f t="shared" si="161"/>
        <v>0</v>
      </c>
      <c r="DH236">
        <f>Source!I204*SmtRes!Y236</f>
        <v>3</v>
      </c>
      <c r="DI236">
        <f>AA236</f>
        <v>8128.09</v>
      </c>
      <c r="DJ236">
        <f>DF236</f>
        <v>155958.6</v>
      </c>
      <c r="DK236">
        <f>Source!BC204</f>
        <v>9.11</v>
      </c>
      <c r="DL236" t="s">
        <v>6</v>
      </c>
      <c r="DM236">
        <v>0</v>
      </c>
      <c r="DN236" t="s">
        <v>6</v>
      </c>
      <c r="DO236">
        <v>0</v>
      </c>
      <c r="GP236">
        <v>1</v>
      </c>
      <c r="GQ236">
        <v>-1</v>
      </c>
      <c r="GR236">
        <v>-1</v>
      </c>
    </row>
    <row r="237" spans="1:200" x14ac:dyDescent="0.2">
      <c r="A237">
        <f>ROW(Source!A204)</f>
        <v>204</v>
      </c>
      <c r="B237">
        <v>74715642</v>
      </c>
      <c r="C237">
        <v>74757386</v>
      </c>
      <c r="D237">
        <v>0</v>
      </c>
      <c r="E237">
        <v>1</v>
      </c>
      <c r="F237">
        <v>1</v>
      </c>
      <c r="G237">
        <v>1</v>
      </c>
      <c r="H237">
        <v>3</v>
      </c>
      <c r="I237" t="s">
        <v>35</v>
      </c>
      <c r="J237" t="s">
        <v>58</v>
      </c>
      <c r="K237" t="s">
        <v>57</v>
      </c>
      <c r="L237">
        <v>1371</v>
      </c>
      <c r="N237">
        <v>1013</v>
      </c>
      <c r="O237" t="s">
        <v>23</v>
      </c>
      <c r="P237" t="s">
        <v>23</v>
      </c>
      <c r="Q237">
        <v>1</v>
      </c>
      <c r="W237">
        <v>0</v>
      </c>
      <c r="X237">
        <v>-1491599394</v>
      </c>
      <c r="Y237">
        <f>AT237</f>
        <v>2</v>
      </c>
      <c r="AA237">
        <v>481.25</v>
      </c>
      <c r="AB237">
        <v>0</v>
      </c>
      <c r="AC237">
        <v>0</v>
      </c>
      <c r="AD237">
        <v>0</v>
      </c>
      <c r="AE237">
        <v>506.09000000000003</v>
      </c>
      <c r="AF237">
        <v>0</v>
      </c>
      <c r="AG237">
        <v>0</v>
      </c>
      <c r="AH237">
        <v>0</v>
      </c>
      <c r="AI237">
        <v>9.11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 t="s">
        <v>6</v>
      </c>
      <c r="AT237">
        <v>2</v>
      </c>
      <c r="AU237" t="s">
        <v>6</v>
      </c>
      <c r="AV237">
        <v>0</v>
      </c>
      <c r="AW237">
        <v>1</v>
      </c>
      <c r="AX237">
        <v>-1</v>
      </c>
      <c r="AY237">
        <v>0</v>
      </c>
      <c r="AZ237">
        <v>0</v>
      </c>
      <c r="BA237" t="s">
        <v>6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V237">
        <v>0</v>
      </c>
      <c r="CW237">
        <v>0</v>
      </c>
      <c r="CX237">
        <f>ROUND(Y237*Source!I204,7)</f>
        <v>6</v>
      </c>
      <c r="CY237">
        <f>AA237</f>
        <v>481.25</v>
      </c>
      <c r="CZ237">
        <f>AE237</f>
        <v>506.09000000000003</v>
      </c>
      <c r="DA237">
        <f>AI237</f>
        <v>9.11</v>
      </c>
      <c r="DB237">
        <f>ROUND(ROUND(AT237*CZ237,2),2)</f>
        <v>1012.18</v>
      </c>
      <c r="DC237">
        <f>ROUND(ROUND(AT237*AG237,2),2)</f>
        <v>0</v>
      </c>
      <c r="DD237" t="s">
        <v>6</v>
      </c>
      <c r="DE237" t="s">
        <v>6</v>
      </c>
      <c r="DF237">
        <f>ROUND(ROUND(AE237*AI237,2)*CX237,2)</f>
        <v>27662.880000000001</v>
      </c>
      <c r="DG237">
        <f t="shared" si="161"/>
        <v>0</v>
      </c>
      <c r="DH237">
        <f>Source!I204*SmtRes!Y237</f>
        <v>6</v>
      </c>
      <c r="DI237">
        <f>AA237</f>
        <v>481.25</v>
      </c>
      <c r="DJ237">
        <f>DF237</f>
        <v>27662.880000000001</v>
      </c>
      <c r="DK237">
        <f>Source!BC204</f>
        <v>9.11</v>
      </c>
      <c r="DL237" t="s">
        <v>6</v>
      </c>
      <c r="DM237">
        <v>0</v>
      </c>
      <c r="DN237" t="s">
        <v>6</v>
      </c>
      <c r="DO237">
        <v>0</v>
      </c>
      <c r="GP237">
        <v>1</v>
      </c>
      <c r="GQ237">
        <v>-1</v>
      </c>
      <c r="GR237">
        <v>-1</v>
      </c>
    </row>
    <row r="238" spans="1:200" x14ac:dyDescent="0.2">
      <c r="A238">
        <f>ROW(Source!A207)</f>
        <v>207</v>
      </c>
      <c r="B238">
        <v>74715642</v>
      </c>
      <c r="C238">
        <v>74757411</v>
      </c>
      <c r="D238">
        <v>31709594</v>
      </c>
      <c r="E238">
        <v>70</v>
      </c>
      <c r="F238">
        <v>1</v>
      </c>
      <c r="G238">
        <v>1</v>
      </c>
      <c r="H238">
        <v>1</v>
      </c>
      <c r="I238" t="s">
        <v>544</v>
      </c>
      <c r="J238" t="s">
        <v>6</v>
      </c>
      <c r="K238" t="s">
        <v>545</v>
      </c>
      <c r="L238">
        <v>1191</v>
      </c>
      <c r="N238">
        <v>1013</v>
      </c>
      <c r="O238" t="s">
        <v>524</v>
      </c>
      <c r="P238" t="s">
        <v>524</v>
      </c>
      <c r="Q238">
        <v>1</v>
      </c>
      <c r="W238">
        <v>0</v>
      </c>
      <c r="X238">
        <v>-1759674247</v>
      </c>
      <c r="Y238">
        <f>(AT238*ROUND(1.05,7))</f>
        <v>1.0815000000000001</v>
      </c>
      <c r="AA238">
        <v>0</v>
      </c>
      <c r="AB238">
        <v>0</v>
      </c>
      <c r="AC238">
        <v>0</v>
      </c>
      <c r="AD238">
        <v>295.83999999999997</v>
      </c>
      <c r="AE238">
        <v>0</v>
      </c>
      <c r="AF238">
        <v>0</v>
      </c>
      <c r="AG238">
        <v>0</v>
      </c>
      <c r="AH238">
        <v>8.86</v>
      </c>
      <c r="AI238">
        <v>1</v>
      </c>
      <c r="AJ238">
        <v>1</v>
      </c>
      <c r="AK238">
        <v>1</v>
      </c>
      <c r="AL238">
        <v>33.39</v>
      </c>
      <c r="AM238">
        <v>4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6</v>
      </c>
      <c r="AT238">
        <v>1.03</v>
      </c>
      <c r="AU238" t="s">
        <v>64</v>
      </c>
      <c r="AV238">
        <v>1</v>
      </c>
      <c r="AW238">
        <v>2</v>
      </c>
      <c r="AX238">
        <v>74757420</v>
      </c>
      <c r="AY238">
        <v>1</v>
      </c>
      <c r="AZ238">
        <v>0</v>
      </c>
      <c r="BA238">
        <v>250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U238">
        <f>ROUND(AT238*Source!I207*AH238*AL238,2)</f>
        <v>914.13</v>
      </c>
      <c r="CV238">
        <f>ROUND(Y238*Source!I207,7)</f>
        <v>3.2444999999999999</v>
      </c>
      <c r="CW238">
        <v>0</v>
      </c>
      <c r="CX238">
        <f>ROUND(Y238*Source!I207,7)</f>
        <v>3.2444999999999999</v>
      </c>
      <c r="CY238">
        <f>AD238</f>
        <v>295.83999999999997</v>
      </c>
      <c r="CZ238">
        <f>AH238</f>
        <v>8.86</v>
      </c>
      <c r="DA238">
        <f>AL238</f>
        <v>33.39</v>
      </c>
      <c r="DB238">
        <f>ROUND((ROUND(AT238*CZ238,2)*ROUND(1.05,7)),2)</f>
        <v>9.59</v>
      </c>
      <c r="DC238">
        <f>ROUND((ROUND(AT238*AG238,2)*ROUND(1.05,7)),2)</f>
        <v>0</v>
      </c>
      <c r="DD238" t="s">
        <v>6</v>
      </c>
      <c r="DE238" t="s">
        <v>6</v>
      </c>
      <c r="DF238">
        <f>ROUND(ROUND(AE238,2)*CX238,2)</f>
        <v>0</v>
      </c>
      <c r="DG238">
        <f t="shared" si="161"/>
        <v>0</v>
      </c>
      <c r="DH238">
        <f>Source!I207*SmtRes!Y238</f>
        <v>3.2445000000000004</v>
      </c>
      <c r="DI238">
        <f>AD238</f>
        <v>295.83999999999997</v>
      </c>
      <c r="DJ238">
        <f>EtalonRes!AB250</f>
        <v>8.86</v>
      </c>
      <c r="DK238">
        <f>Source!BA207</f>
        <v>33.39</v>
      </c>
      <c r="DL238" t="s">
        <v>6</v>
      </c>
      <c r="DM238">
        <v>0</v>
      </c>
      <c r="DN238" t="s">
        <v>6</v>
      </c>
      <c r="DO238">
        <v>0</v>
      </c>
      <c r="GQ238">
        <v>-1</v>
      </c>
      <c r="GR238">
        <v>-1</v>
      </c>
    </row>
    <row r="239" spans="1:200" x14ac:dyDescent="0.2">
      <c r="A239">
        <f>ROW(Source!A207)</f>
        <v>207</v>
      </c>
      <c r="B239">
        <v>74715642</v>
      </c>
      <c r="C239">
        <v>74757411</v>
      </c>
      <c r="D239">
        <v>31709492</v>
      </c>
      <c r="E239">
        <v>70</v>
      </c>
      <c r="F239">
        <v>1</v>
      </c>
      <c r="G239">
        <v>1</v>
      </c>
      <c r="H239">
        <v>1</v>
      </c>
      <c r="I239" t="s">
        <v>525</v>
      </c>
      <c r="J239" t="s">
        <v>6</v>
      </c>
      <c r="K239" t="s">
        <v>526</v>
      </c>
      <c r="L239">
        <v>1191</v>
      </c>
      <c r="N239">
        <v>1013</v>
      </c>
      <c r="O239" t="s">
        <v>524</v>
      </c>
      <c r="P239" t="s">
        <v>524</v>
      </c>
      <c r="Q239">
        <v>1</v>
      </c>
      <c r="W239">
        <v>0</v>
      </c>
      <c r="X239">
        <v>-1417349443</v>
      </c>
      <c r="Y239">
        <f>(AT239*ROUND(1.05,7))</f>
        <v>1.0500000000000001E-2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33.39</v>
      </c>
      <c r="AL239">
        <v>1</v>
      </c>
      <c r="AM239">
        <v>4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6</v>
      </c>
      <c r="AT239">
        <v>0.01</v>
      </c>
      <c r="AU239" t="s">
        <v>64</v>
      </c>
      <c r="AV239">
        <v>2</v>
      </c>
      <c r="AW239">
        <v>2</v>
      </c>
      <c r="AX239">
        <v>74757421</v>
      </c>
      <c r="AY239">
        <v>1</v>
      </c>
      <c r="AZ239">
        <v>0</v>
      </c>
      <c r="BA239">
        <v>251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V239">
        <v>0</v>
      </c>
      <c r="CW239">
        <v>0</v>
      </c>
      <c r="CX239">
        <f>ROUND(Y239*Source!I207,7)</f>
        <v>3.15E-2</v>
      </c>
      <c r="CY239">
        <f>AD239</f>
        <v>0</v>
      </c>
      <c r="CZ239">
        <f>AH239</f>
        <v>0</v>
      </c>
      <c r="DA239">
        <f>AL239</f>
        <v>1</v>
      </c>
      <c r="DB239">
        <f>ROUND((ROUND(AT239*CZ239,2)*ROUND(1.05,7)),2)</f>
        <v>0</v>
      </c>
      <c r="DC239">
        <f>ROUND((ROUND(AT239*AG239,2)*ROUND(1.05,7)),2)</f>
        <v>0</v>
      </c>
      <c r="DD239" t="s">
        <v>6</v>
      </c>
      <c r="DE239" t="s">
        <v>6</v>
      </c>
      <c r="DF239">
        <f>ROUND(ROUND(AE239,2)*CX239,2)</f>
        <v>0</v>
      </c>
      <c r="DG239">
        <f t="shared" si="161"/>
        <v>0</v>
      </c>
      <c r="DH239">
        <f>Source!I207*SmtRes!Y239</f>
        <v>3.15E-2</v>
      </c>
      <c r="DI239">
        <f>AD239</f>
        <v>0</v>
      </c>
      <c r="DJ239">
        <f>EtalonRes!AB251</f>
        <v>0</v>
      </c>
      <c r="DK239">
        <f>Source!BA207</f>
        <v>33.39</v>
      </c>
      <c r="DL239" t="s">
        <v>6</v>
      </c>
      <c r="DM239">
        <v>0</v>
      </c>
      <c r="DN239" t="s">
        <v>6</v>
      </c>
      <c r="DO239">
        <v>0</v>
      </c>
      <c r="GQ239">
        <v>-1</v>
      </c>
      <c r="GR239">
        <v>-1</v>
      </c>
    </row>
    <row r="240" spans="1:200" x14ac:dyDescent="0.2">
      <c r="A240">
        <f>ROW(Source!A207)</f>
        <v>207</v>
      </c>
      <c r="B240">
        <v>74715642</v>
      </c>
      <c r="C240">
        <v>74757411</v>
      </c>
      <c r="D240">
        <v>49672695</v>
      </c>
      <c r="E240">
        <v>1</v>
      </c>
      <c r="F240">
        <v>1</v>
      </c>
      <c r="G240">
        <v>1</v>
      </c>
      <c r="H240">
        <v>2</v>
      </c>
      <c r="I240" t="s">
        <v>531</v>
      </c>
      <c r="J240" t="s">
        <v>532</v>
      </c>
      <c r="K240" t="s">
        <v>533</v>
      </c>
      <c r="L240">
        <v>1367</v>
      </c>
      <c r="N240">
        <v>1011</v>
      </c>
      <c r="O240" t="s">
        <v>530</v>
      </c>
      <c r="P240" t="s">
        <v>530</v>
      </c>
      <c r="Q240">
        <v>1</v>
      </c>
      <c r="W240">
        <v>0</v>
      </c>
      <c r="X240">
        <v>1063590936</v>
      </c>
      <c r="Y240">
        <f>(AT240*ROUND(1.05,7))</f>
        <v>0.27300000000000002</v>
      </c>
      <c r="AA240">
        <v>0</v>
      </c>
      <c r="AB240">
        <v>41.37</v>
      </c>
      <c r="AC240">
        <v>0</v>
      </c>
      <c r="AD240">
        <v>0</v>
      </c>
      <c r="AE240">
        <v>0</v>
      </c>
      <c r="AF240">
        <v>3.12</v>
      </c>
      <c r="AG240">
        <v>0</v>
      </c>
      <c r="AH240">
        <v>0</v>
      </c>
      <c r="AI240">
        <v>1</v>
      </c>
      <c r="AJ240">
        <v>13.26</v>
      </c>
      <c r="AK240">
        <v>33.39</v>
      </c>
      <c r="AL240">
        <v>1</v>
      </c>
      <c r="AM240">
        <v>4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6</v>
      </c>
      <c r="AT240">
        <v>0.26</v>
      </c>
      <c r="AU240" t="s">
        <v>64</v>
      </c>
      <c r="AV240">
        <v>0</v>
      </c>
      <c r="AW240">
        <v>2</v>
      </c>
      <c r="AX240">
        <v>74757422</v>
      </c>
      <c r="AY240">
        <v>1</v>
      </c>
      <c r="AZ240">
        <v>0</v>
      </c>
      <c r="BA240">
        <v>252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V240">
        <v>0</v>
      </c>
      <c r="CW240">
        <f>ROUND(Y240*Source!I207*DO240,7)</f>
        <v>0</v>
      </c>
      <c r="CX240">
        <f>ROUND(Y240*Source!I207,7)</f>
        <v>0.81899999999999995</v>
      </c>
      <c r="CY240">
        <f>AB240</f>
        <v>41.37</v>
      </c>
      <c r="CZ240">
        <f>AF240</f>
        <v>3.12</v>
      </c>
      <c r="DA240">
        <f>AJ240</f>
        <v>13.26</v>
      </c>
      <c r="DB240">
        <f>ROUND((ROUND(AT240*CZ240,2)*ROUND(1.05,7)),2)</f>
        <v>0.85</v>
      </c>
      <c r="DC240">
        <f>ROUND((ROUND(AT240*AG240,2)*ROUND(1.05,7)),2)</f>
        <v>0</v>
      </c>
      <c r="DD240" t="s">
        <v>6</v>
      </c>
      <c r="DE240" t="s">
        <v>6</v>
      </c>
      <c r="DF240">
        <f>ROUND(ROUND(AE240,2)*CX240,2)</f>
        <v>0</v>
      </c>
      <c r="DG240">
        <f>ROUND(ROUND(AF240*AJ240,2)*CX240,2)</f>
        <v>33.880000000000003</v>
      </c>
      <c r="DH240">
        <f>Source!I207*SmtRes!Y240</f>
        <v>0.81900000000000006</v>
      </c>
      <c r="DI240">
        <f>AB240</f>
        <v>41.37</v>
      </c>
      <c r="DJ240">
        <f>EtalonRes!Z252</f>
        <v>3.12</v>
      </c>
      <c r="DK240">
        <f>Source!BB207</f>
        <v>13.26</v>
      </c>
      <c r="DL240" t="s">
        <v>6</v>
      </c>
      <c r="DM240">
        <v>0</v>
      </c>
      <c r="DN240" t="s">
        <v>6</v>
      </c>
      <c r="DO240">
        <v>0</v>
      </c>
      <c r="GQ240">
        <v>-1</v>
      </c>
      <c r="GR240">
        <v>-1</v>
      </c>
    </row>
    <row r="241" spans="1:200" x14ac:dyDescent="0.2">
      <c r="A241">
        <f>ROW(Source!A207)</f>
        <v>207</v>
      </c>
      <c r="B241">
        <v>74715642</v>
      </c>
      <c r="C241">
        <v>74757411</v>
      </c>
      <c r="D241">
        <v>49673503</v>
      </c>
      <c r="E241">
        <v>1</v>
      </c>
      <c r="F241">
        <v>1</v>
      </c>
      <c r="G241">
        <v>1</v>
      </c>
      <c r="H241">
        <v>2</v>
      </c>
      <c r="I241" t="s">
        <v>534</v>
      </c>
      <c r="J241" t="s">
        <v>535</v>
      </c>
      <c r="K241" t="s">
        <v>536</v>
      </c>
      <c r="L241">
        <v>1367</v>
      </c>
      <c r="N241">
        <v>1011</v>
      </c>
      <c r="O241" t="s">
        <v>530</v>
      </c>
      <c r="P241" t="s">
        <v>530</v>
      </c>
      <c r="Q241">
        <v>1</v>
      </c>
      <c r="W241">
        <v>0</v>
      </c>
      <c r="X241">
        <v>509054691</v>
      </c>
      <c r="Y241">
        <f>(AT241*ROUND(1.05,7))</f>
        <v>1.0500000000000001E-2</v>
      </c>
      <c r="AA241">
        <v>0</v>
      </c>
      <c r="AB241">
        <v>871.31</v>
      </c>
      <c r="AC241">
        <v>387.32</v>
      </c>
      <c r="AD241">
        <v>0</v>
      </c>
      <c r="AE241">
        <v>0</v>
      </c>
      <c r="AF241">
        <v>65.709999999999994</v>
      </c>
      <c r="AG241">
        <v>11.6</v>
      </c>
      <c r="AH241">
        <v>0</v>
      </c>
      <c r="AI241">
        <v>1</v>
      </c>
      <c r="AJ241">
        <v>13.26</v>
      </c>
      <c r="AK241">
        <v>33.39</v>
      </c>
      <c r="AL241">
        <v>1</v>
      </c>
      <c r="AM241">
        <v>4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6</v>
      </c>
      <c r="AT241">
        <v>0.01</v>
      </c>
      <c r="AU241" t="s">
        <v>64</v>
      </c>
      <c r="AV241">
        <v>0</v>
      </c>
      <c r="AW241">
        <v>2</v>
      </c>
      <c r="AX241">
        <v>74757423</v>
      </c>
      <c r="AY241">
        <v>1</v>
      </c>
      <c r="AZ241">
        <v>0</v>
      </c>
      <c r="BA241">
        <v>253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V241">
        <v>0</v>
      </c>
      <c r="CW241">
        <f>ROUND(Y241*Source!I207*DO241,7)</f>
        <v>0</v>
      </c>
      <c r="CX241">
        <f>ROUND(Y241*Source!I207,7)</f>
        <v>3.15E-2</v>
      </c>
      <c r="CY241">
        <f>AB241</f>
        <v>871.31</v>
      </c>
      <c r="CZ241">
        <f>AF241</f>
        <v>65.709999999999994</v>
      </c>
      <c r="DA241">
        <f>AJ241</f>
        <v>13.26</v>
      </c>
      <c r="DB241">
        <f>ROUND((ROUND(AT241*CZ241,2)*ROUND(1.05,7)),2)</f>
        <v>0.69</v>
      </c>
      <c r="DC241">
        <f>ROUND((ROUND(AT241*AG241,2)*ROUND(1.05,7)),2)</f>
        <v>0.13</v>
      </c>
      <c r="DD241" t="s">
        <v>6</v>
      </c>
      <c r="DE241" t="s">
        <v>6</v>
      </c>
      <c r="DF241">
        <f>ROUND(ROUND(AE241,2)*CX241,2)</f>
        <v>0</v>
      </c>
      <c r="DG241">
        <f>ROUND(ROUND(AF241*AJ241,2)*CX241,2)</f>
        <v>27.45</v>
      </c>
      <c r="DH241">
        <f>Source!I207*SmtRes!Y241</f>
        <v>3.15E-2</v>
      </c>
      <c r="DI241">
        <f>AB241</f>
        <v>871.31</v>
      </c>
      <c r="DJ241">
        <f>EtalonRes!Z253</f>
        <v>65.709999999999994</v>
      </c>
      <c r="DK241">
        <f>Source!BB207</f>
        <v>13.26</v>
      </c>
      <c r="DL241" t="s">
        <v>6</v>
      </c>
      <c r="DM241">
        <v>0</v>
      </c>
      <c r="DN241" t="s">
        <v>6</v>
      </c>
      <c r="DO241">
        <v>0</v>
      </c>
      <c r="GQ241">
        <v>-1</v>
      </c>
      <c r="GR241">
        <v>-1</v>
      </c>
    </row>
    <row r="242" spans="1:200" x14ac:dyDescent="0.2">
      <c r="A242">
        <f>ROW(Source!A207)</f>
        <v>207</v>
      </c>
      <c r="B242">
        <v>74715642</v>
      </c>
      <c r="C242">
        <v>74757411</v>
      </c>
      <c r="D242">
        <v>49525488</v>
      </c>
      <c r="E242">
        <v>1</v>
      </c>
      <c r="F242">
        <v>1</v>
      </c>
      <c r="G242">
        <v>1</v>
      </c>
      <c r="H242">
        <v>3</v>
      </c>
      <c r="I242" t="s">
        <v>537</v>
      </c>
      <c r="J242" t="s">
        <v>538</v>
      </c>
      <c r="K242" t="s">
        <v>539</v>
      </c>
      <c r="L242">
        <v>1346</v>
      </c>
      <c r="N242">
        <v>1009</v>
      </c>
      <c r="O242" t="s">
        <v>540</v>
      </c>
      <c r="P242" t="s">
        <v>540</v>
      </c>
      <c r="Q242">
        <v>1</v>
      </c>
      <c r="W242">
        <v>0</v>
      </c>
      <c r="X242">
        <v>-1864341761</v>
      </c>
      <c r="Y242" s="183" t="e">
        <f>#REF!</f>
        <v>#REF!</v>
      </c>
      <c r="AA242">
        <v>82.35</v>
      </c>
      <c r="AB242">
        <v>0</v>
      </c>
      <c r="AC242">
        <v>0</v>
      </c>
      <c r="AD242">
        <v>0</v>
      </c>
      <c r="AE242">
        <v>9.0399999999999991</v>
      </c>
      <c r="AF242">
        <v>0</v>
      </c>
      <c r="AG242">
        <v>0</v>
      </c>
      <c r="AH242">
        <v>0</v>
      </c>
      <c r="AI242">
        <v>9.11</v>
      </c>
      <c r="AJ242">
        <v>1</v>
      </c>
      <c r="AK242">
        <v>1</v>
      </c>
      <c r="AL242">
        <v>1</v>
      </c>
      <c r="AM242">
        <v>4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6</v>
      </c>
      <c r="AT242">
        <v>0.2</v>
      </c>
      <c r="AU242" t="s">
        <v>6</v>
      </c>
      <c r="AV242">
        <v>0</v>
      </c>
      <c r="AW242">
        <v>2</v>
      </c>
      <c r="AX242">
        <v>74757424</v>
      </c>
      <c r="AY242">
        <v>1</v>
      </c>
      <c r="AZ242">
        <v>0</v>
      </c>
      <c r="BA242">
        <v>254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V242">
        <v>0</v>
      </c>
      <c r="CW242">
        <v>0</v>
      </c>
      <c r="CX242" t="e">
        <f>ROUND(Y242*Source!I207,7)</f>
        <v>#REF!</v>
      </c>
      <c r="CY242">
        <f>AA242</f>
        <v>82.35</v>
      </c>
      <c r="CZ242">
        <f>AE242</f>
        <v>9.0399999999999991</v>
      </c>
      <c r="DA242">
        <f>AI242</f>
        <v>9.11</v>
      </c>
      <c r="DB242">
        <f>ROUND(ROUND(AT242*CZ242,2),2)</f>
        <v>1.81</v>
      </c>
      <c r="DC242">
        <f>ROUND(ROUND(AT242*AG242,2),2)</f>
        <v>0</v>
      </c>
      <c r="DD242" t="s">
        <v>6</v>
      </c>
      <c r="DE242" t="s">
        <v>6</v>
      </c>
      <c r="DF242" t="e">
        <f>ROUND(ROUND(AE242*AI242,2)*CX242,2)</f>
        <v>#REF!</v>
      </c>
      <c r="DG242" t="e">
        <f t="shared" ref="DG242:DG247" si="162">ROUND(ROUND(AF242,2)*CX242,2)</f>
        <v>#REF!</v>
      </c>
      <c r="DH242" t="e">
        <f>Source!I207*SmtRes!Y242</f>
        <v>#REF!</v>
      </c>
      <c r="DI242">
        <f>AA242</f>
        <v>82.35</v>
      </c>
      <c r="DJ242">
        <f>EtalonRes!Y254</f>
        <v>9.0399999999999991</v>
      </c>
      <c r="DK242">
        <f>Source!BC207</f>
        <v>9.11</v>
      </c>
      <c r="DL242" t="s">
        <v>6</v>
      </c>
      <c r="DM242">
        <v>0</v>
      </c>
      <c r="DN242" t="s">
        <v>6</v>
      </c>
      <c r="DO242">
        <v>0</v>
      </c>
      <c r="GQ242">
        <v>-1</v>
      </c>
      <c r="GR242">
        <v>-1</v>
      </c>
    </row>
    <row r="243" spans="1:200" x14ac:dyDescent="0.2">
      <c r="A243">
        <f>ROW(Source!A207)</f>
        <v>207</v>
      </c>
      <c r="B243">
        <v>74715642</v>
      </c>
      <c r="C243">
        <v>74757411</v>
      </c>
      <c r="D243">
        <v>49526492</v>
      </c>
      <c r="E243">
        <v>1</v>
      </c>
      <c r="F243">
        <v>1</v>
      </c>
      <c r="G243">
        <v>1</v>
      </c>
      <c r="H243">
        <v>3</v>
      </c>
      <c r="I243" t="s">
        <v>541</v>
      </c>
      <c r="J243" t="s">
        <v>542</v>
      </c>
      <c r="K243" t="s">
        <v>543</v>
      </c>
      <c r="L243">
        <v>1346</v>
      </c>
      <c r="N243">
        <v>1009</v>
      </c>
      <c r="O243" t="s">
        <v>540</v>
      </c>
      <c r="P243" t="s">
        <v>540</v>
      </c>
      <c r="Q243">
        <v>1</v>
      </c>
      <c r="W243">
        <v>0</v>
      </c>
      <c r="X243">
        <v>497341279</v>
      </c>
      <c r="Y243" s="183" t="e">
        <f>#REF!</f>
        <v>#REF!</v>
      </c>
      <c r="AA243">
        <v>210.35</v>
      </c>
      <c r="AB243">
        <v>0</v>
      </c>
      <c r="AC243">
        <v>0</v>
      </c>
      <c r="AD243">
        <v>0</v>
      </c>
      <c r="AE243">
        <v>23.09</v>
      </c>
      <c r="AF243">
        <v>0</v>
      </c>
      <c r="AG243">
        <v>0</v>
      </c>
      <c r="AH243">
        <v>0</v>
      </c>
      <c r="AI243">
        <v>9.11</v>
      </c>
      <c r="AJ243">
        <v>1</v>
      </c>
      <c r="AK243">
        <v>1</v>
      </c>
      <c r="AL243">
        <v>1</v>
      </c>
      <c r="AM243">
        <v>4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6</v>
      </c>
      <c r="AT243">
        <v>0.246</v>
      </c>
      <c r="AU243" t="s">
        <v>6</v>
      </c>
      <c r="AV243">
        <v>0</v>
      </c>
      <c r="AW243">
        <v>2</v>
      </c>
      <c r="AX243">
        <v>74757425</v>
      </c>
      <c r="AY243">
        <v>1</v>
      </c>
      <c r="AZ243">
        <v>0</v>
      </c>
      <c r="BA243">
        <v>255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V243">
        <v>0</v>
      </c>
      <c r="CW243">
        <v>0</v>
      </c>
      <c r="CX243" t="e">
        <f>ROUND(Y243*Source!I207,7)</f>
        <v>#REF!</v>
      </c>
      <c r="CY243">
        <f>AA243</f>
        <v>210.35</v>
      </c>
      <c r="CZ243">
        <f>AE243</f>
        <v>23.09</v>
      </c>
      <c r="DA243">
        <f>AI243</f>
        <v>9.11</v>
      </c>
      <c r="DB243">
        <f>ROUND(ROUND(AT243*CZ243,2),2)</f>
        <v>5.68</v>
      </c>
      <c r="DC243">
        <f>ROUND(ROUND(AT243*AG243,2),2)</f>
        <v>0</v>
      </c>
      <c r="DD243" t="s">
        <v>6</v>
      </c>
      <c r="DE243" t="s">
        <v>6</v>
      </c>
      <c r="DF243" t="e">
        <f>ROUND(ROUND(AE243*AI243,2)*CX243,2)</f>
        <v>#REF!</v>
      </c>
      <c r="DG243" t="e">
        <f t="shared" si="162"/>
        <v>#REF!</v>
      </c>
      <c r="DH243" t="e">
        <f>Source!I207*SmtRes!Y243</f>
        <v>#REF!</v>
      </c>
      <c r="DI243">
        <f>AA243</f>
        <v>210.35</v>
      </c>
      <c r="DJ243">
        <f>EtalonRes!Y255</f>
        <v>23.09</v>
      </c>
      <c r="DK243">
        <f>Source!BC207</f>
        <v>9.11</v>
      </c>
      <c r="DL243" t="s">
        <v>6</v>
      </c>
      <c r="DM243">
        <v>0</v>
      </c>
      <c r="DN243" t="s">
        <v>6</v>
      </c>
      <c r="DO243">
        <v>0</v>
      </c>
      <c r="GQ243">
        <v>-1</v>
      </c>
      <c r="GR243">
        <v>-1</v>
      </c>
    </row>
    <row r="244" spans="1:200" x14ac:dyDescent="0.2">
      <c r="A244">
        <f>ROW(Source!A207)</f>
        <v>207</v>
      </c>
      <c r="B244">
        <v>74715642</v>
      </c>
      <c r="C244">
        <v>74757411</v>
      </c>
      <c r="D244">
        <v>0</v>
      </c>
      <c r="E244">
        <v>1</v>
      </c>
      <c r="F244">
        <v>1</v>
      </c>
      <c r="G244">
        <v>1</v>
      </c>
      <c r="H244">
        <v>3</v>
      </c>
      <c r="I244" t="s">
        <v>35</v>
      </c>
      <c r="J244" t="s">
        <v>249</v>
      </c>
      <c r="K244" t="s">
        <v>248</v>
      </c>
      <c r="L244">
        <v>1371</v>
      </c>
      <c r="N244">
        <v>1013</v>
      </c>
      <c r="O244" t="s">
        <v>23</v>
      </c>
      <c r="P244" t="s">
        <v>23</v>
      </c>
      <c r="Q244">
        <v>1</v>
      </c>
      <c r="W244">
        <v>0</v>
      </c>
      <c r="X244">
        <v>-2105354341</v>
      </c>
      <c r="Y244">
        <f>AT244</f>
        <v>0.66666667000000002</v>
      </c>
      <c r="AA244">
        <v>1095.4100000000001</v>
      </c>
      <c r="AB244">
        <v>0</v>
      </c>
      <c r="AC244">
        <v>0</v>
      </c>
      <c r="AD244">
        <v>0</v>
      </c>
      <c r="AE244">
        <v>1151.96</v>
      </c>
      <c r="AF244">
        <v>0</v>
      </c>
      <c r="AG244">
        <v>0</v>
      </c>
      <c r="AH244">
        <v>0</v>
      </c>
      <c r="AI244">
        <v>9.11</v>
      </c>
      <c r="AJ244">
        <v>1</v>
      </c>
      <c r="AK244">
        <v>1</v>
      </c>
      <c r="AL244">
        <v>1</v>
      </c>
      <c r="AM244">
        <v>0</v>
      </c>
      <c r="AN244">
        <v>0</v>
      </c>
      <c r="AO244">
        <v>0</v>
      </c>
      <c r="AP244">
        <v>1</v>
      </c>
      <c r="AQ244">
        <v>0</v>
      </c>
      <c r="AR244">
        <v>0</v>
      </c>
      <c r="AS244" t="s">
        <v>6</v>
      </c>
      <c r="AT244">
        <v>0.66666667000000002</v>
      </c>
      <c r="AU244" t="s">
        <v>6</v>
      </c>
      <c r="AV244">
        <v>0</v>
      </c>
      <c r="AW244">
        <v>1</v>
      </c>
      <c r="AX244">
        <v>-1</v>
      </c>
      <c r="AY244">
        <v>0</v>
      </c>
      <c r="AZ244">
        <v>0</v>
      </c>
      <c r="BA244" t="s">
        <v>6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V244">
        <v>0</v>
      </c>
      <c r="CW244">
        <v>0</v>
      </c>
      <c r="CX244">
        <f>ROUND(Y244*Source!I207,7)</f>
        <v>2</v>
      </c>
      <c r="CY244">
        <f>AA244</f>
        <v>1095.4100000000001</v>
      </c>
      <c r="CZ244">
        <f>AE244</f>
        <v>1151.96</v>
      </c>
      <c r="DA244">
        <f>AI244</f>
        <v>9.11</v>
      </c>
      <c r="DB244">
        <f>ROUND(ROUND(AT244*CZ244,2),2)</f>
        <v>767.97</v>
      </c>
      <c r="DC244">
        <f>ROUND(ROUND(AT244*AG244,2),2)</f>
        <v>0</v>
      </c>
      <c r="DD244" t="s">
        <v>6</v>
      </c>
      <c r="DE244" t="s">
        <v>6</v>
      </c>
      <c r="DF244">
        <f>ROUND(ROUND(AE244*AI244,2)*CX244,2)</f>
        <v>20988.720000000001</v>
      </c>
      <c r="DG244">
        <f t="shared" si="162"/>
        <v>0</v>
      </c>
      <c r="DH244">
        <f>Source!I207*SmtRes!Y244</f>
        <v>2.0000000099999999</v>
      </c>
      <c r="DI244">
        <f>AA244</f>
        <v>1095.4100000000001</v>
      </c>
      <c r="DJ244">
        <f>DF244</f>
        <v>20988.720000000001</v>
      </c>
      <c r="DK244">
        <f>Source!BC207</f>
        <v>9.11</v>
      </c>
      <c r="DL244" t="s">
        <v>6</v>
      </c>
      <c r="DM244">
        <v>0</v>
      </c>
      <c r="DN244" t="s">
        <v>6</v>
      </c>
      <c r="DO244">
        <v>0</v>
      </c>
      <c r="GP244">
        <v>1</v>
      </c>
      <c r="GQ244">
        <v>-1</v>
      </c>
      <c r="GR244">
        <v>-1</v>
      </c>
    </row>
    <row r="245" spans="1:200" x14ac:dyDescent="0.2">
      <c r="A245">
        <f>ROW(Source!A207)</f>
        <v>207</v>
      </c>
      <c r="B245">
        <v>74715642</v>
      </c>
      <c r="C245">
        <v>74757411</v>
      </c>
      <c r="D245">
        <v>0</v>
      </c>
      <c r="E245">
        <v>1</v>
      </c>
      <c r="F245">
        <v>1</v>
      </c>
      <c r="G245">
        <v>1</v>
      </c>
      <c r="H245">
        <v>3</v>
      </c>
      <c r="I245" t="s">
        <v>35</v>
      </c>
      <c r="J245" t="s">
        <v>71</v>
      </c>
      <c r="K245" t="s">
        <v>70</v>
      </c>
      <c r="L245">
        <v>1371</v>
      </c>
      <c r="N245">
        <v>1013</v>
      </c>
      <c r="O245" t="s">
        <v>23</v>
      </c>
      <c r="P245" t="s">
        <v>23</v>
      </c>
      <c r="Q245">
        <v>1</v>
      </c>
      <c r="W245">
        <v>0</v>
      </c>
      <c r="X245">
        <v>-260110443</v>
      </c>
      <c r="Y245">
        <f>AT245</f>
        <v>0.33333332999999998</v>
      </c>
      <c r="AA245">
        <v>840.59</v>
      </c>
      <c r="AB245">
        <v>0</v>
      </c>
      <c r="AC245">
        <v>0</v>
      </c>
      <c r="AD245">
        <v>0</v>
      </c>
      <c r="AE245">
        <v>883.98</v>
      </c>
      <c r="AF245">
        <v>0</v>
      </c>
      <c r="AG245">
        <v>0</v>
      </c>
      <c r="AH245">
        <v>0</v>
      </c>
      <c r="AI245">
        <v>9.11</v>
      </c>
      <c r="AJ245">
        <v>1</v>
      </c>
      <c r="AK245">
        <v>1</v>
      </c>
      <c r="AL245">
        <v>1</v>
      </c>
      <c r="AM245">
        <v>0</v>
      </c>
      <c r="AN245">
        <v>0</v>
      </c>
      <c r="AO245">
        <v>0</v>
      </c>
      <c r="AP245">
        <v>1</v>
      </c>
      <c r="AQ245">
        <v>0</v>
      </c>
      <c r="AR245">
        <v>0</v>
      </c>
      <c r="AS245" t="s">
        <v>6</v>
      </c>
      <c r="AT245">
        <v>0.33333332999999998</v>
      </c>
      <c r="AU245" t="s">
        <v>6</v>
      </c>
      <c r="AV245">
        <v>0</v>
      </c>
      <c r="AW245">
        <v>1</v>
      </c>
      <c r="AX245">
        <v>-1</v>
      </c>
      <c r="AY245">
        <v>0</v>
      </c>
      <c r="AZ245">
        <v>0</v>
      </c>
      <c r="BA245" t="s">
        <v>6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V245">
        <v>0</v>
      </c>
      <c r="CW245">
        <v>0</v>
      </c>
      <c r="CX245">
        <f>ROUND(Y245*Source!I207,7)</f>
        <v>1</v>
      </c>
      <c r="CY245">
        <f>AA245</f>
        <v>840.59</v>
      </c>
      <c r="CZ245">
        <f>AE245</f>
        <v>883.98</v>
      </c>
      <c r="DA245">
        <f>AI245</f>
        <v>9.11</v>
      </c>
      <c r="DB245">
        <f>ROUND(ROUND(AT245*CZ245,2),2)</f>
        <v>294.66000000000003</v>
      </c>
      <c r="DC245">
        <f>ROUND(ROUND(AT245*AG245,2),2)</f>
        <v>0</v>
      </c>
      <c r="DD245" t="s">
        <v>6</v>
      </c>
      <c r="DE245" t="s">
        <v>6</v>
      </c>
      <c r="DF245">
        <f>ROUND(ROUND(AE245*AI245,2)*CX245,2)</f>
        <v>8053.06</v>
      </c>
      <c r="DG245">
        <f t="shared" si="162"/>
        <v>0</v>
      </c>
      <c r="DH245">
        <f>Source!I207*SmtRes!Y245</f>
        <v>0.99999998999999995</v>
      </c>
      <c r="DI245">
        <f>AA245</f>
        <v>840.59</v>
      </c>
      <c r="DJ245">
        <f>DF245</f>
        <v>8053.06</v>
      </c>
      <c r="DK245">
        <f>Source!BC207</f>
        <v>9.11</v>
      </c>
      <c r="DL245" t="s">
        <v>6</v>
      </c>
      <c r="DM245">
        <v>0</v>
      </c>
      <c r="DN245" t="s">
        <v>6</v>
      </c>
      <c r="DO245">
        <v>0</v>
      </c>
      <c r="GP245">
        <v>1</v>
      </c>
      <c r="GQ245">
        <v>-1</v>
      </c>
      <c r="GR245">
        <v>-1</v>
      </c>
    </row>
    <row r="246" spans="1:200" x14ac:dyDescent="0.2">
      <c r="A246">
        <f>ROW(Source!A210)</f>
        <v>210</v>
      </c>
      <c r="B246">
        <v>74715642</v>
      </c>
      <c r="C246">
        <v>74757431</v>
      </c>
      <c r="D246">
        <v>31714704</v>
      </c>
      <c r="E246">
        <v>70</v>
      </c>
      <c r="F246">
        <v>1</v>
      </c>
      <c r="G246">
        <v>1</v>
      </c>
      <c r="H246">
        <v>1</v>
      </c>
      <c r="I246" t="s">
        <v>546</v>
      </c>
      <c r="J246" t="s">
        <v>6</v>
      </c>
      <c r="K246" t="s">
        <v>547</v>
      </c>
      <c r="L246">
        <v>1191</v>
      </c>
      <c r="N246">
        <v>1013</v>
      </c>
      <c r="O246" t="s">
        <v>524</v>
      </c>
      <c r="P246" t="s">
        <v>524</v>
      </c>
      <c r="Q246">
        <v>1</v>
      </c>
      <c r="W246">
        <v>0</v>
      </c>
      <c r="X246">
        <v>-112797078</v>
      </c>
      <c r="Y246">
        <f>(AT246*ROUND(1.05,7))</f>
        <v>1.1130000000000002</v>
      </c>
      <c r="AA246">
        <v>0</v>
      </c>
      <c r="AB246">
        <v>0</v>
      </c>
      <c r="AC246">
        <v>0</v>
      </c>
      <c r="AD246">
        <v>299.51</v>
      </c>
      <c r="AE246">
        <v>0</v>
      </c>
      <c r="AF246">
        <v>0</v>
      </c>
      <c r="AG246">
        <v>0</v>
      </c>
      <c r="AH246">
        <v>8.9700000000000006</v>
      </c>
      <c r="AI246">
        <v>1</v>
      </c>
      <c r="AJ246">
        <v>1</v>
      </c>
      <c r="AK246">
        <v>1</v>
      </c>
      <c r="AL246">
        <v>33.39</v>
      </c>
      <c r="AM246">
        <v>4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6</v>
      </c>
      <c r="AT246">
        <v>1.06</v>
      </c>
      <c r="AU246" t="s">
        <v>26</v>
      </c>
      <c r="AV246">
        <v>1</v>
      </c>
      <c r="AW246">
        <v>2</v>
      </c>
      <c r="AX246">
        <v>74757441</v>
      </c>
      <c r="AY246">
        <v>1</v>
      </c>
      <c r="AZ246">
        <v>0</v>
      </c>
      <c r="BA246">
        <v>257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U246">
        <f>ROUND(AT246*Source!I210*AH246*AL246,2)</f>
        <v>3174.79</v>
      </c>
      <c r="CV246">
        <f>ROUND(Y246*Source!I210,7)</f>
        <v>11.13</v>
      </c>
      <c r="CW246">
        <v>0</v>
      </c>
      <c r="CX246">
        <f>ROUND(Y246*Source!I210,7)</f>
        <v>11.13</v>
      </c>
      <c r="CY246">
        <f>AD246</f>
        <v>299.51</v>
      </c>
      <c r="CZ246">
        <f>AH246</f>
        <v>8.9700000000000006</v>
      </c>
      <c r="DA246">
        <f>AL246</f>
        <v>33.39</v>
      </c>
      <c r="DB246">
        <f>ROUND((ROUND(AT246*CZ246,2)*ROUND(1.05,7)),2)</f>
        <v>9.99</v>
      </c>
      <c r="DC246">
        <f>ROUND((ROUND(AT246*AG246,2)*ROUND(1.05,7)),2)</f>
        <v>0</v>
      </c>
      <c r="DD246" t="s">
        <v>6</v>
      </c>
      <c r="DE246" t="s">
        <v>6</v>
      </c>
      <c r="DF246">
        <f>ROUND(ROUND(AE246,2)*CX246,2)</f>
        <v>0</v>
      </c>
      <c r="DG246">
        <f t="shared" si="162"/>
        <v>0</v>
      </c>
      <c r="DH246">
        <f>Source!I210*SmtRes!Y246</f>
        <v>11.130000000000003</v>
      </c>
      <c r="DI246">
        <f>AD246</f>
        <v>299.51</v>
      </c>
      <c r="DJ246">
        <f>EtalonRes!AB257</f>
        <v>8.9700000000000006</v>
      </c>
      <c r="DK246">
        <f>Source!BA210</f>
        <v>33.39</v>
      </c>
      <c r="DL246" t="s">
        <v>6</v>
      </c>
      <c r="DM246">
        <v>0</v>
      </c>
      <c r="DN246" t="s">
        <v>6</v>
      </c>
      <c r="DO246">
        <v>0</v>
      </c>
      <c r="GQ246">
        <v>-1</v>
      </c>
      <c r="GR246">
        <v>-1</v>
      </c>
    </row>
    <row r="247" spans="1:200" x14ac:dyDescent="0.2">
      <c r="A247">
        <f>ROW(Source!A210)</f>
        <v>210</v>
      </c>
      <c r="B247">
        <v>74715642</v>
      </c>
      <c r="C247">
        <v>74757431</v>
      </c>
      <c r="D247">
        <v>31709492</v>
      </c>
      <c r="E247">
        <v>70</v>
      </c>
      <c r="F247">
        <v>1</v>
      </c>
      <c r="G247">
        <v>1</v>
      </c>
      <c r="H247">
        <v>1</v>
      </c>
      <c r="I247" t="s">
        <v>525</v>
      </c>
      <c r="J247" t="s">
        <v>6</v>
      </c>
      <c r="K247" t="s">
        <v>526</v>
      </c>
      <c r="L247">
        <v>1191</v>
      </c>
      <c r="N247">
        <v>1013</v>
      </c>
      <c r="O247" t="s">
        <v>524</v>
      </c>
      <c r="P247" t="s">
        <v>524</v>
      </c>
      <c r="Q247">
        <v>1</v>
      </c>
      <c r="W247">
        <v>0</v>
      </c>
      <c r="X247">
        <v>-1417349443</v>
      </c>
      <c r="Y247">
        <f>(AT247*ROUND(1.05,7))</f>
        <v>1.0500000000000001E-2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33.39</v>
      </c>
      <c r="AL247">
        <v>1</v>
      </c>
      <c r="AM247">
        <v>4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6</v>
      </c>
      <c r="AT247">
        <v>0.01</v>
      </c>
      <c r="AU247" t="s">
        <v>26</v>
      </c>
      <c r="AV247">
        <v>2</v>
      </c>
      <c r="AW247">
        <v>2</v>
      </c>
      <c r="AX247">
        <v>74757442</v>
      </c>
      <c r="AY247">
        <v>1</v>
      </c>
      <c r="AZ247">
        <v>0</v>
      </c>
      <c r="BA247">
        <v>258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V247">
        <v>0</v>
      </c>
      <c r="CW247">
        <v>0</v>
      </c>
      <c r="CX247">
        <f>ROUND(Y247*Source!I210,7)</f>
        <v>0.105</v>
      </c>
      <c r="CY247">
        <f>AD247</f>
        <v>0</v>
      </c>
      <c r="CZ247">
        <f>AH247</f>
        <v>0</v>
      </c>
      <c r="DA247">
        <f>AL247</f>
        <v>1</v>
      </c>
      <c r="DB247">
        <f>ROUND((ROUND(AT247*CZ247,2)*ROUND(1.05,7)),2)</f>
        <v>0</v>
      </c>
      <c r="DC247">
        <f>ROUND((ROUND(AT247*AG247,2)*ROUND(1.05,7)),2)</f>
        <v>0</v>
      </c>
      <c r="DD247" t="s">
        <v>6</v>
      </c>
      <c r="DE247" t="s">
        <v>6</v>
      </c>
      <c r="DF247">
        <f>ROUND(ROUND(AE247,2)*CX247,2)</f>
        <v>0</v>
      </c>
      <c r="DG247">
        <f t="shared" si="162"/>
        <v>0</v>
      </c>
      <c r="DH247">
        <f>Source!I210*SmtRes!Y247</f>
        <v>0.10500000000000001</v>
      </c>
      <c r="DI247">
        <f>AD247</f>
        <v>0</v>
      </c>
      <c r="DJ247">
        <f>EtalonRes!AB258</f>
        <v>0</v>
      </c>
      <c r="DK247">
        <f>Source!BA210</f>
        <v>33.39</v>
      </c>
      <c r="DL247" t="s">
        <v>6</v>
      </c>
      <c r="DM247">
        <v>0</v>
      </c>
      <c r="DN247" t="s">
        <v>6</v>
      </c>
      <c r="DO247">
        <v>0</v>
      </c>
      <c r="GQ247">
        <v>-1</v>
      </c>
      <c r="GR247">
        <v>-1</v>
      </c>
    </row>
    <row r="248" spans="1:200" x14ac:dyDescent="0.2">
      <c r="A248">
        <f>ROW(Source!A210)</f>
        <v>210</v>
      </c>
      <c r="B248">
        <v>74715642</v>
      </c>
      <c r="C248">
        <v>74757431</v>
      </c>
      <c r="D248">
        <v>49672695</v>
      </c>
      <c r="E248">
        <v>1</v>
      </c>
      <c r="F248">
        <v>1</v>
      </c>
      <c r="G248">
        <v>1</v>
      </c>
      <c r="H248">
        <v>2</v>
      </c>
      <c r="I248" t="s">
        <v>531</v>
      </c>
      <c r="J248" t="s">
        <v>532</v>
      </c>
      <c r="K248" t="s">
        <v>533</v>
      </c>
      <c r="L248">
        <v>1367</v>
      </c>
      <c r="N248">
        <v>1011</v>
      </c>
      <c r="O248" t="s">
        <v>530</v>
      </c>
      <c r="P248" t="s">
        <v>530</v>
      </c>
      <c r="Q248">
        <v>1</v>
      </c>
      <c r="W248">
        <v>0</v>
      </c>
      <c r="X248">
        <v>1063590936</v>
      </c>
      <c r="Y248">
        <f>(AT248*ROUND(1.05,7))</f>
        <v>0.28350000000000003</v>
      </c>
      <c r="AA248">
        <v>0</v>
      </c>
      <c r="AB248">
        <v>41.37</v>
      </c>
      <c r="AC248">
        <v>0</v>
      </c>
      <c r="AD248">
        <v>0</v>
      </c>
      <c r="AE248">
        <v>0</v>
      </c>
      <c r="AF248">
        <v>3.12</v>
      </c>
      <c r="AG248">
        <v>0</v>
      </c>
      <c r="AH248">
        <v>0</v>
      </c>
      <c r="AI248">
        <v>1</v>
      </c>
      <c r="AJ248">
        <v>13.26</v>
      </c>
      <c r="AK248">
        <v>33.39</v>
      </c>
      <c r="AL248">
        <v>1</v>
      </c>
      <c r="AM248">
        <v>4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6</v>
      </c>
      <c r="AT248">
        <v>0.27</v>
      </c>
      <c r="AU248" t="s">
        <v>64</v>
      </c>
      <c r="AV248">
        <v>0</v>
      </c>
      <c r="AW248">
        <v>2</v>
      </c>
      <c r="AX248">
        <v>74757443</v>
      </c>
      <c r="AY248">
        <v>1</v>
      </c>
      <c r="AZ248">
        <v>0</v>
      </c>
      <c r="BA248">
        <v>259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V248">
        <v>0</v>
      </c>
      <c r="CW248">
        <f>ROUND(Y248*Source!I210*DO248,7)</f>
        <v>0</v>
      </c>
      <c r="CX248">
        <f>ROUND(Y248*Source!I210,7)</f>
        <v>2.835</v>
      </c>
      <c r="CY248">
        <f>AB248</f>
        <v>41.37</v>
      </c>
      <c r="CZ248">
        <f>AF248</f>
        <v>3.12</v>
      </c>
      <c r="DA248">
        <f>AJ248</f>
        <v>13.26</v>
      </c>
      <c r="DB248">
        <f>ROUND((ROUND(AT248*CZ248,2)*ROUND(1.05,7)),2)</f>
        <v>0.88</v>
      </c>
      <c r="DC248">
        <f>ROUND((ROUND(AT248*AG248,2)*ROUND(1.05,7)),2)</f>
        <v>0</v>
      </c>
      <c r="DD248" t="s">
        <v>6</v>
      </c>
      <c r="DE248" t="s">
        <v>6</v>
      </c>
      <c r="DF248">
        <f>ROUND(ROUND(AE248,2)*CX248,2)</f>
        <v>0</v>
      </c>
      <c r="DG248">
        <f>ROUND(ROUND(AF248*AJ248,2)*CX248,2)</f>
        <v>117.28</v>
      </c>
      <c r="DH248">
        <f>Source!I210*SmtRes!Y248</f>
        <v>2.8350000000000004</v>
      </c>
      <c r="DI248">
        <f>AB248</f>
        <v>41.37</v>
      </c>
      <c r="DJ248">
        <f>EtalonRes!Z259</f>
        <v>3.12</v>
      </c>
      <c r="DK248">
        <f>Source!BB210</f>
        <v>13.26</v>
      </c>
      <c r="DL248" t="s">
        <v>6</v>
      </c>
      <c r="DM248">
        <v>0</v>
      </c>
      <c r="DN248" t="s">
        <v>6</v>
      </c>
      <c r="DO248">
        <v>0</v>
      </c>
      <c r="GQ248">
        <v>-1</v>
      </c>
      <c r="GR248">
        <v>-1</v>
      </c>
    </row>
    <row r="249" spans="1:200" x14ac:dyDescent="0.2">
      <c r="A249">
        <f>ROW(Source!A210)</f>
        <v>210</v>
      </c>
      <c r="B249">
        <v>74715642</v>
      </c>
      <c r="C249">
        <v>74757431</v>
      </c>
      <c r="D249">
        <v>49673503</v>
      </c>
      <c r="E249">
        <v>1</v>
      </c>
      <c r="F249">
        <v>1</v>
      </c>
      <c r="G249">
        <v>1</v>
      </c>
      <c r="H249">
        <v>2</v>
      </c>
      <c r="I249" t="s">
        <v>534</v>
      </c>
      <c r="J249" t="s">
        <v>535</v>
      </c>
      <c r="K249" t="s">
        <v>536</v>
      </c>
      <c r="L249">
        <v>1367</v>
      </c>
      <c r="N249">
        <v>1011</v>
      </c>
      <c r="O249" t="s">
        <v>530</v>
      </c>
      <c r="P249" t="s">
        <v>530</v>
      </c>
      <c r="Q249">
        <v>1</v>
      </c>
      <c r="W249">
        <v>0</v>
      </c>
      <c r="X249">
        <v>509054691</v>
      </c>
      <c r="Y249">
        <f>(AT249*ROUND(1.05,7))</f>
        <v>1.0500000000000001E-2</v>
      </c>
      <c r="AA249">
        <v>0</v>
      </c>
      <c r="AB249">
        <v>871.31</v>
      </c>
      <c r="AC249">
        <v>387.32</v>
      </c>
      <c r="AD249">
        <v>0</v>
      </c>
      <c r="AE249">
        <v>0</v>
      </c>
      <c r="AF249">
        <v>65.709999999999994</v>
      </c>
      <c r="AG249">
        <v>11.6</v>
      </c>
      <c r="AH249">
        <v>0</v>
      </c>
      <c r="AI249">
        <v>1</v>
      </c>
      <c r="AJ249">
        <v>13.26</v>
      </c>
      <c r="AK249">
        <v>33.39</v>
      </c>
      <c r="AL249">
        <v>1</v>
      </c>
      <c r="AM249">
        <v>4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6</v>
      </c>
      <c r="AT249">
        <v>0.01</v>
      </c>
      <c r="AU249" t="s">
        <v>64</v>
      </c>
      <c r="AV249">
        <v>0</v>
      </c>
      <c r="AW249">
        <v>2</v>
      </c>
      <c r="AX249">
        <v>74757444</v>
      </c>
      <c r="AY249">
        <v>1</v>
      </c>
      <c r="AZ249">
        <v>0</v>
      </c>
      <c r="BA249">
        <v>260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V249">
        <v>0</v>
      </c>
      <c r="CW249">
        <f>ROUND(Y249*Source!I210*DO249,7)</f>
        <v>0</v>
      </c>
      <c r="CX249">
        <f>ROUND(Y249*Source!I210,7)</f>
        <v>0.105</v>
      </c>
      <c r="CY249">
        <f>AB249</f>
        <v>871.31</v>
      </c>
      <c r="CZ249">
        <f>AF249</f>
        <v>65.709999999999994</v>
      </c>
      <c r="DA249">
        <f>AJ249</f>
        <v>13.26</v>
      </c>
      <c r="DB249">
        <f>ROUND((ROUND(AT249*CZ249,2)*ROUND(1.05,7)),2)</f>
        <v>0.69</v>
      </c>
      <c r="DC249">
        <f>ROUND((ROUND(AT249*AG249,2)*ROUND(1.05,7)),2)</f>
        <v>0.13</v>
      </c>
      <c r="DD249" t="s">
        <v>6</v>
      </c>
      <c r="DE249" t="s">
        <v>6</v>
      </c>
      <c r="DF249">
        <f>ROUND(ROUND(AE249,2)*CX249,2)</f>
        <v>0</v>
      </c>
      <c r="DG249">
        <f>ROUND(ROUND(AF249*AJ249,2)*CX249,2)</f>
        <v>91.49</v>
      </c>
      <c r="DH249">
        <f>Source!I210*SmtRes!Y249</f>
        <v>0.10500000000000001</v>
      </c>
      <c r="DI249">
        <f>AB249</f>
        <v>871.31</v>
      </c>
      <c r="DJ249">
        <f>EtalonRes!Z260</f>
        <v>65.709999999999994</v>
      </c>
      <c r="DK249">
        <f>Source!BB210</f>
        <v>13.26</v>
      </c>
      <c r="DL249" t="s">
        <v>6</v>
      </c>
      <c r="DM249">
        <v>0</v>
      </c>
      <c r="DN249" t="s">
        <v>6</v>
      </c>
      <c r="DO249">
        <v>0</v>
      </c>
      <c r="GQ249">
        <v>-1</v>
      </c>
      <c r="GR249">
        <v>-1</v>
      </c>
    </row>
    <row r="250" spans="1:200" x14ac:dyDescent="0.2">
      <c r="A250">
        <f>ROW(Source!A210)</f>
        <v>210</v>
      </c>
      <c r="B250">
        <v>74715642</v>
      </c>
      <c r="C250">
        <v>74757431</v>
      </c>
      <c r="D250">
        <v>49525488</v>
      </c>
      <c r="E250">
        <v>1</v>
      </c>
      <c r="F250">
        <v>1</v>
      </c>
      <c r="G250">
        <v>1</v>
      </c>
      <c r="H250">
        <v>3</v>
      </c>
      <c r="I250" t="s">
        <v>537</v>
      </c>
      <c r="J250" t="s">
        <v>538</v>
      </c>
      <c r="K250" t="s">
        <v>539</v>
      </c>
      <c r="L250">
        <v>1346</v>
      </c>
      <c r="N250">
        <v>1009</v>
      </c>
      <c r="O250" t="s">
        <v>540</v>
      </c>
      <c r="P250" t="s">
        <v>540</v>
      </c>
      <c r="Q250">
        <v>1</v>
      </c>
      <c r="W250">
        <v>0</v>
      </c>
      <c r="X250">
        <v>-1864341761</v>
      </c>
      <c r="Y250" s="183" t="e">
        <f>#REF!</f>
        <v>#REF!</v>
      </c>
      <c r="AA250">
        <v>82.35</v>
      </c>
      <c r="AB250">
        <v>0</v>
      </c>
      <c r="AC250">
        <v>0</v>
      </c>
      <c r="AD250">
        <v>0</v>
      </c>
      <c r="AE250">
        <v>9.0399999999999991</v>
      </c>
      <c r="AF250">
        <v>0</v>
      </c>
      <c r="AG250">
        <v>0</v>
      </c>
      <c r="AH250">
        <v>0</v>
      </c>
      <c r="AI250">
        <v>9.11</v>
      </c>
      <c r="AJ250">
        <v>1</v>
      </c>
      <c r="AK250">
        <v>1</v>
      </c>
      <c r="AL250">
        <v>1</v>
      </c>
      <c r="AM250">
        <v>4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6</v>
      </c>
      <c r="AT250">
        <v>0.2</v>
      </c>
      <c r="AU250" t="s">
        <v>6</v>
      </c>
      <c r="AV250">
        <v>0</v>
      </c>
      <c r="AW250">
        <v>2</v>
      </c>
      <c r="AX250">
        <v>74757445</v>
      </c>
      <c r="AY250">
        <v>1</v>
      </c>
      <c r="AZ250">
        <v>0</v>
      </c>
      <c r="BA250">
        <v>261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V250">
        <v>0</v>
      </c>
      <c r="CW250">
        <v>0</v>
      </c>
      <c r="CX250" t="e">
        <f>ROUND(Y250*Source!I210,7)</f>
        <v>#REF!</v>
      </c>
      <c r="CY250">
        <f>AA250</f>
        <v>82.35</v>
      </c>
      <c r="CZ250">
        <f>AE250</f>
        <v>9.0399999999999991</v>
      </c>
      <c r="DA250">
        <f>AI250</f>
        <v>9.11</v>
      </c>
      <c r="DB250">
        <f>ROUND(ROUND(AT250*CZ250,2),2)</f>
        <v>1.81</v>
      </c>
      <c r="DC250">
        <f>ROUND(ROUND(AT250*AG250,2),2)</f>
        <v>0</v>
      </c>
      <c r="DD250" t="s">
        <v>6</v>
      </c>
      <c r="DE250" t="s">
        <v>6</v>
      </c>
      <c r="DF250" t="e">
        <f>ROUND(ROUND(AE250*AI250,2)*CX250,2)</f>
        <v>#REF!</v>
      </c>
      <c r="DG250" t="e">
        <f t="shared" ref="DG250:DG255" si="163">ROUND(ROUND(AF250,2)*CX250,2)</f>
        <v>#REF!</v>
      </c>
      <c r="DH250" t="e">
        <f>Source!I210*SmtRes!Y250</f>
        <v>#REF!</v>
      </c>
      <c r="DI250">
        <f>AA250</f>
        <v>82.35</v>
      </c>
      <c r="DJ250">
        <f>EtalonRes!Y261</f>
        <v>9.0399999999999991</v>
      </c>
      <c r="DK250">
        <f>Source!BC210</f>
        <v>9.11</v>
      </c>
      <c r="DL250" t="s">
        <v>6</v>
      </c>
      <c r="DM250">
        <v>0</v>
      </c>
      <c r="DN250" t="s">
        <v>6</v>
      </c>
      <c r="DO250">
        <v>0</v>
      </c>
      <c r="GQ250">
        <v>-1</v>
      </c>
      <c r="GR250">
        <v>-1</v>
      </c>
    </row>
    <row r="251" spans="1:200" x14ac:dyDescent="0.2">
      <c r="A251">
        <f>ROW(Source!A210)</f>
        <v>210</v>
      </c>
      <c r="B251">
        <v>74715642</v>
      </c>
      <c r="C251">
        <v>74757431</v>
      </c>
      <c r="D251">
        <v>49526492</v>
      </c>
      <c r="E251">
        <v>1</v>
      </c>
      <c r="F251">
        <v>1</v>
      </c>
      <c r="G251">
        <v>1</v>
      </c>
      <c r="H251">
        <v>3</v>
      </c>
      <c r="I251" t="s">
        <v>541</v>
      </c>
      <c r="J251" t="s">
        <v>542</v>
      </c>
      <c r="K251" t="s">
        <v>543</v>
      </c>
      <c r="L251">
        <v>1346</v>
      </c>
      <c r="N251">
        <v>1009</v>
      </c>
      <c r="O251" t="s">
        <v>540</v>
      </c>
      <c r="P251" t="s">
        <v>540</v>
      </c>
      <c r="Q251">
        <v>1</v>
      </c>
      <c r="W251">
        <v>0</v>
      </c>
      <c r="X251">
        <v>497341279</v>
      </c>
      <c r="Y251" s="183" t="e">
        <f>#REF!</f>
        <v>#REF!</v>
      </c>
      <c r="AA251">
        <v>210.35</v>
      </c>
      <c r="AB251">
        <v>0</v>
      </c>
      <c r="AC251">
        <v>0</v>
      </c>
      <c r="AD251">
        <v>0</v>
      </c>
      <c r="AE251">
        <v>23.09</v>
      </c>
      <c r="AF251">
        <v>0</v>
      </c>
      <c r="AG251">
        <v>0</v>
      </c>
      <c r="AH251">
        <v>0</v>
      </c>
      <c r="AI251">
        <v>9.11</v>
      </c>
      <c r="AJ251">
        <v>1</v>
      </c>
      <c r="AK251">
        <v>1</v>
      </c>
      <c r="AL251">
        <v>1</v>
      </c>
      <c r="AM251">
        <v>4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6</v>
      </c>
      <c r="AT251">
        <v>0.56000000000000005</v>
      </c>
      <c r="AU251" t="s">
        <v>6</v>
      </c>
      <c r="AV251">
        <v>0</v>
      </c>
      <c r="AW251">
        <v>2</v>
      </c>
      <c r="AX251">
        <v>74757446</v>
      </c>
      <c r="AY251">
        <v>1</v>
      </c>
      <c r="AZ251">
        <v>0</v>
      </c>
      <c r="BA251">
        <v>262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V251">
        <v>0</v>
      </c>
      <c r="CW251">
        <v>0</v>
      </c>
      <c r="CX251" t="e">
        <f>ROUND(Y251*Source!I210,7)</f>
        <v>#REF!</v>
      </c>
      <c r="CY251">
        <f>AA251</f>
        <v>210.35</v>
      </c>
      <c r="CZ251">
        <f>AE251</f>
        <v>23.09</v>
      </c>
      <c r="DA251">
        <f>AI251</f>
        <v>9.11</v>
      </c>
      <c r="DB251">
        <f>ROUND(ROUND(AT251*CZ251,2),2)</f>
        <v>12.93</v>
      </c>
      <c r="DC251">
        <f>ROUND(ROUND(AT251*AG251,2),2)</f>
        <v>0</v>
      </c>
      <c r="DD251" t="s">
        <v>6</v>
      </c>
      <c r="DE251" t="s">
        <v>6</v>
      </c>
      <c r="DF251" t="e">
        <f>ROUND(ROUND(AE251*AI251,2)*CX251,2)</f>
        <v>#REF!</v>
      </c>
      <c r="DG251" t="e">
        <f t="shared" si="163"/>
        <v>#REF!</v>
      </c>
      <c r="DH251" t="e">
        <f>Source!I210*SmtRes!Y251</f>
        <v>#REF!</v>
      </c>
      <c r="DI251">
        <f>AA251</f>
        <v>210.35</v>
      </c>
      <c r="DJ251">
        <f>EtalonRes!Y262</f>
        <v>23.09</v>
      </c>
      <c r="DK251">
        <f>Source!BC210</f>
        <v>9.11</v>
      </c>
      <c r="DL251" t="s">
        <v>6</v>
      </c>
      <c r="DM251">
        <v>0</v>
      </c>
      <c r="DN251" t="s">
        <v>6</v>
      </c>
      <c r="DO251">
        <v>0</v>
      </c>
      <c r="GQ251">
        <v>-1</v>
      </c>
      <c r="GR251">
        <v>-1</v>
      </c>
    </row>
    <row r="252" spans="1:200" x14ac:dyDescent="0.2">
      <c r="A252">
        <f>ROW(Source!A210)</f>
        <v>210</v>
      </c>
      <c r="B252">
        <v>74715642</v>
      </c>
      <c r="C252">
        <v>74757431</v>
      </c>
      <c r="D252">
        <v>0</v>
      </c>
      <c r="E252">
        <v>1</v>
      </c>
      <c r="F252">
        <v>1</v>
      </c>
      <c r="G252">
        <v>1</v>
      </c>
      <c r="H252">
        <v>3</v>
      </c>
      <c r="I252" t="s">
        <v>35</v>
      </c>
      <c r="J252" t="s">
        <v>78</v>
      </c>
      <c r="K252" t="s">
        <v>89</v>
      </c>
      <c r="L252">
        <v>1371</v>
      </c>
      <c r="N252">
        <v>1013</v>
      </c>
      <c r="O252" t="s">
        <v>23</v>
      </c>
      <c r="P252" t="s">
        <v>23</v>
      </c>
      <c r="Q252">
        <v>1</v>
      </c>
      <c r="W252">
        <v>0</v>
      </c>
      <c r="X252">
        <v>1264643974</v>
      </c>
      <c r="Y252">
        <f>AT252</f>
        <v>0.3</v>
      </c>
      <c r="AA252">
        <v>7645</v>
      </c>
      <c r="AB252">
        <v>0</v>
      </c>
      <c r="AC252">
        <v>0</v>
      </c>
      <c r="AD252">
        <v>0</v>
      </c>
      <c r="AE252">
        <v>7976.58</v>
      </c>
      <c r="AF252">
        <v>0</v>
      </c>
      <c r="AG252">
        <v>0</v>
      </c>
      <c r="AH252">
        <v>0</v>
      </c>
      <c r="AI252">
        <v>6.13</v>
      </c>
      <c r="AJ252">
        <v>1</v>
      </c>
      <c r="AK252">
        <v>1</v>
      </c>
      <c r="AL252">
        <v>1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 t="s">
        <v>6</v>
      </c>
      <c r="AT252">
        <v>0.3</v>
      </c>
      <c r="AU252" t="s">
        <v>6</v>
      </c>
      <c r="AV252">
        <v>0</v>
      </c>
      <c r="AW252">
        <v>1</v>
      </c>
      <c r="AX252">
        <v>-1</v>
      </c>
      <c r="AY252">
        <v>0</v>
      </c>
      <c r="AZ252">
        <v>0</v>
      </c>
      <c r="BA252" t="s">
        <v>6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V252">
        <v>0</v>
      </c>
      <c r="CW252">
        <v>0</v>
      </c>
      <c r="CX252">
        <f>ROUND(Y252*Source!I210,7)</f>
        <v>3</v>
      </c>
      <c r="CY252">
        <f>AA252</f>
        <v>7645</v>
      </c>
      <c r="CZ252">
        <f>AE252</f>
        <v>7976.58</v>
      </c>
      <c r="DA252">
        <f>AI252</f>
        <v>6.13</v>
      </c>
      <c r="DB252">
        <f>ROUND(ROUND(AT252*CZ252,2),2)</f>
        <v>2392.9699999999998</v>
      </c>
      <c r="DC252">
        <f>ROUND(ROUND(AT252*AG252,2),2)</f>
        <v>0</v>
      </c>
      <c r="DD252" t="s">
        <v>6</v>
      </c>
      <c r="DE252" t="s">
        <v>6</v>
      </c>
      <c r="DF252">
        <f>ROUND(ROUND(AE252*AI252,2)*CX252,2)</f>
        <v>146689.32</v>
      </c>
      <c r="DG252">
        <f t="shared" si="163"/>
        <v>0</v>
      </c>
      <c r="DH252">
        <f>Source!I210*SmtRes!Y252</f>
        <v>3</v>
      </c>
      <c r="DI252">
        <f>AA252</f>
        <v>7645</v>
      </c>
      <c r="DJ252">
        <f>DF252</f>
        <v>146689.32</v>
      </c>
      <c r="DK252">
        <f>Source!BC210</f>
        <v>9.11</v>
      </c>
      <c r="DL252" t="s">
        <v>6</v>
      </c>
      <c r="DM252">
        <v>0</v>
      </c>
      <c r="DN252" t="s">
        <v>6</v>
      </c>
      <c r="DO252">
        <v>0</v>
      </c>
      <c r="GP252">
        <v>1</v>
      </c>
      <c r="GQ252">
        <v>-1</v>
      </c>
      <c r="GR252">
        <v>-1</v>
      </c>
    </row>
    <row r="253" spans="1:200" x14ac:dyDescent="0.2">
      <c r="A253">
        <f>ROW(Source!A210)</f>
        <v>210</v>
      </c>
      <c r="B253">
        <v>74715642</v>
      </c>
      <c r="C253">
        <v>74757431</v>
      </c>
      <c r="D253">
        <v>0</v>
      </c>
      <c r="E253">
        <v>1</v>
      </c>
      <c r="F253">
        <v>1</v>
      </c>
      <c r="G253">
        <v>1</v>
      </c>
      <c r="H253">
        <v>3</v>
      </c>
      <c r="I253" t="s">
        <v>35</v>
      </c>
      <c r="J253" t="s">
        <v>258</v>
      </c>
      <c r="K253" t="s">
        <v>257</v>
      </c>
      <c r="L253">
        <v>1371</v>
      </c>
      <c r="N253">
        <v>1013</v>
      </c>
      <c r="O253" t="s">
        <v>23</v>
      </c>
      <c r="P253" t="s">
        <v>23</v>
      </c>
      <c r="Q253">
        <v>1</v>
      </c>
      <c r="W253">
        <v>0</v>
      </c>
      <c r="X253">
        <v>-583869472</v>
      </c>
      <c r="Y253">
        <f>AT253</f>
        <v>0.7</v>
      </c>
      <c r="AA253">
        <v>1421.67</v>
      </c>
      <c r="AB253">
        <v>0</v>
      </c>
      <c r="AC253">
        <v>0</v>
      </c>
      <c r="AD253">
        <v>0</v>
      </c>
      <c r="AE253">
        <v>1495.05</v>
      </c>
      <c r="AF253">
        <v>0</v>
      </c>
      <c r="AG253">
        <v>0</v>
      </c>
      <c r="AH253">
        <v>0</v>
      </c>
      <c r="AI253">
        <v>9.11</v>
      </c>
      <c r="AJ253">
        <v>1</v>
      </c>
      <c r="AK253">
        <v>1</v>
      </c>
      <c r="AL253">
        <v>1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 t="s">
        <v>6</v>
      </c>
      <c r="AT253">
        <v>0.7</v>
      </c>
      <c r="AU253" t="s">
        <v>6</v>
      </c>
      <c r="AV253">
        <v>0</v>
      </c>
      <c r="AW253">
        <v>1</v>
      </c>
      <c r="AX253">
        <v>-1</v>
      </c>
      <c r="AY253">
        <v>0</v>
      </c>
      <c r="AZ253">
        <v>0</v>
      </c>
      <c r="BA253" t="s">
        <v>6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V253">
        <v>0</v>
      </c>
      <c r="CW253">
        <v>0</v>
      </c>
      <c r="CX253">
        <f>ROUND(Y253*Source!I210,7)</f>
        <v>7</v>
      </c>
      <c r="CY253">
        <f>AA253</f>
        <v>1421.67</v>
      </c>
      <c r="CZ253">
        <f>AE253</f>
        <v>1495.05</v>
      </c>
      <c r="DA253">
        <f>AI253</f>
        <v>9.11</v>
      </c>
      <c r="DB253">
        <f>ROUND(ROUND(AT253*CZ253,2),2)</f>
        <v>1046.54</v>
      </c>
      <c r="DC253">
        <f>ROUND(ROUND(AT253*AG253,2),2)</f>
        <v>0</v>
      </c>
      <c r="DD253" t="s">
        <v>6</v>
      </c>
      <c r="DE253" t="s">
        <v>6</v>
      </c>
      <c r="DF253">
        <f>ROUND(ROUND(AE253*AI253,2)*CX253,2)</f>
        <v>95339.37</v>
      </c>
      <c r="DG253">
        <f t="shared" si="163"/>
        <v>0</v>
      </c>
      <c r="DH253">
        <f>Source!I210*SmtRes!Y253</f>
        <v>7</v>
      </c>
      <c r="DI253">
        <f>AA253</f>
        <v>1421.67</v>
      </c>
      <c r="DJ253">
        <f>DF253</f>
        <v>95339.37</v>
      </c>
      <c r="DK253">
        <f>Source!BC210</f>
        <v>9.11</v>
      </c>
      <c r="DL253" t="s">
        <v>6</v>
      </c>
      <c r="DM253">
        <v>0</v>
      </c>
      <c r="DN253" t="s">
        <v>6</v>
      </c>
      <c r="DO253">
        <v>0</v>
      </c>
      <c r="GP253">
        <v>1</v>
      </c>
      <c r="GQ253">
        <v>-1</v>
      </c>
      <c r="GR253">
        <v>-1</v>
      </c>
    </row>
    <row r="254" spans="1:200" x14ac:dyDescent="0.2">
      <c r="A254">
        <f>ROW(Source!A213)</f>
        <v>213</v>
      </c>
      <c r="B254">
        <v>74715642</v>
      </c>
      <c r="C254">
        <v>74757469</v>
      </c>
      <c r="D254">
        <v>31709863</v>
      </c>
      <c r="E254">
        <v>70</v>
      </c>
      <c r="F254">
        <v>1</v>
      </c>
      <c r="G254">
        <v>1</v>
      </c>
      <c r="H254">
        <v>1</v>
      </c>
      <c r="I254" t="s">
        <v>566</v>
      </c>
      <c r="J254" t="s">
        <v>6</v>
      </c>
      <c r="K254" t="s">
        <v>567</v>
      </c>
      <c r="L254">
        <v>1191</v>
      </c>
      <c r="N254">
        <v>1013</v>
      </c>
      <c r="O254" t="s">
        <v>524</v>
      </c>
      <c r="P254" t="s">
        <v>524</v>
      </c>
      <c r="Q254">
        <v>1</v>
      </c>
      <c r="W254">
        <v>0</v>
      </c>
      <c r="X254">
        <v>1049124552</v>
      </c>
      <c r="Y254">
        <f>(AT254*ROUND(1.05,7))</f>
        <v>26.040000000000003</v>
      </c>
      <c r="AA254">
        <v>0</v>
      </c>
      <c r="AB254">
        <v>0</v>
      </c>
      <c r="AC254">
        <v>0</v>
      </c>
      <c r="AD254">
        <v>284.82</v>
      </c>
      <c r="AE254">
        <v>0</v>
      </c>
      <c r="AF254">
        <v>0</v>
      </c>
      <c r="AG254">
        <v>0</v>
      </c>
      <c r="AH254">
        <v>8.5299999999999994</v>
      </c>
      <c r="AI254">
        <v>1</v>
      </c>
      <c r="AJ254">
        <v>1</v>
      </c>
      <c r="AK254">
        <v>1</v>
      </c>
      <c r="AL254">
        <v>33.39</v>
      </c>
      <c r="AM254">
        <v>4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6</v>
      </c>
      <c r="AT254">
        <v>24.8</v>
      </c>
      <c r="AU254" t="s">
        <v>26</v>
      </c>
      <c r="AV254">
        <v>1</v>
      </c>
      <c r="AW254">
        <v>2</v>
      </c>
      <c r="AX254">
        <v>74757477</v>
      </c>
      <c r="AY254">
        <v>1</v>
      </c>
      <c r="AZ254">
        <v>0</v>
      </c>
      <c r="BA254">
        <v>264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U254">
        <f>ROUND(AT254*Source!I213*AH254*AL254,2)</f>
        <v>494.44</v>
      </c>
      <c r="CV254">
        <f>ROUND(Y254*Source!I213,7)</f>
        <v>1.8228</v>
      </c>
      <c r="CW254">
        <v>0</v>
      </c>
      <c r="CX254">
        <f>ROUND(Y254*Source!I213,7)</f>
        <v>1.8228</v>
      </c>
      <c r="CY254">
        <f>AD254</f>
        <v>284.82</v>
      </c>
      <c r="CZ254">
        <f>AH254</f>
        <v>8.5299999999999994</v>
      </c>
      <c r="DA254">
        <f>AL254</f>
        <v>33.39</v>
      </c>
      <c r="DB254">
        <f>ROUND((ROUND(AT254*CZ254,2)*ROUND(1.05,7)),2)</f>
        <v>222.12</v>
      </c>
      <c r="DC254">
        <f>ROUND((ROUND(AT254*AG254,2)*ROUND(1.05,7)),2)</f>
        <v>0</v>
      </c>
      <c r="DD254" t="s">
        <v>6</v>
      </c>
      <c r="DE254" t="s">
        <v>6</v>
      </c>
      <c r="DF254">
        <f>ROUND(ROUND(AE254,2)*CX254,2)</f>
        <v>0</v>
      </c>
      <c r="DG254">
        <f t="shared" si="163"/>
        <v>0</v>
      </c>
      <c r="DH254">
        <f>Source!I213*SmtRes!Y254</f>
        <v>1.8228000000000004</v>
      </c>
      <c r="DI254">
        <f>AD254</f>
        <v>284.82</v>
      </c>
      <c r="DJ254">
        <f>EtalonRes!AB264</f>
        <v>8.5299999999999994</v>
      </c>
      <c r="DK254">
        <f>Source!BA213</f>
        <v>33.39</v>
      </c>
      <c r="DL254" t="s">
        <v>6</v>
      </c>
      <c r="DM254">
        <v>0</v>
      </c>
      <c r="DN254" t="s">
        <v>6</v>
      </c>
      <c r="DO254">
        <v>0</v>
      </c>
      <c r="GQ254">
        <v>-1</v>
      </c>
      <c r="GR254">
        <v>-1</v>
      </c>
    </row>
    <row r="255" spans="1:200" x14ac:dyDescent="0.2">
      <c r="A255">
        <f>ROW(Source!A213)</f>
        <v>213</v>
      </c>
      <c r="B255">
        <v>74715642</v>
      </c>
      <c r="C255">
        <v>74757469</v>
      </c>
      <c r="D255">
        <v>31709492</v>
      </c>
      <c r="E255">
        <v>70</v>
      </c>
      <c r="F255">
        <v>1</v>
      </c>
      <c r="G255">
        <v>1</v>
      </c>
      <c r="H255">
        <v>1</v>
      </c>
      <c r="I255" t="s">
        <v>525</v>
      </c>
      <c r="J255" t="s">
        <v>6</v>
      </c>
      <c r="K255" t="s">
        <v>526</v>
      </c>
      <c r="L255">
        <v>1191</v>
      </c>
      <c r="N255">
        <v>1013</v>
      </c>
      <c r="O255" t="s">
        <v>524</v>
      </c>
      <c r="P255" t="s">
        <v>524</v>
      </c>
      <c r="Q255">
        <v>1</v>
      </c>
      <c r="W255">
        <v>0</v>
      </c>
      <c r="X255">
        <v>-1417349443</v>
      </c>
      <c r="Y255">
        <f>(AT255*ROUND(1.05,7))</f>
        <v>2.1000000000000001E-2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33.39</v>
      </c>
      <c r="AL255">
        <v>1</v>
      </c>
      <c r="AM255">
        <v>4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6</v>
      </c>
      <c r="AT255">
        <v>0.02</v>
      </c>
      <c r="AU255" t="s">
        <v>26</v>
      </c>
      <c r="AV255">
        <v>2</v>
      </c>
      <c r="AW255">
        <v>2</v>
      </c>
      <c r="AX255">
        <v>74757478</v>
      </c>
      <c r="AY255">
        <v>1</v>
      </c>
      <c r="AZ255">
        <v>0</v>
      </c>
      <c r="BA255">
        <v>265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V255">
        <v>0</v>
      </c>
      <c r="CW255">
        <v>0</v>
      </c>
      <c r="CX255">
        <f>ROUND(Y255*Source!I213,7)</f>
        <v>1.47E-3</v>
      </c>
      <c r="CY255">
        <f>AD255</f>
        <v>0</v>
      </c>
      <c r="CZ255">
        <f>AH255</f>
        <v>0</v>
      </c>
      <c r="DA255">
        <f>AL255</f>
        <v>1</v>
      </c>
      <c r="DB255">
        <f>ROUND((ROUND(AT255*CZ255,2)*ROUND(1.05,7)),2)</f>
        <v>0</v>
      </c>
      <c r="DC255">
        <f>ROUND((ROUND(AT255*AG255,2)*ROUND(1.05,7)),2)</f>
        <v>0</v>
      </c>
      <c r="DD255" t="s">
        <v>6</v>
      </c>
      <c r="DE255" t="s">
        <v>6</v>
      </c>
      <c r="DF255">
        <f>ROUND(ROUND(AE255,2)*CX255,2)</f>
        <v>0</v>
      </c>
      <c r="DG255">
        <f t="shared" si="163"/>
        <v>0</v>
      </c>
      <c r="DH255">
        <f>Source!I213*SmtRes!Y255</f>
        <v>1.4700000000000002E-3</v>
      </c>
      <c r="DI255">
        <f>AD255</f>
        <v>0</v>
      </c>
      <c r="DJ255">
        <f>EtalonRes!AB265</f>
        <v>0</v>
      </c>
      <c r="DK255">
        <f>Source!BA213</f>
        <v>33.39</v>
      </c>
      <c r="DL255" t="s">
        <v>6</v>
      </c>
      <c r="DM255">
        <v>0</v>
      </c>
      <c r="DN255" t="s">
        <v>6</v>
      </c>
      <c r="DO255">
        <v>0</v>
      </c>
      <c r="GQ255">
        <v>-1</v>
      </c>
      <c r="GR255">
        <v>-1</v>
      </c>
    </row>
    <row r="256" spans="1:200" x14ac:dyDescent="0.2">
      <c r="A256">
        <f>ROW(Source!A213)</f>
        <v>213</v>
      </c>
      <c r="B256">
        <v>74715642</v>
      </c>
      <c r="C256">
        <v>74757469</v>
      </c>
      <c r="D256">
        <v>49672767</v>
      </c>
      <c r="E256">
        <v>1</v>
      </c>
      <c r="F256">
        <v>1</v>
      </c>
      <c r="G256">
        <v>1</v>
      </c>
      <c r="H256">
        <v>2</v>
      </c>
      <c r="I256" t="s">
        <v>568</v>
      </c>
      <c r="J256" t="s">
        <v>569</v>
      </c>
      <c r="K256" t="s">
        <v>570</v>
      </c>
      <c r="L256">
        <v>1367</v>
      </c>
      <c r="N256">
        <v>1011</v>
      </c>
      <c r="O256" t="s">
        <v>530</v>
      </c>
      <c r="P256" t="s">
        <v>530</v>
      </c>
      <c r="Q256">
        <v>1</v>
      </c>
      <c r="W256">
        <v>0</v>
      </c>
      <c r="X256">
        <v>1232162608</v>
      </c>
      <c r="Y256">
        <f>(AT256*ROUND(1.05,7))</f>
        <v>3.15E-3</v>
      </c>
      <c r="AA256">
        <v>0</v>
      </c>
      <c r="AB256">
        <v>414.51</v>
      </c>
      <c r="AC256">
        <v>450.77</v>
      </c>
      <c r="AD256">
        <v>0</v>
      </c>
      <c r="AE256">
        <v>0</v>
      </c>
      <c r="AF256">
        <v>31.26</v>
      </c>
      <c r="AG256">
        <v>13.5</v>
      </c>
      <c r="AH256">
        <v>0</v>
      </c>
      <c r="AI256">
        <v>1</v>
      </c>
      <c r="AJ256">
        <v>13.26</v>
      </c>
      <c r="AK256">
        <v>33.39</v>
      </c>
      <c r="AL256">
        <v>1</v>
      </c>
      <c r="AM256">
        <v>4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6</v>
      </c>
      <c r="AT256">
        <v>3.0000000000000001E-3</v>
      </c>
      <c r="AU256" t="s">
        <v>64</v>
      </c>
      <c r="AV256">
        <v>0</v>
      </c>
      <c r="AW256">
        <v>2</v>
      </c>
      <c r="AX256">
        <v>74757479</v>
      </c>
      <c r="AY256">
        <v>1</v>
      </c>
      <c r="AZ256">
        <v>0</v>
      </c>
      <c r="BA256">
        <v>266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V256">
        <v>0</v>
      </c>
      <c r="CW256">
        <f>ROUND(Y256*Source!I213*DO256,7)</f>
        <v>0</v>
      </c>
      <c r="CX256">
        <f>ROUND(Y256*Source!I213,7)</f>
        <v>2.2049999999999999E-4</v>
      </c>
      <c r="CY256">
        <f>AB256</f>
        <v>414.51</v>
      </c>
      <c r="CZ256">
        <f>AF256</f>
        <v>31.26</v>
      </c>
      <c r="DA256">
        <f>AJ256</f>
        <v>13.26</v>
      </c>
      <c r="DB256">
        <f>ROUND((ROUND(AT256*CZ256,2)*ROUND(1.05,7)),2)</f>
        <v>0.09</v>
      </c>
      <c r="DC256">
        <f>ROUND((ROUND(AT256*AG256,2)*ROUND(1.05,7)),2)</f>
        <v>0.04</v>
      </c>
      <c r="DD256" t="s">
        <v>6</v>
      </c>
      <c r="DE256" t="s">
        <v>6</v>
      </c>
      <c r="DF256">
        <f>ROUND(ROUND(AE256,2)*CX256,2)</f>
        <v>0</v>
      </c>
      <c r="DG256">
        <f>ROUND(ROUND(AF256*AJ256,2)*CX256,2)</f>
        <v>0.09</v>
      </c>
      <c r="DH256">
        <f>Source!I213*SmtRes!Y256</f>
        <v>2.2050000000000002E-4</v>
      </c>
      <c r="DI256">
        <f>AB256</f>
        <v>414.51</v>
      </c>
      <c r="DJ256">
        <f>EtalonRes!Z266</f>
        <v>31.26</v>
      </c>
      <c r="DK256">
        <f>Source!BB213</f>
        <v>13.26</v>
      </c>
      <c r="DL256" t="s">
        <v>6</v>
      </c>
      <c r="DM256">
        <v>0</v>
      </c>
      <c r="DN256" t="s">
        <v>6</v>
      </c>
      <c r="DO256">
        <v>0</v>
      </c>
      <c r="GQ256">
        <v>-1</v>
      </c>
      <c r="GR256">
        <v>-1</v>
      </c>
    </row>
    <row r="257" spans="1:200" x14ac:dyDescent="0.2">
      <c r="A257">
        <f>ROW(Source!A213)</f>
        <v>213</v>
      </c>
      <c r="B257">
        <v>74715642</v>
      </c>
      <c r="C257">
        <v>74757469</v>
      </c>
      <c r="D257">
        <v>49673503</v>
      </c>
      <c r="E257">
        <v>1</v>
      </c>
      <c r="F257">
        <v>1</v>
      </c>
      <c r="G257">
        <v>1</v>
      </c>
      <c r="H257">
        <v>2</v>
      </c>
      <c r="I257" t="s">
        <v>534</v>
      </c>
      <c r="J257" t="s">
        <v>535</v>
      </c>
      <c r="K257" t="s">
        <v>536</v>
      </c>
      <c r="L257">
        <v>1367</v>
      </c>
      <c r="N257">
        <v>1011</v>
      </c>
      <c r="O257" t="s">
        <v>530</v>
      </c>
      <c r="P257" t="s">
        <v>530</v>
      </c>
      <c r="Q257">
        <v>1</v>
      </c>
      <c r="W257">
        <v>0</v>
      </c>
      <c r="X257">
        <v>509054691</v>
      </c>
      <c r="Y257">
        <f>(AT257*ROUND(1.05,7))</f>
        <v>2.1000000000000001E-2</v>
      </c>
      <c r="AA257">
        <v>0</v>
      </c>
      <c r="AB257">
        <v>871.31</v>
      </c>
      <c r="AC257">
        <v>387.32</v>
      </c>
      <c r="AD257">
        <v>0</v>
      </c>
      <c r="AE257">
        <v>0</v>
      </c>
      <c r="AF257">
        <v>65.709999999999994</v>
      </c>
      <c r="AG257">
        <v>11.6</v>
      </c>
      <c r="AH257">
        <v>0</v>
      </c>
      <c r="AI257">
        <v>1</v>
      </c>
      <c r="AJ257">
        <v>13.26</v>
      </c>
      <c r="AK257">
        <v>33.39</v>
      </c>
      <c r="AL257">
        <v>1</v>
      </c>
      <c r="AM257">
        <v>4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6</v>
      </c>
      <c r="AT257">
        <v>0.02</v>
      </c>
      <c r="AU257" t="s">
        <v>64</v>
      </c>
      <c r="AV257">
        <v>0</v>
      </c>
      <c r="AW257">
        <v>2</v>
      </c>
      <c r="AX257">
        <v>74757480</v>
      </c>
      <c r="AY257">
        <v>1</v>
      </c>
      <c r="AZ257">
        <v>0</v>
      </c>
      <c r="BA257">
        <v>267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V257">
        <v>0</v>
      </c>
      <c r="CW257">
        <f>ROUND(Y257*Source!I213*DO257,7)</f>
        <v>0</v>
      </c>
      <c r="CX257">
        <f>ROUND(Y257*Source!I213,7)</f>
        <v>1.47E-3</v>
      </c>
      <c r="CY257">
        <f>AB257</f>
        <v>871.31</v>
      </c>
      <c r="CZ257">
        <f>AF257</f>
        <v>65.709999999999994</v>
      </c>
      <c r="DA257">
        <f>AJ257</f>
        <v>13.26</v>
      </c>
      <c r="DB257">
        <f>ROUND((ROUND(AT257*CZ257,2)*ROUND(1.05,7)),2)</f>
        <v>1.38</v>
      </c>
      <c r="DC257">
        <f>ROUND((ROUND(AT257*AG257,2)*ROUND(1.05,7)),2)</f>
        <v>0.24</v>
      </c>
      <c r="DD257" t="s">
        <v>6</v>
      </c>
      <c r="DE257" t="s">
        <v>6</v>
      </c>
      <c r="DF257">
        <f>ROUND(ROUND(AE257,2)*CX257,2)</f>
        <v>0</v>
      </c>
      <c r="DG257">
        <f>ROUND(ROUND(AF257*AJ257,2)*CX257,2)</f>
        <v>1.28</v>
      </c>
      <c r="DH257">
        <f>Source!I213*SmtRes!Y257</f>
        <v>1.4700000000000002E-3</v>
      </c>
      <c r="DI257">
        <f>AB257</f>
        <v>871.31</v>
      </c>
      <c r="DJ257">
        <f>EtalonRes!Z267</f>
        <v>65.709999999999994</v>
      </c>
      <c r="DK257">
        <f>Source!BB213</f>
        <v>13.26</v>
      </c>
      <c r="DL257" t="s">
        <v>6</v>
      </c>
      <c r="DM257">
        <v>0</v>
      </c>
      <c r="DN257" t="s">
        <v>6</v>
      </c>
      <c r="DO257">
        <v>0</v>
      </c>
      <c r="GQ257">
        <v>-1</v>
      </c>
      <c r="GR257">
        <v>-1</v>
      </c>
    </row>
    <row r="258" spans="1:200" x14ac:dyDescent="0.2">
      <c r="A258">
        <f>ROW(Source!A213)</f>
        <v>213</v>
      </c>
      <c r="B258">
        <v>74715642</v>
      </c>
      <c r="C258">
        <v>74757469</v>
      </c>
      <c r="D258">
        <v>49525697</v>
      </c>
      <c r="E258">
        <v>1</v>
      </c>
      <c r="F258">
        <v>1</v>
      </c>
      <c r="G258">
        <v>1</v>
      </c>
      <c r="H258">
        <v>3</v>
      </c>
      <c r="I258" t="s">
        <v>571</v>
      </c>
      <c r="J258" t="s">
        <v>572</v>
      </c>
      <c r="K258" t="s">
        <v>573</v>
      </c>
      <c r="L258">
        <v>1425</v>
      </c>
      <c r="N258">
        <v>1013</v>
      </c>
      <c r="O258" t="s">
        <v>263</v>
      </c>
      <c r="P258" t="s">
        <v>263</v>
      </c>
      <c r="Q258">
        <v>1</v>
      </c>
      <c r="W258">
        <v>0</v>
      </c>
      <c r="X258">
        <v>1343353334</v>
      </c>
      <c r="Y258" s="183" t="e">
        <f>#REF!</f>
        <v>#REF!</v>
      </c>
      <c r="AA258">
        <v>72.88</v>
      </c>
      <c r="AB258">
        <v>0</v>
      </c>
      <c r="AC258">
        <v>0</v>
      </c>
      <c r="AD258">
        <v>0</v>
      </c>
      <c r="AE258">
        <v>8</v>
      </c>
      <c r="AF258">
        <v>0</v>
      </c>
      <c r="AG258">
        <v>0</v>
      </c>
      <c r="AH258">
        <v>0</v>
      </c>
      <c r="AI258">
        <v>9.11</v>
      </c>
      <c r="AJ258">
        <v>1</v>
      </c>
      <c r="AK258">
        <v>1</v>
      </c>
      <c r="AL258">
        <v>1</v>
      </c>
      <c r="AM258">
        <v>4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6</v>
      </c>
      <c r="AT258">
        <v>4.04</v>
      </c>
      <c r="AU258" t="s">
        <v>6</v>
      </c>
      <c r="AV258">
        <v>0</v>
      </c>
      <c r="AW258">
        <v>2</v>
      </c>
      <c r="AX258">
        <v>74757482</v>
      </c>
      <c r="AY258">
        <v>1</v>
      </c>
      <c r="AZ258">
        <v>0</v>
      </c>
      <c r="BA258">
        <v>269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V258">
        <v>0</v>
      </c>
      <c r="CW258">
        <v>0</v>
      </c>
      <c r="CX258" t="e">
        <f>ROUND(Y258*Source!I213,7)</f>
        <v>#REF!</v>
      </c>
      <c r="CY258">
        <f>AA258</f>
        <v>72.88</v>
      </c>
      <c r="CZ258">
        <f>AE258</f>
        <v>8</v>
      </c>
      <c r="DA258">
        <f>AI258</f>
        <v>9.11</v>
      </c>
      <c r="DB258">
        <f>ROUND(ROUND(AT258*CZ258,2),2)</f>
        <v>32.32</v>
      </c>
      <c r="DC258">
        <f>ROUND(ROUND(AT258*AG258,2),2)</f>
        <v>0</v>
      </c>
      <c r="DD258" t="s">
        <v>6</v>
      </c>
      <c r="DE258" t="s">
        <v>6</v>
      </c>
      <c r="DF258" t="e">
        <f>ROUND(ROUND(AE258*AI258,2)*CX258,2)</f>
        <v>#REF!</v>
      </c>
      <c r="DG258" t="e">
        <f>ROUND(ROUND(AF258,2)*CX258,2)</f>
        <v>#REF!</v>
      </c>
      <c r="DH258" t="e">
        <f>Source!I213*SmtRes!Y258</f>
        <v>#REF!</v>
      </c>
      <c r="DI258">
        <f>AA258</f>
        <v>72.88</v>
      </c>
      <c r="DJ258">
        <f>EtalonRes!Y269</f>
        <v>8</v>
      </c>
      <c r="DK258">
        <f>Source!BC213</f>
        <v>9.11</v>
      </c>
      <c r="DL258" t="s">
        <v>6</v>
      </c>
      <c r="DM258">
        <v>0</v>
      </c>
      <c r="DN258" t="s">
        <v>6</v>
      </c>
      <c r="DO258">
        <v>0</v>
      </c>
      <c r="GQ258">
        <v>-1</v>
      </c>
      <c r="GR258">
        <v>-1</v>
      </c>
    </row>
    <row r="259" spans="1:200" x14ac:dyDescent="0.2">
      <c r="A259">
        <f>ROW(Source!A213)</f>
        <v>213</v>
      </c>
      <c r="B259">
        <v>74715642</v>
      </c>
      <c r="C259">
        <v>74757469</v>
      </c>
      <c r="D259">
        <v>49555026</v>
      </c>
      <c r="E259">
        <v>1</v>
      </c>
      <c r="F259">
        <v>1</v>
      </c>
      <c r="G259">
        <v>1</v>
      </c>
      <c r="H259">
        <v>3</v>
      </c>
      <c r="I259" t="s">
        <v>574</v>
      </c>
      <c r="J259" t="s">
        <v>575</v>
      </c>
      <c r="K259" t="s">
        <v>576</v>
      </c>
      <c r="L259">
        <v>1296</v>
      </c>
      <c r="N259">
        <v>1002</v>
      </c>
      <c r="O259" t="s">
        <v>577</v>
      </c>
      <c r="P259" t="s">
        <v>577</v>
      </c>
      <c r="Q259">
        <v>1</v>
      </c>
      <c r="W259">
        <v>0</v>
      </c>
      <c r="X259">
        <v>1235506667</v>
      </c>
      <c r="Y259" s="183" t="e">
        <f>#REF!</f>
        <v>#REF!</v>
      </c>
      <c r="AA259">
        <v>1196.5999999999999</v>
      </c>
      <c r="AB259">
        <v>0</v>
      </c>
      <c r="AC259">
        <v>0</v>
      </c>
      <c r="AD259">
        <v>0</v>
      </c>
      <c r="AE259">
        <v>131.35</v>
      </c>
      <c r="AF259">
        <v>0</v>
      </c>
      <c r="AG259">
        <v>0</v>
      </c>
      <c r="AH259">
        <v>0</v>
      </c>
      <c r="AI259">
        <v>9.11</v>
      </c>
      <c r="AJ259">
        <v>1</v>
      </c>
      <c r="AK259">
        <v>1</v>
      </c>
      <c r="AL259">
        <v>1</v>
      </c>
      <c r="AM259">
        <v>4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6</v>
      </c>
      <c r="AT259">
        <v>2.1267</v>
      </c>
      <c r="AU259" t="s">
        <v>6</v>
      </c>
      <c r="AV259">
        <v>0</v>
      </c>
      <c r="AW259">
        <v>2</v>
      </c>
      <c r="AX259">
        <v>74757484</v>
      </c>
      <c r="AY259">
        <v>1</v>
      </c>
      <c r="AZ259">
        <v>0</v>
      </c>
      <c r="BA259">
        <v>271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V259">
        <v>0</v>
      </c>
      <c r="CW259">
        <v>0</v>
      </c>
      <c r="CX259" t="e">
        <f>ROUND(Y259*Source!I213,7)</f>
        <v>#REF!</v>
      </c>
      <c r="CY259">
        <f>AA259</f>
        <v>1196.5999999999999</v>
      </c>
      <c r="CZ259">
        <f>AE259</f>
        <v>131.35</v>
      </c>
      <c r="DA259">
        <f>AI259</f>
        <v>9.11</v>
      </c>
      <c r="DB259">
        <f>ROUND(ROUND(AT259*CZ259,2),2)</f>
        <v>279.33999999999997</v>
      </c>
      <c r="DC259">
        <f>ROUND(ROUND(AT259*AG259,2),2)</f>
        <v>0</v>
      </c>
      <c r="DD259" t="s">
        <v>6</v>
      </c>
      <c r="DE259" t="s">
        <v>6</v>
      </c>
      <c r="DF259" t="e">
        <f>ROUND(ROUND(AE259*AI259,2)*CX259,2)</f>
        <v>#REF!</v>
      </c>
      <c r="DG259" t="e">
        <f>ROUND(ROUND(AF259,2)*CX259,2)</f>
        <v>#REF!</v>
      </c>
      <c r="DH259" t="e">
        <f>Source!I213*SmtRes!Y259</f>
        <v>#REF!</v>
      </c>
      <c r="DI259">
        <f>AA259</f>
        <v>1196.5999999999999</v>
      </c>
      <c r="DJ259">
        <f>EtalonRes!Y271</f>
        <v>131.35</v>
      </c>
      <c r="DK259">
        <f>Source!BC213</f>
        <v>9.11</v>
      </c>
      <c r="DL259" t="s">
        <v>6</v>
      </c>
      <c r="DM259">
        <v>0</v>
      </c>
      <c r="DN259" t="s">
        <v>6</v>
      </c>
      <c r="DO259">
        <v>0</v>
      </c>
      <c r="GQ259">
        <v>-1</v>
      </c>
      <c r="GR259">
        <v>-1</v>
      </c>
    </row>
    <row r="260" spans="1:200" x14ac:dyDescent="0.2">
      <c r="A260">
        <f>ROW(Source!A213)</f>
        <v>213</v>
      </c>
      <c r="B260">
        <v>74715642</v>
      </c>
      <c r="C260">
        <v>74757469</v>
      </c>
      <c r="D260">
        <v>0</v>
      </c>
      <c r="E260">
        <v>1</v>
      </c>
      <c r="F260">
        <v>1</v>
      </c>
      <c r="G260">
        <v>1</v>
      </c>
      <c r="H260">
        <v>3</v>
      </c>
      <c r="I260" t="s">
        <v>35</v>
      </c>
      <c r="J260" t="s">
        <v>267</v>
      </c>
      <c r="K260" t="s">
        <v>266</v>
      </c>
      <c r="L260">
        <v>1371</v>
      </c>
      <c r="N260">
        <v>1013</v>
      </c>
      <c r="O260" t="s">
        <v>23</v>
      </c>
      <c r="P260" t="s">
        <v>23</v>
      </c>
      <c r="Q260">
        <v>1</v>
      </c>
      <c r="W260">
        <v>0</v>
      </c>
      <c r="X260">
        <v>1624094406</v>
      </c>
      <c r="Y260">
        <f>AT260</f>
        <v>100</v>
      </c>
      <c r="AA260">
        <v>435</v>
      </c>
      <c r="AB260">
        <v>0</v>
      </c>
      <c r="AC260">
        <v>0</v>
      </c>
      <c r="AD260">
        <v>0</v>
      </c>
      <c r="AE260">
        <v>457.46000000000004</v>
      </c>
      <c r="AF260">
        <v>0</v>
      </c>
      <c r="AG260">
        <v>0</v>
      </c>
      <c r="AH260">
        <v>0</v>
      </c>
      <c r="AI260">
        <v>9.11</v>
      </c>
      <c r="AJ260">
        <v>1</v>
      </c>
      <c r="AK260">
        <v>1</v>
      </c>
      <c r="AL260">
        <v>1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 t="s">
        <v>6</v>
      </c>
      <c r="AT260">
        <v>100</v>
      </c>
      <c r="AU260" t="s">
        <v>6</v>
      </c>
      <c r="AV260">
        <v>0</v>
      </c>
      <c r="AW260">
        <v>1</v>
      </c>
      <c r="AX260">
        <v>-1</v>
      </c>
      <c r="AY260">
        <v>0</v>
      </c>
      <c r="AZ260">
        <v>0</v>
      </c>
      <c r="BA260" t="s">
        <v>6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V260">
        <v>0</v>
      </c>
      <c r="CW260">
        <v>0</v>
      </c>
      <c r="CX260">
        <f>ROUND(Y260*Source!I213,7)</f>
        <v>7</v>
      </c>
      <c r="CY260">
        <f>AA260</f>
        <v>435</v>
      </c>
      <c r="CZ260">
        <f>AE260</f>
        <v>457.46000000000004</v>
      </c>
      <c r="DA260">
        <f>AI260</f>
        <v>9.11</v>
      </c>
      <c r="DB260">
        <f>ROUND(ROUND(AT260*CZ260,2),2)</f>
        <v>45746</v>
      </c>
      <c r="DC260">
        <f>ROUND(ROUND(AT260*AG260,2),2)</f>
        <v>0</v>
      </c>
      <c r="DD260" t="s">
        <v>6</v>
      </c>
      <c r="DE260" t="s">
        <v>6</v>
      </c>
      <c r="DF260">
        <f>ROUND(ROUND(AE260*AI260,2)*CX260,2)</f>
        <v>29172.22</v>
      </c>
      <c r="DG260">
        <f>ROUND(ROUND(AF260,2)*CX260,2)</f>
        <v>0</v>
      </c>
      <c r="DH260">
        <f>Source!I213*SmtRes!Y260</f>
        <v>7.0000000000000009</v>
      </c>
      <c r="DI260">
        <f>AA260</f>
        <v>435</v>
      </c>
      <c r="DJ260">
        <f>DF260</f>
        <v>29172.22</v>
      </c>
      <c r="DK260">
        <f>Source!BC213</f>
        <v>9.11</v>
      </c>
      <c r="DL260" t="s">
        <v>6</v>
      </c>
      <c r="DM260">
        <v>0</v>
      </c>
      <c r="DN260" t="s">
        <v>6</v>
      </c>
      <c r="DO260">
        <v>0</v>
      </c>
      <c r="GP260">
        <v>1</v>
      </c>
      <c r="GQ260">
        <v>-1</v>
      </c>
      <c r="GR260">
        <v>-1</v>
      </c>
    </row>
    <row r="261" spans="1:200" x14ac:dyDescent="0.2">
      <c r="A261">
        <f>ROW(Source!A215)</f>
        <v>215</v>
      </c>
      <c r="B261">
        <v>74715642</v>
      </c>
      <c r="C261">
        <v>74757541</v>
      </c>
      <c r="D261">
        <v>31715109</v>
      </c>
      <c r="E261">
        <v>70</v>
      </c>
      <c r="F261">
        <v>1</v>
      </c>
      <c r="G261">
        <v>1</v>
      </c>
      <c r="H261">
        <v>1</v>
      </c>
      <c r="I261" t="s">
        <v>548</v>
      </c>
      <c r="J261" t="s">
        <v>6</v>
      </c>
      <c r="K261" t="s">
        <v>549</v>
      </c>
      <c r="L261">
        <v>1191</v>
      </c>
      <c r="N261">
        <v>1013</v>
      </c>
      <c r="O261" t="s">
        <v>524</v>
      </c>
      <c r="P261" t="s">
        <v>524</v>
      </c>
      <c r="Q261">
        <v>1</v>
      </c>
      <c r="W261">
        <v>0</v>
      </c>
      <c r="X261">
        <v>784619160</v>
      </c>
      <c r="Y261">
        <f t="shared" ref="Y261:Y267" si="164">(AT261*ROUND(1.05,7))</f>
        <v>128.1</v>
      </c>
      <c r="AA261">
        <v>0</v>
      </c>
      <c r="AB261">
        <v>0</v>
      </c>
      <c r="AC261">
        <v>0</v>
      </c>
      <c r="AD261">
        <v>291.83</v>
      </c>
      <c r="AE261">
        <v>0</v>
      </c>
      <c r="AF261">
        <v>0</v>
      </c>
      <c r="AG261">
        <v>0</v>
      </c>
      <c r="AH261">
        <v>8.74</v>
      </c>
      <c r="AI261">
        <v>1</v>
      </c>
      <c r="AJ261">
        <v>1</v>
      </c>
      <c r="AK261">
        <v>1</v>
      </c>
      <c r="AL261">
        <v>33.39</v>
      </c>
      <c r="AM261">
        <v>4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6</v>
      </c>
      <c r="AT261">
        <v>122</v>
      </c>
      <c r="AU261" t="s">
        <v>64</v>
      </c>
      <c r="AV261">
        <v>1</v>
      </c>
      <c r="AW261">
        <v>2</v>
      </c>
      <c r="AX261">
        <v>74757555</v>
      </c>
      <c r="AY261">
        <v>1</v>
      </c>
      <c r="AZ261">
        <v>0</v>
      </c>
      <c r="BA261">
        <v>273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U261">
        <f>ROUND(AT261*Source!I215*AH261*AL261,2)</f>
        <v>30059.69</v>
      </c>
      <c r="CV261">
        <f>ROUND(Y261*Source!I215,7)</f>
        <v>108.15483</v>
      </c>
      <c r="CW261">
        <v>0</v>
      </c>
      <c r="CX261">
        <f>ROUND(Y261*Source!I215,7)</f>
        <v>108.15483</v>
      </c>
      <c r="CY261">
        <f>AD261</f>
        <v>291.83</v>
      </c>
      <c r="CZ261">
        <f>AH261</f>
        <v>8.74</v>
      </c>
      <c r="DA261">
        <f>AL261</f>
        <v>33.39</v>
      </c>
      <c r="DB261">
        <f t="shared" ref="DB261:DB267" si="165">ROUND((ROUND(AT261*CZ261,2)*ROUND(1.05,7)),2)</f>
        <v>1119.5899999999999</v>
      </c>
      <c r="DC261">
        <f t="shared" ref="DC261:DC267" si="166">ROUND((ROUND(AT261*AG261,2)*ROUND(1.05,7)),2)</f>
        <v>0</v>
      </c>
      <c r="DD261" t="s">
        <v>6</v>
      </c>
      <c r="DE261" t="s">
        <v>6</v>
      </c>
      <c r="DF261">
        <f t="shared" ref="DF261:DF267" si="167">ROUND(ROUND(AE261,2)*CX261,2)</f>
        <v>0</v>
      </c>
      <c r="DG261">
        <f>ROUND(ROUND(AF261,2)*CX261,2)</f>
        <v>0</v>
      </c>
      <c r="DH261">
        <f>Source!I215*SmtRes!Y261</f>
        <v>108.15483</v>
      </c>
      <c r="DI261">
        <f>AD261</f>
        <v>291.83</v>
      </c>
      <c r="DJ261">
        <f>EtalonRes!AB273</f>
        <v>8.74</v>
      </c>
      <c r="DK261">
        <f>Source!BA215</f>
        <v>33.39</v>
      </c>
      <c r="DL261" t="s">
        <v>6</v>
      </c>
      <c r="DM261">
        <v>0</v>
      </c>
      <c r="DN261" t="s">
        <v>6</v>
      </c>
      <c r="DO261">
        <v>0</v>
      </c>
      <c r="GQ261">
        <v>-1</v>
      </c>
      <c r="GR261">
        <v>-1</v>
      </c>
    </row>
    <row r="262" spans="1:200" x14ac:dyDescent="0.2">
      <c r="A262">
        <f>ROW(Source!A215)</f>
        <v>215</v>
      </c>
      <c r="B262">
        <v>74715642</v>
      </c>
      <c r="C262">
        <v>74757541</v>
      </c>
      <c r="D262">
        <v>31709492</v>
      </c>
      <c r="E262">
        <v>70</v>
      </c>
      <c r="F262">
        <v>1</v>
      </c>
      <c r="G262">
        <v>1</v>
      </c>
      <c r="H262">
        <v>1</v>
      </c>
      <c r="I262" t="s">
        <v>525</v>
      </c>
      <c r="J262" t="s">
        <v>6</v>
      </c>
      <c r="K262" t="s">
        <v>526</v>
      </c>
      <c r="L262">
        <v>1191</v>
      </c>
      <c r="N262">
        <v>1013</v>
      </c>
      <c r="O262" t="s">
        <v>524</v>
      </c>
      <c r="P262" t="s">
        <v>524</v>
      </c>
      <c r="Q262">
        <v>1</v>
      </c>
      <c r="W262">
        <v>0</v>
      </c>
      <c r="X262">
        <v>-1417349443</v>
      </c>
      <c r="Y262">
        <f t="shared" si="164"/>
        <v>0.67200000000000004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33.39</v>
      </c>
      <c r="AL262">
        <v>1</v>
      </c>
      <c r="AM262">
        <v>4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6</v>
      </c>
      <c r="AT262">
        <v>0.64</v>
      </c>
      <c r="AU262" t="s">
        <v>64</v>
      </c>
      <c r="AV262">
        <v>2</v>
      </c>
      <c r="AW262">
        <v>2</v>
      </c>
      <c r="AX262">
        <v>74757556</v>
      </c>
      <c r="AY262">
        <v>1</v>
      </c>
      <c r="AZ262">
        <v>0</v>
      </c>
      <c r="BA262">
        <v>274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V262">
        <v>0</v>
      </c>
      <c r="CW262">
        <v>0</v>
      </c>
      <c r="CX262">
        <f>ROUND(Y262*Source!I215,7)</f>
        <v>0.56736960000000003</v>
      </c>
      <c r="CY262">
        <f>AD262</f>
        <v>0</v>
      </c>
      <c r="CZ262">
        <f>AH262</f>
        <v>0</v>
      </c>
      <c r="DA262">
        <f>AL262</f>
        <v>1</v>
      </c>
      <c r="DB262">
        <f t="shared" si="165"/>
        <v>0</v>
      </c>
      <c r="DC262">
        <f t="shared" si="166"/>
        <v>0</v>
      </c>
      <c r="DD262" t="s">
        <v>6</v>
      </c>
      <c r="DE262" t="s">
        <v>6</v>
      </c>
      <c r="DF262">
        <f t="shared" si="167"/>
        <v>0</v>
      </c>
      <c r="DG262">
        <f>ROUND(ROUND(AF262,2)*CX262,2)</f>
        <v>0</v>
      </c>
      <c r="DH262">
        <f>Source!I215*SmtRes!Y262</f>
        <v>0.56736960000000003</v>
      </c>
      <c r="DI262">
        <f>AD262</f>
        <v>0</v>
      </c>
      <c r="DJ262">
        <f>EtalonRes!AB274</f>
        <v>0</v>
      </c>
      <c r="DK262">
        <f>Source!BA215</f>
        <v>33.39</v>
      </c>
      <c r="DL262" t="s">
        <v>6</v>
      </c>
      <c r="DM262">
        <v>0</v>
      </c>
      <c r="DN262" t="s">
        <v>6</v>
      </c>
      <c r="DO262">
        <v>0</v>
      </c>
      <c r="GQ262">
        <v>-1</v>
      </c>
      <c r="GR262">
        <v>-1</v>
      </c>
    </row>
    <row r="263" spans="1:200" x14ac:dyDescent="0.2">
      <c r="A263">
        <f>ROW(Source!A215)</f>
        <v>215</v>
      </c>
      <c r="B263">
        <v>74715642</v>
      </c>
      <c r="C263">
        <v>74757541</v>
      </c>
      <c r="D263">
        <v>49672573</v>
      </c>
      <c r="E263">
        <v>1</v>
      </c>
      <c r="F263">
        <v>1</v>
      </c>
      <c r="G263">
        <v>1</v>
      </c>
      <c r="H263">
        <v>2</v>
      </c>
      <c r="I263" t="s">
        <v>527</v>
      </c>
      <c r="J263" t="s">
        <v>528</v>
      </c>
      <c r="K263" t="s">
        <v>529</v>
      </c>
      <c r="L263">
        <v>1367</v>
      </c>
      <c r="N263">
        <v>1011</v>
      </c>
      <c r="O263" t="s">
        <v>530</v>
      </c>
      <c r="P263" t="s">
        <v>530</v>
      </c>
      <c r="Q263">
        <v>1</v>
      </c>
      <c r="W263">
        <v>0</v>
      </c>
      <c r="X263">
        <v>-430484415</v>
      </c>
      <c r="Y263">
        <f t="shared" si="164"/>
        <v>0.26250000000000001</v>
      </c>
      <c r="AA263">
        <v>0</v>
      </c>
      <c r="AB263">
        <v>1530.2</v>
      </c>
      <c r="AC263">
        <v>450.77</v>
      </c>
      <c r="AD263">
        <v>0</v>
      </c>
      <c r="AE263">
        <v>0</v>
      </c>
      <c r="AF263">
        <v>115.4</v>
      </c>
      <c r="AG263">
        <v>13.5</v>
      </c>
      <c r="AH263">
        <v>0</v>
      </c>
      <c r="AI263">
        <v>1</v>
      </c>
      <c r="AJ263">
        <v>13.26</v>
      </c>
      <c r="AK263">
        <v>33.39</v>
      </c>
      <c r="AL263">
        <v>1</v>
      </c>
      <c r="AM263">
        <v>4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6</v>
      </c>
      <c r="AT263">
        <v>0.25</v>
      </c>
      <c r="AU263" t="s">
        <v>64</v>
      </c>
      <c r="AV263">
        <v>0</v>
      </c>
      <c r="AW263">
        <v>2</v>
      </c>
      <c r="AX263">
        <v>74757557</v>
      </c>
      <c r="AY263">
        <v>1</v>
      </c>
      <c r="AZ263">
        <v>0</v>
      </c>
      <c r="BA263">
        <v>275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V263">
        <v>0</v>
      </c>
      <c r="CW263">
        <f>ROUND(Y263*Source!I215*DO263,7)</f>
        <v>0</v>
      </c>
      <c r="CX263">
        <f>ROUND(Y263*Source!I215,7)</f>
        <v>0.22162879999999999</v>
      </c>
      <c r="CY263">
        <f>AB263</f>
        <v>1530.2</v>
      </c>
      <c r="CZ263">
        <f>AF263</f>
        <v>115.4</v>
      </c>
      <c r="DA263">
        <f>AJ263</f>
        <v>13.26</v>
      </c>
      <c r="DB263">
        <f t="shared" si="165"/>
        <v>30.29</v>
      </c>
      <c r="DC263">
        <f t="shared" si="166"/>
        <v>3.55</v>
      </c>
      <c r="DD263" t="s">
        <v>6</v>
      </c>
      <c r="DE263" t="s">
        <v>6</v>
      </c>
      <c r="DF263">
        <f t="shared" si="167"/>
        <v>0</v>
      </c>
      <c r="DG263">
        <f>ROUND(ROUND(AF263*AJ263,2)*CX263,2)</f>
        <v>339.14</v>
      </c>
      <c r="DH263">
        <f>Source!I215*SmtRes!Y263</f>
        <v>0.22162875000000001</v>
      </c>
      <c r="DI263">
        <f>AB263</f>
        <v>1530.2</v>
      </c>
      <c r="DJ263">
        <f>EtalonRes!Z275</f>
        <v>115.4</v>
      </c>
      <c r="DK263">
        <f>Source!BB215</f>
        <v>13.26</v>
      </c>
      <c r="DL263" t="s">
        <v>6</v>
      </c>
      <c r="DM263">
        <v>0</v>
      </c>
      <c r="DN263" t="s">
        <v>6</v>
      </c>
      <c r="DO263">
        <v>0</v>
      </c>
      <c r="GQ263">
        <v>-1</v>
      </c>
      <c r="GR263">
        <v>-1</v>
      </c>
    </row>
    <row r="264" spans="1:200" x14ac:dyDescent="0.2">
      <c r="A264">
        <f>ROW(Source!A215)</f>
        <v>215</v>
      </c>
      <c r="B264">
        <v>74715642</v>
      </c>
      <c r="C264">
        <v>74757541</v>
      </c>
      <c r="D264">
        <v>49672695</v>
      </c>
      <c r="E264">
        <v>1</v>
      </c>
      <c r="F264">
        <v>1</v>
      </c>
      <c r="G264">
        <v>1</v>
      </c>
      <c r="H264">
        <v>2</v>
      </c>
      <c r="I264" t="s">
        <v>531</v>
      </c>
      <c r="J264" t="s">
        <v>532</v>
      </c>
      <c r="K264" t="s">
        <v>533</v>
      </c>
      <c r="L264">
        <v>1367</v>
      </c>
      <c r="N264">
        <v>1011</v>
      </c>
      <c r="O264" t="s">
        <v>530</v>
      </c>
      <c r="P264" t="s">
        <v>530</v>
      </c>
      <c r="Q264">
        <v>1</v>
      </c>
      <c r="W264">
        <v>0</v>
      </c>
      <c r="X264">
        <v>1063590936</v>
      </c>
      <c r="Y264">
        <f t="shared" si="164"/>
        <v>18.532499999999999</v>
      </c>
      <c r="AA264">
        <v>0</v>
      </c>
      <c r="AB264">
        <v>41.37</v>
      </c>
      <c r="AC264">
        <v>0</v>
      </c>
      <c r="AD264">
        <v>0</v>
      </c>
      <c r="AE264">
        <v>0</v>
      </c>
      <c r="AF264">
        <v>3.12</v>
      </c>
      <c r="AG264">
        <v>0</v>
      </c>
      <c r="AH264">
        <v>0</v>
      </c>
      <c r="AI264">
        <v>1</v>
      </c>
      <c r="AJ264">
        <v>13.26</v>
      </c>
      <c r="AK264">
        <v>33.39</v>
      </c>
      <c r="AL264">
        <v>1</v>
      </c>
      <c r="AM264">
        <v>4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6</v>
      </c>
      <c r="AT264">
        <v>17.649999999999999</v>
      </c>
      <c r="AU264" t="s">
        <v>64</v>
      </c>
      <c r="AV264">
        <v>0</v>
      </c>
      <c r="AW264">
        <v>2</v>
      </c>
      <c r="AX264">
        <v>74757558</v>
      </c>
      <c r="AY264">
        <v>1</v>
      </c>
      <c r="AZ264">
        <v>0</v>
      </c>
      <c r="BA264">
        <v>276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V264">
        <v>0</v>
      </c>
      <c r="CW264">
        <f>ROUND(Y264*Source!I215*DO264,7)</f>
        <v>0</v>
      </c>
      <c r="CX264">
        <f>ROUND(Y264*Source!I215,7)</f>
        <v>15.6469898</v>
      </c>
      <c r="CY264">
        <f>AB264</f>
        <v>41.37</v>
      </c>
      <c r="CZ264">
        <f>AF264</f>
        <v>3.12</v>
      </c>
      <c r="DA264">
        <f>AJ264</f>
        <v>13.26</v>
      </c>
      <c r="DB264">
        <f t="shared" si="165"/>
        <v>57.82</v>
      </c>
      <c r="DC264">
        <f t="shared" si="166"/>
        <v>0</v>
      </c>
      <c r="DD264" t="s">
        <v>6</v>
      </c>
      <c r="DE264" t="s">
        <v>6</v>
      </c>
      <c r="DF264">
        <f t="shared" si="167"/>
        <v>0</v>
      </c>
      <c r="DG264">
        <f>ROUND(ROUND(AF264*AJ264,2)*CX264,2)</f>
        <v>647.32000000000005</v>
      </c>
      <c r="DH264">
        <f>Source!I215*SmtRes!Y264</f>
        <v>15.646989749999999</v>
      </c>
      <c r="DI264">
        <f>AB264</f>
        <v>41.37</v>
      </c>
      <c r="DJ264">
        <f>EtalonRes!Z276</f>
        <v>3.12</v>
      </c>
      <c r="DK264">
        <f>Source!BB215</f>
        <v>13.26</v>
      </c>
      <c r="DL264" t="s">
        <v>6</v>
      </c>
      <c r="DM264">
        <v>0</v>
      </c>
      <c r="DN264" t="s">
        <v>6</v>
      </c>
      <c r="DO264">
        <v>0</v>
      </c>
      <c r="GQ264">
        <v>-1</v>
      </c>
      <c r="GR264">
        <v>-1</v>
      </c>
    </row>
    <row r="265" spans="1:200" x14ac:dyDescent="0.2">
      <c r="A265">
        <f>ROW(Source!A215)</f>
        <v>215</v>
      </c>
      <c r="B265">
        <v>74715642</v>
      </c>
      <c r="C265">
        <v>74757541</v>
      </c>
      <c r="D265">
        <v>49672703</v>
      </c>
      <c r="E265">
        <v>1</v>
      </c>
      <c r="F265">
        <v>1</v>
      </c>
      <c r="G265">
        <v>1</v>
      </c>
      <c r="H265">
        <v>2</v>
      </c>
      <c r="I265" t="s">
        <v>550</v>
      </c>
      <c r="J265" t="s">
        <v>551</v>
      </c>
      <c r="K265" t="s">
        <v>552</v>
      </c>
      <c r="L265">
        <v>1367</v>
      </c>
      <c r="N265">
        <v>1011</v>
      </c>
      <c r="O265" t="s">
        <v>530</v>
      </c>
      <c r="P265" t="s">
        <v>530</v>
      </c>
      <c r="Q265">
        <v>1</v>
      </c>
      <c r="W265">
        <v>0</v>
      </c>
      <c r="X265">
        <v>-1424865896</v>
      </c>
      <c r="Y265">
        <f t="shared" si="164"/>
        <v>0.24150000000000002</v>
      </c>
      <c r="AA265">
        <v>0</v>
      </c>
      <c r="AB265">
        <v>88.31</v>
      </c>
      <c r="AC265">
        <v>0</v>
      </c>
      <c r="AD265">
        <v>0</v>
      </c>
      <c r="AE265">
        <v>0</v>
      </c>
      <c r="AF265">
        <v>6.66</v>
      </c>
      <c r="AG265">
        <v>0</v>
      </c>
      <c r="AH265">
        <v>0</v>
      </c>
      <c r="AI265">
        <v>1</v>
      </c>
      <c r="AJ265">
        <v>13.26</v>
      </c>
      <c r="AK265">
        <v>33.39</v>
      </c>
      <c r="AL265">
        <v>1</v>
      </c>
      <c r="AM265">
        <v>4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6</v>
      </c>
      <c r="AT265">
        <v>0.23</v>
      </c>
      <c r="AU265" t="s">
        <v>64</v>
      </c>
      <c r="AV265">
        <v>0</v>
      </c>
      <c r="AW265">
        <v>2</v>
      </c>
      <c r="AX265">
        <v>74757559</v>
      </c>
      <c r="AY265">
        <v>1</v>
      </c>
      <c r="AZ265">
        <v>0</v>
      </c>
      <c r="BA265">
        <v>277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V265">
        <v>0</v>
      </c>
      <c r="CW265">
        <f>ROUND(Y265*Source!I215*DO265,7)</f>
        <v>0</v>
      </c>
      <c r="CX265">
        <f>ROUND(Y265*Source!I215,7)</f>
        <v>0.20389850000000001</v>
      </c>
      <c r="CY265">
        <f>AB265</f>
        <v>88.31</v>
      </c>
      <c r="CZ265">
        <f>AF265</f>
        <v>6.66</v>
      </c>
      <c r="DA265">
        <f>AJ265</f>
        <v>13.26</v>
      </c>
      <c r="DB265">
        <f t="shared" si="165"/>
        <v>1.61</v>
      </c>
      <c r="DC265">
        <f t="shared" si="166"/>
        <v>0</v>
      </c>
      <c r="DD265" t="s">
        <v>6</v>
      </c>
      <c r="DE265" t="s">
        <v>6</v>
      </c>
      <c r="DF265">
        <f t="shared" si="167"/>
        <v>0</v>
      </c>
      <c r="DG265">
        <f>ROUND(ROUND(AF265*AJ265,2)*CX265,2)</f>
        <v>18.010000000000002</v>
      </c>
      <c r="DH265">
        <f>Source!I215*SmtRes!Y265</f>
        <v>0.20389845000000004</v>
      </c>
      <c r="DI265">
        <f>AB265</f>
        <v>88.31</v>
      </c>
      <c r="DJ265">
        <f>EtalonRes!Z277</f>
        <v>6.66</v>
      </c>
      <c r="DK265">
        <f>Source!BB215</f>
        <v>13.26</v>
      </c>
      <c r="DL265" t="s">
        <v>6</v>
      </c>
      <c r="DM265">
        <v>0</v>
      </c>
      <c r="DN265" t="s">
        <v>6</v>
      </c>
      <c r="DO265">
        <v>0</v>
      </c>
      <c r="GQ265">
        <v>-1</v>
      </c>
      <c r="GR265">
        <v>-1</v>
      </c>
    </row>
    <row r="266" spans="1:200" x14ac:dyDescent="0.2">
      <c r="A266">
        <f>ROW(Source!A215)</f>
        <v>215</v>
      </c>
      <c r="B266">
        <v>74715642</v>
      </c>
      <c r="C266">
        <v>74757541</v>
      </c>
      <c r="D266">
        <v>49673503</v>
      </c>
      <c r="E266">
        <v>1</v>
      </c>
      <c r="F266">
        <v>1</v>
      </c>
      <c r="G266">
        <v>1</v>
      </c>
      <c r="H266">
        <v>2</v>
      </c>
      <c r="I266" t="s">
        <v>534</v>
      </c>
      <c r="J266" t="s">
        <v>535</v>
      </c>
      <c r="K266" t="s">
        <v>536</v>
      </c>
      <c r="L266">
        <v>1367</v>
      </c>
      <c r="N266">
        <v>1011</v>
      </c>
      <c r="O266" t="s">
        <v>530</v>
      </c>
      <c r="P266" t="s">
        <v>530</v>
      </c>
      <c r="Q266">
        <v>1</v>
      </c>
      <c r="W266">
        <v>0</v>
      </c>
      <c r="X266">
        <v>509054691</v>
      </c>
      <c r="Y266">
        <f t="shared" si="164"/>
        <v>0.40950000000000003</v>
      </c>
      <c r="AA266">
        <v>0</v>
      </c>
      <c r="AB266">
        <v>871.31</v>
      </c>
      <c r="AC266">
        <v>387.32</v>
      </c>
      <c r="AD266">
        <v>0</v>
      </c>
      <c r="AE266">
        <v>0</v>
      </c>
      <c r="AF266">
        <v>65.709999999999994</v>
      </c>
      <c r="AG266">
        <v>11.6</v>
      </c>
      <c r="AH266">
        <v>0</v>
      </c>
      <c r="AI266">
        <v>1</v>
      </c>
      <c r="AJ266">
        <v>13.26</v>
      </c>
      <c r="AK266">
        <v>33.39</v>
      </c>
      <c r="AL266">
        <v>1</v>
      </c>
      <c r="AM266">
        <v>4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6</v>
      </c>
      <c r="AT266">
        <v>0.39</v>
      </c>
      <c r="AU266" t="s">
        <v>64</v>
      </c>
      <c r="AV266">
        <v>0</v>
      </c>
      <c r="AW266">
        <v>2</v>
      </c>
      <c r="AX266">
        <v>74757560</v>
      </c>
      <c r="AY266">
        <v>1</v>
      </c>
      <c r="AZ266">
        <v>0</v>
      </c>
      <c r="BA266">
        <v>278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V266">
        <v>0</v>
      </c>
      <c r="CW266">
        <f>ROUND(Y266*Source!I215*DO266,7)</f>
        <v>0</v>
      </c>
      <c r="CX266">
        <f>ROUND(Y266*Source!I215,7)</f>
        <v>0.34574090000000002</v>
      </c>
      <c r="CY266">
        <f>AB266</f>
        <v>871.31</v>
      </c>
      <c r="CZ266">
        <f>AF266</f>
        <v>65.709999999999994</v>
      </c>
      <c r="DA266">
        <f>AJ266</f>
        <v>13.26</v>
      </c>
      <c r="DB266">
        <f t="shared" si="165"/>
        <v>26.91</v>
      </c>
      <c r="DC266">
        <f t="shared" si="166"/>
        <v>4.75</v>
      </c>
      <c r="DD266" t="s">
        <v>6</v>
      </c>
      <c r="DE266" t="s">
        <v>6</v>
      </c>
      <c r="DF266">
        <f t="shared" si="167"/>
        <v>0</v>
      </c>
      <c r="DG266">
        <f>ROUND(ROUND(AF266*AJ266,2)*CX266,2)</f>
        <v>301.25</v>
      </c>
      <c r="DH266">
        <f>Source!I215*SmtRes!Y266</f>
        <v>0.34574085000000004</v>
      </c>
      <c r="DI266">
        <f>AB266</f>
        <v>871.31</v>
      </c>
      <c r="DJ266">
        <f>EtalonRes!Z278</f>
        <v>65.709999999999994</v>
      </c>
      <c r="DK266">
        <f>Source!BB215</f>
        <v>13.26</v>
      </c>
      <c r="DL266" t="s">
        <v>6</v>
      </c>
      <c r="DM266">
        <v>0</v>
      </c>
      <c r="DN266" t="s">
        <v>6</v>
      </c>
      <c r="DO266">
        <v>0</v>
      </c>
      <c r="GQ266">
        <v>-1</v>
      </c>
      <c r="GR266">
        <v>-1</v>
      </c>
    </row>
    <row r="267" spans="1:200" x14ac:dyDescent="0.2">
      <c r="A267">
        <f>ROW(Source!A215)</f>
        <v>215</v>
      </c>
      <c r="B267">
        <v>74715642</v>
      </c>
      <c r="C267">
        <v>74757541</v>
      </c>
      <c r="D267">
        <v>49673715</v>
      </c>
      <c r="E267">
        <v>1</v>
      </c>
      <c r="F267">
        <v>1</v>
      </c>
      <c r="G267">
        <v>1</v>
      </c>
      <c r="H267">
        <v>2</v>
      </c>
      <c r="I267" t="s">
        <v>553</v>
      </c>
      <c r="J267" t="s">
        <v>554</v>
      </c>
      <c r="K267" t="s">
        <v>555</v>
      </c>
      <c r="L267">
        <v>1367</v>
      </c>
      <c r="N267">
        <v>1011</v>
      </c>
      <c r="O267" t="s">
        <v>530</v>
      </c>
      <c r="P267" t="s">
        <v>530</v>
      </c>
      <c r="Q267">
        <v>1</v>
      </c>
      <c r="W267">
        <v>0</v>
      </c>
      <c r="X267">
        <v>829370094</v>
      </c>
      <c r="Y267">
        <f t="shared" si="164"/>
        <v>1.3965000000000001</v>
      </c>
      <c r="AA267">
        <v>0</v>
      </c>
      <c r="AB267">
        <v>107.41</v>
      </c>
      <c r="AC267">
        <v>0</v>
      </c>
      <c r="AD267">
        <v>0</v>
      </c>
      <c r="AE267">
        <v>0</v>
      </c>
      <c r="AF267">
        <v>8.1</v>
      </c>
      <c r="AG267">
        <v>0</v>
      </c>
      <c r="AH267">
        <v>0</v>
      </c>
      <c r="AI267">
        <v>1</v>
      </c>
      <c r="AJ267">
        <v>13.26</v>
      </c>
      <c r="AK267">
        <v>33.39</v>
      </c>
      <c r="AL267">
        <v>1</v>
      </c>
      <c r="AM267">
        <v>4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6</v>
      </c>
      <c r="AT267">
        <v>1.33</v>
      </c>
      <c r="AU267" t="s">
        <v>64</v>
      </c>
      <c r="AV267">
        <v>0</v>
      </c>
      <c r="AW267">
        <v>2</v>
      </c>
      <c r="AX267">
        <v>74757561</v>
      </c>
      <c r="AY267">
        <v>1</v>
      </c>
      <c r="AZ267">
        <v>0</v>
      </c>
      <c r="BA267">
        <v>279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V267">
        <v>0</v>
      </c>
      <c r="CW267">
        <f>ROUND(Y267*Source!I215*DO267,7)</f>
        <v>0</v>
      </c>
      <c r="CX267">
        <f>ROUND(Y267*Source!I215,7)</f>
        <v>1.179065</v>
      </c>
      <c r="CY267">
        <f>AB267</f>
        <v>107.41</v>
      </c>
      <c r="CZ267">
        <f>AF267</f>
        <v>8.1</v>
      </c>
      <c r="DA267">
        <f>AJ267</f>
        <v>13.26</v>
      </c>
      <c r="DB267">
        <f t="shared" si="165"/>
        <v>11.31</v>
      </c>
      <c r="DC267">
        <f t="shared" si="166"/>
        <v>0</v>
      </c>
      <c r="DD267" t="s">
        <v>6</v>
      </c>
      <c r="DE267" t="s">
        <v>6</v>
      </c>
      <c r="DF267">
        <f t="shared" si="167"/>
        <v>0</v>
      </c>
      <c r="DG267">
        <f>ROUND(ROUND(AF267*AJ267,2)*CX267,2)</f>
        <v>126.64</v>
      </c>
      <c r="DH267">
        <f>Source!I215*SmtRes!Y267</f>
        <v>1.1790649500000001</v>
      </c>
      <c r="DI267">
        <f>AB267</f>
        <v>107.41</v>
      </c>
      <c r="DJ267">
        <f>EtalonRes!Z279</f>
        <v>8.1</v>
      </c>
      <c r="DK267">
        <f>Source!BB215</f>
        <v>13.26</v>
      </c>
      <c r="DL267" t="s">
        <v>6</v>
      </c>
      <c r="DM267">
        <v>0</v>
      </c>
      <c r="DN267" t="s">
        <v>6</v>
      </c>
      <c r="DO267">
        <v>0</v>
      </c>
      <c r="GQ267">
        <v>-1</v>
      </c>
      <c r="GR267">
        <v>-1</v>
      </c>
    </row>
    <row r="268" spans="1:200" x14ac:dyDescent="0.2">
      <c r="A268">
        <f>ROW(Source!A215)</f>
        <v>215</v>
      </c>
      <c r="B268">
        <v>74715642</v>
      </c>
      <c r="C268">
        <v>74757541</v>
      </c>
      <c r="D268">
        <v>49521144</v>
      </c>
      <c r="E268">
        <v>1</v>
      </c>
      <c r="F268">
        <v>1</v>
      </c>
      <c r="G268">
        <v>1</v>
      </c>
      <c r="H268">
        <v>3</v>
      </c>
      <c r="I268" t="s">
        <v>556</v>
      </c>
      <c r="J268" t="s">
        <v>557</v>
      </c>
      <c r="K268" t="s">
        <v>558</v>
      </c>
      <c r="L268">
        <v>1348</v>
      </c>
      <c r="N268">
        <v>1009</v>
      </c>
      <c r="O268" t="s">
        <v>559</v>
      </c>
      <c r="P268" t="s">
        <v>559</v>
      </c>
      <c r="Q268">
        <v>1000</v>
      </c>
      <c r="W268">
        <v>0</v>
      </c>
      <c r="X268">
        <v>-847628873</v>
      </c>
      <c r="Y268" s="183" t="e">
        <f>#REF!</f>
        <v>#REF!</v>
      </c>
      <c r="AA268">
        <v>241405.89</v>
      </c>
      <c r="AB268">
        <v>0</v>
      </c>
      <c r="AC268">
        <v>0</v>
      </c>
      <c r="AD268">
        <v>0</v>
      </c>
      <c r="AE268">
        <v>26499</v>
      </c>
      <c r="AF268">
        <v>0</v>
      </c>
      <c r="AG268">
        <v>0</v>
      </c>
      <c r="AH268">
        <v>0</v>
      </c>
      <c r="AI268">
        <v>9.11</v>
      </c>
      <c r="AJ268">
        <v>1</v>
      </c>
      <c r="AK268">
        <v>1</v>
      </c>
      <c r="AL268">
        <v>1</v>
      </c>
      <c r="AM268">
        <v>4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6</v>
      </c>
      <c r="AT268">
        <v>8.4000000000000003E-4</v>
      </c>
      <c r="AU268" t="s">
        <v>6</v>
      </c>
      <c r="AV268">
        <v>0</v>
      </c>
      <c r="AW268">
        <v>2</v>
      </c>
      <c r="AX268">
        <v>74757562</v>
      </c>
      <c r="AY268">
        <v>1</v>
      </c>
      <c r="AZ268">
        <v>0</v>
      </c>
      <c r="BA268">
        <v>280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V268">
        <v>0</v>
      </c>
      <c r="CW268">
        <v>0</v>
      </c>
      <c r="CX268" t="e">
        <f>ROUND(Y268*Source!I215,7)</f>
        <v>#REF!</v>
      </c>
      <c r="CY268">
        <f t="shared" ref="CY268:CY273" si="168">AA268</f>
        <v>241405.89</v>
      </c>
      <c r="CZ268">
        <f t="shared" ref="CZ268:CZ273" si="169">AE268</f>
        <v>26499</v>
      </c>
      <c r="DA268">
        <f t="shared" ref="DA268:DA273" si="170">AI268</f>
        <v>9.11</v>
      </c>
      <c r="DB268">
        <f t="shared" ref="DB268:DB273" si="171">ROUND(ROUND(AT268*CZ268,2),2)</f>
        <v>22.26</v>
      </c>
      <c r="DC268">
        <f t="shared" ref="DC268:DC273" si="172">ROUND(ROUND(AT268*AG268,2),2)</f>
        <v>0</v>
      </c>
      <c r="DD268" t="s">
        <v>6</v>
      </c>
      <c r="DE268" t="s">
        <v>6</v>
      </c>
      <c r="DF268" t="e">
        <f t="shared" ref="DF268:DF273" si="173">ROUND(ROUND(AE268*AI268,2)*CX268,2)</f>
        <v>#REF!</v>
      </c>
      <c r="DG268" t="e">
        <f t="shared" ref="DG268:DG275" si="174">ROUND(ROUND(AF268,2)*CX268,2)</f>
        <v>#REF!</v>
      </c>
      <c r="DH268" t="e">
        <f>Source!I215*SmtRes!Y268</f>
        <v>#REF!</v>
      </c>
      <c r="DI268">
        <f t="shared" ref="DI268:DI273" si="175">AA268</f>
        <v>241405.89</v>
      </c>
      <c r="DJ268">
        <f>EtalonRes!Y280</f>
        <v>26499</v>
      </c>
      <c r="DK268">
        <f>Source!BC215</f>
        <v>9.11</v>
      </c>
      <c r="DL268" t="s">
        <v>6</v>
      </c>
      <c r="DM268">
        <v>0</v>
      </c>
      <c r="DN268" t="s">
        <v>6</v>
      </c>
      <c r="DO268">
        <v>0</v>
      </c>
      <c r="GQ268">
        <v>-1</v>
      </c>
      <c r="GR268">
        <v>-1</v>
      </c>
    </row>
    <row r="269" spans="1:200" x14ac:dyDescent="0.2">
      <c r="A269">
        <f>ROW(Source!A215)</f>
        <v>215</v>
      </c>
      <c r="B269">
        <v>74715642</v>
      </c>
      <c r="C269">
        <v>74757541</v>
      </c>
      <c r="D269">
        <v>49524301</v>
      </c>
      <c r="E269">
        <v>1</v>
      </c>
      <c r="F269">
        <v>1</v>
      </c>
      <c r="G269">
        <v>1</v>
      </c>
      <c r="H269">
        <v>3</v>
      </c>
      <c r="I269" t="s">
        <v>560</v>
      </c>
      <c r="J269" t="s">
        <v>561</v>
      </c>
      <c r="K269" t="s">
        <v>562</v>
      </c>
      <c r="L269">
        <v>1348</v>
      </c>
      <c r="N269">
        <v>1009</v>
      </c>
      <c r="O269" t="s">
        <v>559</v>
      </c>
      <c r="P269" t="s">
        <v>559</v>
      </c>
      <c r="Q269">
        <v>1000</v>
      </c>
      <c r="W269">
        <v>0</v>
      </c>
      <c r="X269">
        <v>1824693337</v>
      </c>
      <c r="Y269" s="183" t="e">
        <f>#REF!</f>
        <v>#REF!</v>
      </c>
      <c r="AA269">
        <v>94397.82</v>
      </c>
      <c r="AB269">
        <v>0</v>
      </c>
      <c r="AC269">
        <v>0</v>
      </c>
      <c r="AD269">
        <v>0</v>
      </c>
      <c r="AE269">
        <v>10362</v>
      </c>
      <c r="AF269">
        <v>0</v>
      </c>
      <c r="AG269">
        <v>0</v>
      </c>
      <c r="AH269">
        <v>0</v>
      </c>
      <c r="AI269">
        <v>9.11</v>
      </c>
      <c r="AJ269">
        <v>1</v>
      </c>
      <c r="AK269">
        <v>1</v>
      </c>
      <c r="AL269">
        <v>1</v>
      </c>
      <c r="AM269">
        <v>4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6</v>
      </c>
      <c r="AT269">
        <v>3.8999999999999999E-4</v>
      </c>
      <c r="AU269" t="s">
        <v>6</v>
      </c>
      <c r="AV269">
        <v>0</v>
      </c>
      <c r="AW269">
        <v>2</v>
      </c>
      <c r="AX269">
        <v>74757563</v>
      </c>
      <c r="AY269">
        <v>1</v>
      </c>
      <c r="AZ269">
        <v>0</v>
      </c>
      <c r="BA269">
        <v>281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V269">
        <v>0</v>
      </c>
      <c r="CW269">
        <v>0</v>
      </c>
      <c r="CX269" t="e">
        <f>ROUND(Y269*Source!I215,7)</f>
        <v>#REF!</v>
      </c>
      <c r="CY269">
        <f t="shared" si="168"/>
        <v>94397.82</v>
      </c>
      <c r="CZ269">
        <f t="shared" si="169"/>
        <v>10362</v>
      </c>
      <c r="DA269">
        <f t="shared" si="170"/>
        <v>9.11</v>
      </c>
      <c r="DB269">
        <f t="shared" si="171"/>
        <v>4.04</v>
      </c>
      <c r="DC269">
        <f t="shared" si="172"/>
        <v>0</v>
      </c>
      <c r="DD269" t="s">
        <v>6</v>
      </c>
      <c r="DE269" t="s">
        <v>6</v>
      </c>
      <c r="DF269" t="e">
        <f t="shared" si="173"/>
        <v>#REF!</v>
      </c>
      <c r="DG269" t="e">
        <f t="shared" si="174"/>
        <v>#REF!</v>
      </c>
      <c r="DH269" t="e">
        <f>Source!I215*SmtRes!Y269</f>
        <v>#REF!</v>
      </c>
      <c r="DI269">
        <f t="shared" si="175"/>
        <v>94397.82</v>
      </c>
      <c r="DJ269">
        <f>EtalonRes!Y281</f>
        <v>10362</v>
      </c>
      <c r="DK269">
        <f>Source!BC215</f>
        <v>9.11</v>
      </c>
      <c r="DL269" t="s">
        <v>6</v>
      </c>
      <c r="DM269">
        <v>0</v>
      </c>
      <c r="DN269" t="s">
        <v>6</v>
      </c>
      <c r="DO269">
        <v>0</v>
      </c>
      <c r="GQ269">
        <v>-1</v>
      </c>
      <c r="GR269">
        <v>-1</v>
      </c>
    </row>
    <row r="270" spans="1:200" x14ac:dyDescent="0.2">
      <c r="A270">
        <f>ROW(Source!A215)</f>
        <v>215</v>
      </c>
      <c r="B270">
        <v>74715642</v>
      </c>
      <c r="C270">
        <v>74757541</v>
      </c>
      <c r="D270">
        <v>49525488</v>
      </c>
      <c r="E270">
        <v>1</v>
      </c>
      <c r="F270">
        <v>1</v>
      </c>
      <c r="G270">
        <v>1</v>
      </c>
      <c r="H270">
        <v>3</v>
      </c>
      <c r="I270" t="s">
        <v>537</v>
      </c>
      <c r="J270" t="s">
        <v>538</v>
      </c>
      <c r="K270" t="s">
        <v>539</v>
      </c>
      <c r="L270">
        <v>1346</v>
      </c>
      <c r="N270">
        <v>1009</v>
      </c>
      <c r="O270" t="s">
        <v>540</v>
      </c>
      <c r="P270" t="s">
        <v>540</v>
      </c>
      <c r="Q270">
        <v>1</v>
      </c>
      <c r="W270">
        <v>0</v>
      </c>
      <c r="X270">
        <v>-1864341761</v>
      </c>
      <c r="Y270" s="183" t="e">
        <f>#REF!</f>
        <v>#REF!</v>
      </c>
      <c r="AA270">
        <v>82.35</v>
      </c>
      <c r="AB270">
        <v>0</v>
      </c>
      <c r="AC270">
        <v>0</v>
      </c>
      <c r="AD270">
        <v>0</v>
      </c>
      <c r="AE270">
        <v>9.0399999999999991</v>
      </c>
      <c r="AF270">
        <v>0</v>
      </c>
      <c r="AG270">
        <v>0</v>
      </c>
      <c r="AH270">
        <v>0</v>
      </c>
      <c r="AI270">
        <v>9.11</v>
      </c>
      <c r="AJ270">
        <v>1</v>
      </c>
      <c r="AK270">
        <v>1</v>
      </c>
      <c r="AL270">
        <v>1</v>
      </c>
      <c r="AM270">
        <v>4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6</v>
      </c>
      <c r="AT270">
        <v>11</v>
      </c>
      <c r="AU270" t="s">
        <v>6</v>
      </c>
      <c r="AV270">
        <v>0</v>
      </c>
      <c r="AW270">
        <v>2</v>
      </c>
      <c r="AX270">
        <v>74757564</v>
      </c>
      <c r="AY270">
        <v>1</v>
      </c>
      <c r="AZ270">
        <v>0</v>
      </c>
      <c r="BA270">
        <v>282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V270">
        <v>0</v>
      </c>
      <c r="CW270">
        <v>0</v>
      </c>
      <c r="CX270" t="e">
        <f>ROUND(Y270*Source!I215,7)</f>
        <v>#REF!</v>
      </c>
      <c r="CY270">
        <f t="shared" si="168"/>
        <v>82.35</v>
      </c>
      <c r="CZ270">
        <f t="shared" si="169"/>
        <v>9.0399999999999991</v>
      </c>
      <c r="DA270">
        <f t="shared" si="170"/>
        <v>9.11</v>
      </c>
      <c r="DB270">
        <f t="shared" si="171"/>
        <v>99.44</v>
      </c>
      <c r="DC270">
        <f t="shared" si="172"/>
        <v>0</v>
      </c>
      <c r="DD270" t="s">
        <v>6</v>
      </c>
      <c r="DE270" t="s">
        <v>6</v>
      </c>
      <c r="DF270" t="e">
        <f t="shared" si="173"/>
        <v>#REF!</v>
      </c>
      <c r="DG270" t="e">
        <f t="shared" si="174"/>
        <v>#REF!</v>
      </c>
      <c r="DH270" t="e">
        <f>Source!I215*SmtRes!Y270</f>
        <v>#REF!</v>
      </c>
      <c r="DI270">
        <f t="shared" si="175"/>
        <v>82.35</v>
      </c>
      <c r="DJ270">
        <f>EtalonRes!Y282</f>
        <v>9.0399999999999991</v>
      </c>
      <c r="DK270">
        <f>Source!BC215</f>
        <v>9.11</v>
      </c>
      <c r="DL270" t="s">
        <v>6</v>
      </c>
      <c r="DM270">
        <v>0</v>
      </c>
      <c r="DN270" t="s">
        <v>6</v>
      </c>
      <c r="DO270">
        <v>0</v>
      </c>
      <c r="GQ270">
        <v>-1</v>
      </c>
      <c r="GR270">
        <v>-1</v>
      </c>
    </row>
    <row r="271" spans="1:200" x14ac:dyDescent="0.2">
      <c r="A271">
        <f>ROW(Source!A215)</f>
        <v>215</v>
      </c>
      <c r="B271">
        <v>74715642</v>
      </c>
      <c r="C271">
        <v>74757541</v>
      </c>
      <c r="D271">
        <v>49526492</v>
      </c>
      <c r="E271">
        <v>1</v>
      </c>
      <c r="F271">
        <v>1</v>
      </c>
      <c r="G271">
        <v>1</v>
      </c>
      <c r="H271">
        <v>3</v>
      </c>
      <c r="I271" t="s">
        <v>541</v>
      </c>
      <c r="J271" t="s">
        <v>542</v>
      </c>
      <c r="K271" t="s">
        <v>543</v>
      </c>
      <c r="L271">
        <v>1346</v>
      </c>
      <c r="N271">
        <v>1009</v>
      </c>
      <c r="O271" t="s">
        <v>540</v>
      </c>
      <c r="P271" t="s">
        <v>540</v>
      </c>
      <c r="Q271">
        <v>1</v>
      </c>
      <c r="W271">
        <v>0</v>
      </c>
      <c r="X271">
        <v>497341279</v>
      </c>
      <c r="Y271" s="183" t="e">
        <f>#REF!</f>
        <v>#REF!</v>
      </c>
      <c r="AA271">
        <v>210.35</v>
      </c>
      <c r="AB271">
        <v>0</v>
      </c>
      <c r="AC271">
        <v>0</v>
      </c>
      <c r="AD271">
        <v>0</v>
      </c>
      <c r="AE271">
        <v>23.09</v>
      </c>
      <c r="AF271">
        <v>0</v>
      </c>
      <c r="AG271">
        <v>0</v>
      </c>
      <c r="AH271">
        <v>0</v>
      </c>
      <c r="AI271">
        <v>9.11</v>
      </c>
      <c r="AJ271">
        <v>1</v>
      </c>
      <c r="AK271">
        <v>1</v>
      </c>
      <c r="AL271">
        <v>1</v>
      </c>
      <c r="AM271">
        <v>4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6</v>
      </c>
      <c r="AT271">
        <v>7.58</v>
      </c>
      <c r="AU271" t="s">
        <v>6</v>
      </c>
      <c r="AV271">
        <v>0</v>
      </c>
      <c r="AW271">
        <v>2</v>
      </c>
      <c r="AX271">
        <v>74757565</v>
      </c>
      <c r="AY271">
        <v>1</v>
      </c>
      <c r="AZ271">
        <v>0</v>
      </c>
      <c r="BA271">
        <v>283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V271">
        <v>0</v>
      </c>
      <c r="CW271">
        <v>0</v>
      </c>
      <c r="CX271" t="e">
        <f>ROUND(Y271*Source!I215,7)</f>
        <v>#REF!</v>
      </c>
      <c r="CY271">
        <f t="shared" si="168"/>
        <v>210.35</v>
      </c>
      <c r="CZ271">
        <f t="shared" si="169"/>
        <v>23.09</v>
      </c>
      <c r="DA271">
        <f t="shared" si="170"/>
        <v>9.11</v>
      </c>
      <c r="DB271">
        <f t="shared" si="171"/>
        <v>175.02</v>
      </c>
      <c r="DC271">
        <f t="shared" si="172"/>
        <v>0</v>
      </c>
      <c r="DD271" t="s">
        <v>6</v>
      </c>
      <c r="DE271" t="s">
        <v>6</v>
      </c>
      <c r="DF271" t="e">
        <f t="shared" si="173"/>
        <v>#REF!</v>
      </c>
      <c r="DG271" t="e">
        <f t="shared" si="174"/>
        <v>#REF!</v>
      </c>
      <c r="DH271" t="e">
        <f>Source!I215*SmtRes!Y271</f>
        <v>#REF!</v>
      </c>
      <c r="DI271">
        <f t="shared" si="175"/>
        <v>210.35</v>
      </c>
      <c r="DJ271">
        <f>EtalonRes!Y283</f>
        <v>23.09</v>
      </c>
      <c r="DK271">
        <f>Source!BC215</f>
        <v>9.11</v>
      </c>
      <c r="DL271" t="s">
        <v>6</v>
      </c>
      <c r="DM271">
        <v>0</v>
      </c>
      <c r="DN271" t="s">
        <v>6</v>
      </c>
      <c r="DO271">
        <v>0</v>
      </c>
      <c r="GQ271">
        <v>-1</v>
      </c>
      <c r="GR271">
        <v>-1</v>
      </c>
    </row>
    <row r="272" spans="1:200" x14ac:dyDescent="0.2">
      <c r="A272">
        <f>ROW(Source!A215)</f>
        <v>215</v>
      </c>
      <c r="B272">
        <v>74715642</v>
      </c>
      <c r="C272">
        <v>74757541</v>
      </c>
      <c r="D272">
        <v>49555131</v>
      </c>
      <c r="E272">
        <v>1</v>
      </c>
      <c r="F272">
        <v>1</v>
      </c>
      <c r="G272">
        <v>1</v>
      </c>
      <c r="H272">
        <v>3</v>
      </c>
      <c r="I272" t="s">
        <v>563</v>
      </c>
      <c r="J272" t="s">
        <v>564</v>
      </c>
      <c r="K272" t="s">
        <v>565</v>
      </c>
      <c r="L272">
        <v>1348</v>
      </c>
      <c r="N272">
        <v>1009</v>
      </c>
      <c r="O272" t="s">
        <v>559</v>
      </c>
      <c r="P272" t="s">
        <v>559</v>
      </c>
      <c r="Q272">
        <v>1000</v>
      </c>
      <c r="W272">
        <v>0</v>
      </c>
      <c r="X272">
        <v>-364749507</v>
      </c>
      <c r="Y272" s="183" t="e">
        <f>#REF!</f>
        <v>#REF!</v>
      </c>
      <c r="AA272">
        <v>156537.13</v>
      </c>
      <c r="AB272">
        <v>0</v>
      </c>
      <c r="AC272">
        <v>0</v>
      </c>
      <c r="AD272">
        <v>0</v>
      </c>
      <c r="AE272">
        <v>17183</v>
      </c>
      <c r="AF272">
        <v>0</v>
      </c>
      <c r="AG272">
        <v>0</v>
      </c>
      <c r="AH272">
        <v>0</v>
      </c>
      <c r="AI272">
        <v>9.11</v>
      </c>
      <c r="AJ272">
        <v>1</v>
      </c>
      <c r="AK272">
        <v>1</v>
      </c>
      <c r="AL272">
        <v>1</v>
      </c>
      <c r="AM272">
        <v>4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6</v>
      </c>
      <c r="AT272">
        <v>5.13E-3</v>
      </c>
      <c r="AU272" t="s">
        <v>6</v>
      </c>
      <c r="AV272">
        <v>0</v>
      </c>
      <c r="AW272">
        <v>2</v>
      </c>
      <c r="AX272">
        <v>74757567</v>
      </c>
      <c r="AY272">
        <v>1</v>
      </c>
      <c r="AZ272">
        <v>0</v>
      </c>
      <c r="BA272">
        <v>285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V272">
        <v>0</v>
      </c>
      <c r="CW272">
        <v>0</v>
      </c>
      <c r="CX272" t="e">
        <f>ROUND(Y272*Source!I215,7)</f>
        <v>#REF!</v>
      </c>
      <c r="CY272">
        <f t="shared" si="168"/>
        <v>156537.13</v>
      </c>
      <c r="CZ272">
        <f t="shared" si="169"/>
        <v>17183</v>
      </c>
      <c r="DA272">
        <f t="shared" si="170"/>
        <v>9.11</v>
      </c>
      <c r="DB272">
        <f t="shared" si="171"/>
        <v>88.15</v>
      </c>
      <c r="DC272">
        <f t="shared" si="172"/>
        <v>0</v>
      </c>
      <c r="DD272" t="s">
        <v>6</v>
      </c>
      <c r="DE272" t="s">
        <v>6</v>
      </c>
      <c r="DF272" t="e">
        <f t="shared" si="173"/>
        <v>#REF!</v>
      </c>
      <c r="DG272" t="e">
        <f t="shared" si="174"/>
        <v>#REF!</v>
      </c>
      <c r="DH272" t="e">
        <f>Source!I215*SmtRes!Y272</f>
        <v>#REF!</v>
      </c>
      <c r="DI272">
        <f t="shared" si="175"/>
        <v>156537.13</v>
      </c>
      <c r="DJ272">
        <f>EtalonRes!Y285</f>
        <v>17183</v>
      </c>
      <c r="DK272">
        <f>Source!BC215</f>
        <v>9.11</v>
      </c>
      <c r="DL272" t="s">
        <v>6</v>
      </c>
      <c r="DM272">
        <v>0</v>
      </c>
      <c r="DN272" t="s">
        <v>6</v>
      </c>
      <c r="DO272">
        <v>0</v>
      </c>
      <c r="GQ272">
        <v>-1</v>
      </c>
      <c r="GR272">
        <v>-1</v>
      </c>
    </row>
    <row r="273" spans="1:200" x14ac:dyDescent="0.2">
      <c r="A273">
        <f>ROW(Source!A215)</f>
        <v>215</v>
      </c>
      <c r="B273">
        <v>74715642</v>
      </c>
      <c r="C273">
        <v>74757541</v>
      </c>
      <c r="D273">
        <v>0</v>
      </c>
      <c r="E273">
        <v>0</v>
      </c>
      <c r="F273">
        <v>1</v>
      </c>
      <c r="G273">
        <v>1</v>
      </c>
      <c r="H273">
        <v>3</v>
      </c>
      <c r="I273" t="s">
        <v>35</v>
      </c>
      <c r="J273" t="s">
        <v>117</v>
      </c>
      <c r="K273" t="s">
        <v>120</v>
      </c>
      <c r="L273">
        <v>1327</v>
      </c>
      <c r="N273">
        <v>1005</v>
      </c>
      <c r="O273" t="s">
        <v>105</v>
      </c>
      <c r="P273" t="s">
        <v>105</v>
      </c>
      <c r="Q273">
        <v>1</v>
      </c>
      <c r="W273">
        <v>0</v>
      </c>
      <c r="X273">
        <v>-1087478745</v>
      </c>
      <c r="Y273">
        <f t="shared" ref="Y273" si="176">AT273</f>
        <v>100</v>
      </c>
      <c r="AA273">
        <v>976.88</v>
      </c>
      <c r="AB273">
        <v>0</v>
      </c>
      <c r="AC273">
        <v>0</v>
      </c>
      <c r="AD273">
        <v>0</v>
      </c>
      <c r="AE273">
        <v>1027.3</v>
      </c>
      <c r="AF273">
        <v>0</v>
      </c>
      <c r="AG273">
        <v>0</v>
      </c>
      <c r="AH273">
        <v>0</v>
      </c>
      <c r="AI273">
        <v>9.11</v>
      </c>
      <c r="AJ273">
        <v>1</v>
      </c>
      <c r="AK273">
        <v>1</v>
      </c>
      <c r="AL273">
        <v>1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 t="s">
        <v>6</v>
      </c>
      <c r="AT273">
        <v>100</v>
      </c>
      <c r="AU273" t="s">
        <v>6</v>
      </c>
      <c r="AV273">
        <v>0</v>
      </c>
      <c r="AW273">
        <v>1</v>
      </c>
      <c r="AX273">
        <v>-1</v>
      </c>
      <c r="AY273">
        <v>0</v>
      </c>
      <c r="AZ273">
        <v>0</v>
      </c>
      <c r="BA273" t="s">
        <v>6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V273">
        <v>0</v>
      </c>
      <c r="CW273">
        <v>0</v>
      </c>
      <c r="CX273">
        <f>ROUND(Y273*Source!I215,7)</f>
        <v>84.43</v>
      </c>
      <c r="CY273">
        <f t="shared" si="168"/>
        <v>976.88</v>
      </c>
      <c r="CZ273">
        <f t="shared" si="169"/>
        <v>1027.3</v>
      </c>
      <c r="DA273">
        <f t="shared" si="170"/>
        <v>9.11</v>
      </c>
      <c r="DB273">
        <f t="shared" si="171"/>
        <v>102730</v>
      </c>
      <c r="DC273">
        <f t="shared" si="172"/>
        <v>0</v>
      </c>
      <c r="DD273" t="s">
        <v>6</v>
      </c>
      <c r="DE273" t="s">
        <v>6</v>
      </c>
      <c r="DF273">
        <f t="shared" si="173"/>
        <v>790155.04</v>
      </c>
      <c r="DG273">
        <f t="shared" si="174"/>
        <v>0</v>
      </c>
      <c r="DH273">
        <f>Source!I215*SmtRes!Y273</f>
        <v>84.43</v>
      </c>
      <c r="DI273">
        <f t="shared" si="175"/>
        <v>976.88</v>
      </c>
      <c r="DJ273">
        <f t="shared" ref="DJ273" si="177">DF273</f>
        <v>790155.04</v>
      </c>
      <c r="DK273">
        <f>Source!BC215</f>
        <v>9.11</v>
      </c>
      <c r="DL273" t="s">
        <v>6</v>
      </c>
      <c r="DM273">
        <v>0</v>
      </c>
      <c r="DN273" t="s">
        <v>6</v>
      </c>
      <c r="DO273">
        <v>0</v>
      </c>
      <c r="GP273">
        <v>1</v>
      </c>
      <c r="GQ273">
        <v>-1</v>
      </c>
      <c r="GR273">
        <v>-1</v>
      </c>
    </row>
    <row r="274" spans="1:200" x14ac:dyDescent="0.2">
      <c r="A274">
        <f>ROW(Source!A217)</f>
        <v>217</v>
      </c>
      <c r="B274">
        <v>74715642</v>
      </c>
      <c r="C274">
        <v>74757574</v>
      </c>
      <c r="D274">
        <v>31715109</v>
      </c>
      <c r="E274">
        <v>70</v>
      </c>
      <c r="F274">
        <v>1</v>
      </c>
      <c r="G274">
        <v>1</v>
      </c>
      <c r="H274">
        <v>1</v>
      </c>
      <c r="I274" t="s">
        <v>548</v>
      </c>
      <c r="J274" t="s">
        <v>6</v>
      </c>
      <c r="K274" t="s">
        <v>549</v>
      </c>
      <c r="L274">
        <v>1191</v>
      </c>
      <c r="N274">
        <v>1013</v>
      </c>
      <c r="O274" t="s">
        <v>524</v>
      </c>
      <c r="P274" t="s">
        <v>524</v>
      </c>
      <c r="Q274">
        <v>1</v>
      </c>
      <c r="W274">
        <v>0</v>
      </c>
      <c r="X274">
        <v>784619160</v>
      </c>
      <c r="Y274">
        <f t="shared" ref="Y274:Y279" si="178">(AT274*ROUND(1.05,7))</f>
        <v>161.70000000000002</v>
      </c>
      <c r="AA274">
        <v>0</v>
      </c>
      <c r="AB274">
        <v>0</v>
      </c>
      <c r="AC274">
        <v>0</v>
      </c>
      <c r="AD274">
        <v>291.83</v>
      </c>
      <c r="AE274">
        <v>0</v>
      </c>
      <c r="AF274">
        <v>0</v>
      </c>
      <c r="AG274">
        <v>0</v>
      </c>
      <c r="AH274">
        <v>8.74</v>
      </c>
      <c r="AI274">
        <v>1</v>
      </c>
      <c r="AJ274">
        <v>1</v>
      </c>
      <c r="AK274">
        <v>1</v>
      </c>
      <c r="AL274">
        <v>33.39</v>
      </c>
      <c r="AM274">
        <v>4</v>
      </c>
      <c r="AN274">
        <v>0</v>
      </c>
      <c r="AO274">
        <v>1</v>
      </c>
      <c r="AP274">
        <v>1</v>
      </c>
      <c r="AQ274">
        <v>0</v>
      </c>
      <c r="AR274">
        <v>0</v>
      </c>
      <c r="AS274" t="s">
        <v>6</v>
      </c>
      <c r="AT274">
        <v>154</v>
      </c>
      <c r="AU274" t="s">
        <v>64</v>
      </c>
      <c r="AV274">
        <v>1</v>
      </c>
      <c r="AW274">
        <v>2</v>
      </c>
      <c r="AX274">
        <v>74757589</v>
      </c>
      <c r="AY274">
        <v>1</v>
      </c>
      <c r="AZ274">
        <v>0</v>
      </c>
      <c r="BA274">
        <v>291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U274">
        <f>ROUND(AT274*Source!I217*AH274*AL274,2)</f>
        <v>7608.61</v>
      </c>
      <c r="CV274">
        <f>ROUND(Y274*Source!I217,7)</f>
        <v>27.375810000000001</v>
      </c>
      <c r="CW274">
        <v>0</v>
      </c>
      <c r="CX274">
        <f>ROUND(Y274*Source!I217,7)</f>
        <v>27.375810000000001</v>
      </c>
      <c r="CY274">
        <f>AD274</f>
        <v>291.83</v>
      </c>
      <c r="CZ274">
        <f>AH274</f>
        <v>8.74</v>
      </c>
      <c r="DA274">
        <f>AL274</f>
        <v>33.39</v>
      </c>
      <c r="DB274">
        <f t="shared" ref="DB274:DB279" si="179">ROUND((ROUND(AT274*CZ274,2)*ROUND(1.05,7)),2)</f>
        <v>1413.26</v>
      </c>
      <c r="DC274">
        <f t="shared" ref="DC274:DC279" si="180">ROUND((ROUND(AT274*AG274,2)*ROUND(1.05,7)),2)</f>
        <v>0</v>
      </c>
      <c r="DD274" t="s">
        <v>6</v>
      </c>
      <c r="DE274" t="s">
        <v>6</v>
      </c>
      <c r="DF274">
        <f t="shared" ref="DF274:DF279" si="181">ROUND(ROUND(AE274,2)*CX274,2)</f>
        <v>0</v>
      </c>
      <c r="DG274">
        <f t="shared" si="174"/>
        <v>0</v>
      </c>
      <c r="DH274">
        <f>Source!I217*SmtRes!Y274</f>
        <v>27.375810000000005</v>
      </c>
      <c r="DI274">
        <f>AD274</f>
        <v>291.83</v>
      </c>
      <c r="DJ274">
        <f>EtalonRes!AB291</f>
        <v>8.74</v>
      </c>
      <c r="DK274">
        <f>Source!BA217</f>
        <v>33.39</v>
      </c>
      <c r="DL274" t="s">
        <v>6</v>
      </c>
      <c r="DM274">
        <v>0</v>
      </c>
      <c r="DN274" t="s">
        <v>6</v>
      </c>
      <c r="DO274">
        <v>0</v>
      </c>
      <c r="GQ274">
        <v>-1</v>
      </c>
      <c r="GR274">
        <v>-1</v>
      </c>
    </row>
    <row r="275" spans="1:200" x14ac:dyDescent="0.2">
      <c r="A275">
        <f>ROW(Source!A217)</f>
        <v>217</v>
      </c>
      <c r="B275">
        <v>74715642</v>
      </c>
      <c r="C275">
        <v>74757574</v>
      </c>
      <c r="D275">
        <v>31709492</v>
      </c>
      <c r="E275">
        <v>70</v>
      </c>
      <c r="F275">
        <v>1</v>
      </c>
      <c r="G275">
        <v>1</v>
      </c>
      <c r="H275">
        <v>1</v>
      </c>
      <c r="I275" t="s">
        <v>525</v>
      </c>
      <c r="J275" t="s">
        <v>6</v>
      </c>
      <c r="K275" t="s">
        <v>526</v>
      </c>
      <c r="L275">
        <v>1191</v>
      </c>
      <c r="N275">
        <v>1013</v>
      </c>
      <c r="O275" t="s">
        <v>524</v>
      </c>
      <c r="P275" t="s">
        <v>524</v>
      </c>
      <c r="Q275">
        <v>1</v>
      </c>
      <c r="W275">
        <v>0</v>
      </c>
      <c r="X275">
        <v>-1417349443</v>
      </c>
      <c r="Y275">
        <f t="shared" si="178"/>
        <v>1.26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33.39</v>
      </c>
      <c r="AL275">
        <v>1</v>
      </c>
      <c r="AM275">
        <v>4</v>
      </c>
      <c r="AN275">
        <v>0</v>
      </c>
      <c r="AO275">
        <v>1</v>
      </c>
      <c r="AP275">
        <v>1</v>
      </c>
      <c r="AQ275">
        <v>0</v>
      </c>
      <c r="AR275">
        <v>0</v>
      </c>
      <c r="AS275" t="s">
        <v>6</v>
      </c>
      <c r="AT275">
        <v>1.2</v>
      </c>
      <c r="AU275" t="s">
        <v>64</v>
      </c>
      <c r="AV275">
        <v>2</v>
      </c>
      <c r="AW275">
        <v>2</v>
      </c>
      <c r="AX275">
        <v>74757590</v>
      </c>
      <c r="AY275">
        <v>1</v>
      </c>
      <c r="AZ275">
        <v>0</v>
      </c>
      <c r="BA275">
        <v>292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V275">
        <v>0</v>
      </c>
      <c r="CW275">
        <v>0</v>
      </c>
      <c r="CX275">
        <f>ROUND(Y275*Source!I217,7)</f>
        <v>0.21331800000000001</v>
      </c>
      <c r="CY275">
        <f>AD275</f>
        <v>0</v>
      </c>
      <c r="CZ275">
        <f>AH275</f>
        <v>0</v>
      </c>
      <c r="DA275">
        <f>AL275</f>
        <v>1</v>
      </c>
      <c r="DB275">
        <f t="shared" si="179"/>
        <v>0</v>
      </c>
      <c r="DC275">
        <f t="shared" si="180"/>
        <v>0</v>
      </c>
      <c r="DD275" t="s">
        <v>6</v>
      </c>
      <c r="DE275" t="s">
        <v>6</v>
      </c>
      <c r="DF275">
        <f t="shared" si="181"/>
        <v>0</v>
      </c>
      <c r="DG275">
        <f t="shared" si="174"/>
        <v>0</v>
      </c>
      <c r="DH275">
        <f>Source!I217*SmtRes!Y275</f>
        <v>0.21331800000000001</v>
      </c>
      <c r="DI275">
        <f>AD275</f>
        <v>0</v>
      </c>
      <c r="DJ275">
        <f>EtalonRes!AB292</f>
        <v>0</v>
      </c>
      <c r="DK275">
        <f>Source!BA217</f>
        <v>33.39</v>
      </c>
      <c r="DL275" t="s">
        <v>6</v>
      </c>
      <c r="DM275">
        <v>0</v>
      </c>
      <c r="DN275" t="s">
        <v>6</v>
      </c>
      <c r="DO275">
        <v>0</v>
      </c>
      <c r="GQ275">
        <v>-1</v>
      </c>
      <c r="GR275">
        <v>-1</v>
      </c>
    </row>
    <row r="276" spans="1:200" x14ac:dyDescent="0.2">
      <c r="A276">
        <f>ROW(Source!A217)</f>
        <v>217</v>
      </c>
      <c r="B276">
        <v>74715642</v>
      </c>
      <c r="C276">
        <v>74757574</v>
      </c>
      <c r="D276">
        <v>49672573</v>
      </c>
      <c r="E276">
        <v>1</v>
      </c>
      <c r="F276">
        <v>1</v>
      </c>
      <c r="G276">
        <v>1</v>
      </c>
      <c r="H276">
        <v>2</v>
      </c>
      <c r="I276" t="s">
        <v>527</v>
      </c>
      <c r="J276" t="s">
        <v>528</v>
      </c>
      <c r="K276" t="s">
        <v>529</v>
      </c>
      <c r="L276">
        <v>1367</v>
      </c>
      <c r="N276">
        <v>1011</v>
      </c>
      <c r="O276" t="s">
        <v>530</v>
      </c>
      <c r="P276" t="s">
        <v>530</v>
      </c>
      <c r="Q276">
        <v>1</v>
      </c>
      <c r="W276">
        <v>0</v>
      </c>
      <c r="X276">
        <v>-430484415</v>
      </c>
      <c r="Y276">
        <f t="shared" si="178"/>
        <v>0.504</v>
      </c>
      <c r="AA276">
        <v>0</v>
      </c>
      <c r="AB276">
        <v>1530.2</v>
      </c>
      <c r="AC276">
        <v>450.77</v>
      </c>
      <c r="AD276">
        <v>0</v>
      </c>
      <c r="AE276">
        <v>0</v>
      </c>
      <c r="AF276">
        <v>115.4</v>
      </c>
      <c r="AG276">
        <v>13.5</v>
      </c>
      <c r="AH276">
        <v>0</v>
      </c>
      <c r="AI276">
        <v>1</v>
      </c>
      <c r="AJ276">
        <v>13.26</v>
      </c>
      <c r="AK276">
        <v>33.39</v>
      </c>
      <c r="AL276">
        <v>1</v>
      </c>
      <c r="AM276">
        <v>4</v>
      </c>
      <c r="AN276">
        <v>0</v>
      </c>
      <c r="AO276">
        <v>1</v>
      </c>
      <c r="AP276">
        <v>1</v>
      </c>
      <c r="AQ276">
        <v>0</v>
      </c>
      <c r="AR276">
        <v>0</v>
      </c>
      <c r="AS276" t="s">
        <v>6</v>
      </c>
      <c r="AT276">
        <v>0.48</v>
      </c>
      <c r="AU276" t="s">
        <v>64</v>
      </c>
      <c r="AV276">
        <v>0</v>
      </c>
      <c r="AW276">
        <v>2</v>
      </c>
      <c r="AX276">
        <v>74757591</v>
      </c>
      <c r="AY276">
        <v>1</v>
      </c>
      <c r="AZ276">
        <v>0</v>
      </c>
      <c r="BA276">
        <v>293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V276">
        <v>0</v>
      </c>
      <c r="CW276">
        <f>ROUND(Y276*Source!I217*DO276,7)</f>
        <v>0</v>
      </c>
      <c r="CX276">
        <f>ROUND(Y276*Source!I217,7)</f>
        <v>8.5327200000000006E-2</v>
      </c>
      <c r="CY276">
        <f>AB276</f>
        <v>1530.2</v>
      </c>
      <c r="CZ276">
        <f>AF276</f>
        <v>115.4</v>
      </c>
      <c r="DA276">
        <f>AJ276</f>
        <v>13.26</v>
      </c>
      <c r="DB276">
        <f t="shared" si="179"/>
        <v>58.16</v>
      </c>
      <c r="DC276">
        <f t="shared" si="180"/>
        <v>6.8</v>
      </c>
      <c r="DD276" t="s">
        <v>6</v>
      </c>
      <c r="DE276" t="s">
        <v>6</v>
      </c>
      <c r="DF276">
        <f t="shared" si="181"/>
        <v>0</v>
      </c>
      <c r="DG276">
        <f>ROUND(ROUND(AF276*AJ276,2)*CX276,2)</f>
        <v>130.57</v>
      </c>
      <c r="DH276">
        <f>Source!I217*SmtRes!Y276</f>
        <v>8.5327200000000006E-2</v>
      </c>
      <c r="DI276">
        <f>AB276</f>
        <v>1530.2</v>
      </c>
      <c r="DJ276">
        <f>EtalonRes!Z293</f>
        <v>115.4</v>
      </c>
      <c r="DK276">
        <f>Source!BB217</f>
        <v>13.26</v>
      </c>
      <c r="DL276" t="s">
        <v>6</v>
      </c>
      <c r="DM276">
        <v>0</v>
      </c>
      <c r="DN276" t="s">
        <v>6</v>
      </c>
      <c r="DO276">
        <v>0</v>
      </c>
      <c r="GQ276">
        <v>-1</v>
      </c>
      <c r="GR276">
        <v>-1</v>
      </c>
    </row>
    <row r="277" spans="1:200" x14ac:dyDescent="0.2">
      <c r="A277">
        <f>ROW(Source!A217)</f>
        <v>217</v>
      </c>
      <c r="B277">
        <v>74715642</v>
      </c>
      <c r="C277">
        <v>74757574</v>
      </c>
      <c r="D277">
        <v>49672703</v>
      </c>
      <c r="E277">
        <v>1</v>
      </c>
      <c r="F277">
        <v>1</v>
      </c>
      <c r="G277">
        <v>1</v>
      </c>
      <c r="H277">
        <v>2</v>
      </c>
      <c r="I277" t="s">
        <v>550</v>
      </c>
      <c r="J277" t="s">
        <v>551</v>
      </c>
      <c r="K277" t="s">
        <v>552</v>
      </c>
      <c r="L277">
        <v>1367</v>
      </c>
      <c r="N277">
        <v>1011</v>
      </c>
      <c r="O277" t="s">
        <v>530</v>
      </c>
      <c r="P277" t="s">
        <v>530</v>
      </c>
      <c r="Q277">
        <v>1</v>
      </c>
      <c r="W277">
        <v>0</v>
      </c>
      <c r="X277">
        <v>-1424865896</v>
      </c>
      <c r="Y277">
        <f t="shared" si="178"/>
        <v>0.35700000000000004</v>
      </c>
      <c r="AA277">
        <v>0</v>
      </c>
      <c r="AB277">
        <v>88.31</v>
      </c>
      <c r="AC277">
        <v>0</v>
      </c>
      <c r="AD277">
        <v>0</v>
      </c>
      <c r="AE277">
        <v>0</v>
      </c>
      <c r="AF277">
        <v>6.66</v>
      </c>
      <c r="AG277">
        <v>0</v>
      </c>
      <c r="AH277">
        <v>0</v>
      </c>
      <c r="AI277">
        <v>1</v>
      </c>
      <c r="AJ277">
        <v>13.26</v>
      </c>
      <c r="AK277">
        <v>33.39</v>
      </c>
      <c r="AL277">
        <v>1</v>
      </c>
      <c r="AM277">
        <v>4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6</v>
      </c>
      <c r="AT277">
        <v>0.34</v>
      </c>
      <c r="AU277" t="s">
        <v>64</v>
      </c>
      <c r="AV277">
        <v>0</v>
      </c>
      <c r="AW277">
        <v>2</v>
      </c>
      <c r="AX277">
        <v>74757592</v>
      </c>
      <c r="AY277">
        <v>1</v>
      </c>
      <c r="AZ277">
        <v>0</v>
      </c>
      <c r="BA277">
        <v>294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V277">
        <v>0</v>
      </c>
      <c r="CW277">
        <f>ROUND(Y277*Source!I217*DO277,7)</f>
        <v>0</v>
      </c>
      <c r="CX277">
        <f>ROUND(Y277*Source!I217,7)</f>
        <v>6.0440099999999997E-2</v>
      </c>
      <c r="CY277">
        <f>AB277</f>
        <v>88.31</v>
      </c>
      <c r="CZ277">
        <f>AF277</f>
        <v>6.66</v>
      </c>
      <c r="DA277">
        <f>AJ277</f>
        <v>13.26</v>
      </c>
      <c r="DB277">
        <f t="shared" si="179"/>
        <v>2.37</v>
      </c>
      <c r="DC277">
        <f t="shared" si="180"/>
        <v>0</v>
      </c>
      <c r="DD277" t="s">
        <v>6</v>
      </c>
      <c r="DE277" t="s">
        <v>6</v>
      </c>
      <c r="DF277">
        <f t="shared" si="181"/>
        <v>0</v>
      </c>
      <c r="DG277">
        <f>ROUND(ROUND(AF277*AJ277,2)*CX277,2)</f>
        <v>5.34</v>
      </c>
      <c r="DH277">
        <f>Source!I217*SmtRes!Y277</f>
        <v>6.044010000000001E-2</v>
      </c>
      <c r="DI277">
        <f>AB277</f>
        <v>88.31</v>
      </c>
      <c r="DJ277">
        <f>EtalonRes!Z294</f>
        <v>6.66</v>
      </c>
      <c r="DK277">
        <f>Source!BB217</f>
        <v>13.26</v>
      </c>
      <c r="DL277" t="s">
        <v>6</v>
      </c>
      <c r="DM277">
        <v>0</v>
      </c>
      <c r="DN277" t="s">
        <v>6</v>
      </c>
      <c r="DO277">
        <v>0</v>
      </c>
      <c r="GQ277">
        <v>-1</v>
      </c>
      <c r="GR277">
        <v>-1</v>
      </c>
    </row>
    <row r="278" spans="1:200" x14ac:dyDescent="0.2">
      <c r="A278">
        <f>ROW(Source!A217)</f>
        <v>217</v>
      </c>
      <c r="B278">
        <v>74715642</v>
      </c>
      <c r="C278">
        <v>74757574</v>
      </c>
      <c r="D278">
        <v>49673503</v>
      </c>
      <c r="E278">
        <v>1</v>
      </c>
      <c r="F278">
        <v>1</v>
      </c>
      <c r="G278">
        <v>1</v>
      </c>
      <c r="H278">
        <v>2</v>
      </c>
      <c r="I278" t="s">
        <v>534</v>
      </c>
      <c r="J278" t="s">
        <v>535</v>
      </c>
      <c r="K278" t="s">
        <v>536</v>
      </c>
      <c r="L278">
        <v>1367</v>
      </c>
      <c r="N278">
        <v>1011</v>
      </c>
      <c r="O278" t="s">
        <v>530</v>
      </c>
      <c r="P278" t="s">
        <v>530</v>
      </c>
      <c r="Q278">
        <v>1</v>
      </c>
      <c r="W278">
        <v>0</v>
      </c>
      <c r="X278">
        <v>509054691</v>
      </c>
      <c r="Y278">
        <f t="shared" si="178"/>
        <v>0.75600000000000001</v>
      </c>
      <c r="AA278">
        <v>0</v>
      </c>
      <c r="AB278">
        <v>871.31</v>
      </c>
      <c r="AC278">
        <v>387.32</v>
      </c>
      <c r="AD278">
        <v>0</v>
      </c>
      <c r="AE278">
        <v>0</v>
      </c>
      <c r="AF278">
        <v>65.709999999999994</v>
      </c>
      <c r="AG278">
        <v>11.6</v>
      </c>
      <c r="AH278">
        <v>0</v>
      </c>
      <c r="AI278">
        <v>1</v>
      </c>
      <c r="AJ278">
        <v>13.26</v>
      </c>
      <c r="AK278">
        <v>33.39</v>
      </c>
      <c r="AL278">
        <v>1</v>
      </c>
      <c r="AM278">
        <v>4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6</v>
      </c>
      <c r="AT278">
        <v>0.72</v>
      </c>
      <c r="AU278" t="s">
        <v>64</v>
      </c>
      <c r="AV278">
        <v>0</v>
      </c>
      <c r="AW278">
        <v>2</v>
      </c>
      <c r="AX278">
        <v>74757593</v>
      </c>
      <c r="AY278">
        <v>1</v>
      </c>
      <c r="AZ278">
        <v>0</v>
      </c>
      <c r="BA278">
        <v>295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V278">
        <v>0</v>
      </c>
      <c r="CW278">
        <f>ROUND(Y278*Source!I217*DO278,7)</f>
        <v>0</v>
      </c>
      <c r="CX278">
        <f>ROUND(Y278*Source!I217,7)</f>
        <v>0.12799079999999999</v>
      </c>
      <c r="CY278">
        <f>AB278</f>
        <v>871.31</v>
      </c>
      <c r="CZ278">
        <f>AF278</f>
        <v>65.709999999999994</v>
      </c>
      <c r="DA278">
        <f>AJ278</f>
        <v>13.26</v>
      </c>
      <c r="DB278">
        <f t="shared" si="179"/>
        <v>49.68</v>
      </c>
      <c r="DC278">
        <f t="shared" si="180"/>
        <v>8.77</v>
      </c>
      <c r="DD278" t="s">
        <v>6</v>
      </c>
      <c r="DE278" t="s">
        <v>6</v>
      </c>
      <c r="DF278">
        <f t="shared" si="181"/>
        <v>0</v>
      </c>
      <c r="DG278">
        <f>ROUND(ROUND(AF278*AJ278,2)*CX278,2)</f>
        <v>111.52</v>
      </c>
      <c r="DH278">
        <f>Source!I217*SmtRes!Y278</f>
        <v>0.12799080000000002</v>
      </c>
      <c r="DI278">
        <f>AB278</f>
        <v>871.31</v>
      </c>
      <c r="DJ278">
        <f>EtalonRes!Z295</f>
        <v>65.709999999999994</v>
      </c>
      <c r="DK278">
        <f>Source!BB217</f>
        <v>13.26</v>
      </c>
      <c r="DL278" t="s">
        <v>6</v>
      </c>
      <c r="DM278">
        <v>0</v>
      </c>
      <c r="DN278" t="s">
        <v>6</v>
      </c>
      <c r="DO278">
        <v>0</v>
      </c>
      <c r="GQ278">
        <v>-1</v>
      </c>
      <c r="GR278">
        <v>-1</v>
      </c>
    </row>
    <row r="279" spans="1:200" x14ac:dyDescent="0.2">
      <c r="A279">
        <f>ROW(Source!A217)</f>
        <v>217</v>
      </c>
      <c r="B279">
        <v>74715642</v>
      </c>
      <c r="C279">
        <v>74757574</v>
      </c>
      <c r="D279">
        <v>49673715</v>
      </c>
      <c r="E279">
        <v>1</v>
      </c>
      <c r="F279">
        <v>1</v>
      </c>
      <c r="G279">
        <v>1</v>
      </c>
      <c r="H279">
        <v>2</v>
      </c>
      <c r="I279" t="s">
        <v>553</v>
      </c>
      <c r="J279" t="s">
        <v>554</v>
      </c>
      <c r="K279" t="s">
        <v>555</v>
      </c>
      <c r="L279">
        <v>1367</v>
      </c>
      <c r="N279">
        <v>1011</v>
      </c>
      <c r="O279" t="s">
        <v>530</v>
      </c>
      <c r="P279" t="s">
        <v>530</v>
      </c>
      <c r="Q279">
        <v>1</v>
      </c>
      <c r="W279">
        <v>0</v>
      </c>
      <c r="X279">
        <v>829370094</v>
      </c>
      <c r="Y279">
        <f t="shared" si="178"/>
        <v>1.6170000000000002</v>
      </c>
      <c r="AA279">
        <v>0</v>
      </c>
      <c r="AB279">
        <v>107.41</v>
      </c>
      <c r="AC279">
        <v>0</v>
      </c>
      <c r="AD279">
        <v>0</v>
      </c>
      <c r="AE279">
        <v>0</v>
      </c>
      <c r="AF279">
        <v>8.1</v>
      </c>
      <c r="AG279">
        <v>0</v>
      </c>
      <c r="AH279">
        <v>0</v>
      </c>
      <c r="AI279">
        <v>1</v>
      </c>
      <c r="AJ279">
        <v>13.26</v>
      </c>
      <c r="AK279">
        <v>33.39</v>
      </c>
      <c r="AL279">
        <v>1</v>
      </c>
      <c r="AM279">
        <v>4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6</v>
      </c>
      <c r="AT279">
        <v>1.54</v>
      </c>
      <c r="AU279" t="s">
        <v>64</v>
      </c>
      <c r="AV279">
        <v>0</v>
      </c>
      <c r="AW279">
        <v>2</v>
      </c>
      <c r="AX279">
        <v>74757594</v>
      </c>
      <c r="AY279">
        <v>1</v>
      </c>
      <c r="AZ279">
        <v>0</v>
      </c>
      <c r="BA279">
        <v>296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V279">
        <v>0</v>
      </c>
      <c r="CW279">
        <f>ROUND(Y279*Source!I217*DO279,7)</f>
        <v>0</v>
      </c>
      <c r="CX279">
        <f>ROUND(Y279*Source!I217,7)</f>
        <v>0.2737581</v>
      </c>
      <c r="CY279">
        <f>AB279</f>
        <v>107.41</v>
      </c>
      <c r="CZ279">
        <f>AF279</f>
        <v>8.1</v>
      </c>
      <c r="DA279">
        <f>AJ279</f>
        <v>13.26</v>
      </c>
      <c r="DB279">
        <f t="shared" si="179"/>
        <v>13.09</v>
      </c>
      <c r="DC279">
        <f t="shared" si="180"/>
        <v>0</v>
      </c>
      <c r="DD279" t="s">
        <v>6</v>
      </c>
      <c r="DE279" t="s">
        <v>6</v>
      </c>
      <c r="DF279">
        <f t="shared" si="181"/>
        <v>0</v>
      </c>
      <c r="DG279">
        <f>ROUND(ROUND(AF279*AJ279,2)*CX279,2)</f>
        <v>29.4</v>
      </c>
      <c r="DH279">
        <f>Source!I217*SmtRes!Y279</f>
        <v>0.27375810000000006</v>
      </c>
      <c r="DI279">
        <f>AB279</f>
        <v>107.41</v>
      </c>
      <c r="DJ279">
        <f>EtalonRes!Z296</f>
        <v>8.1</v>
      </c>
      <c r="DK279">
        <f>Source!BB217</f>
        <v>13.26</v>
      </c>
      <c r="DL279" t="s">
        <v>6</v>
      </c>
      <c r="DM279">
        <v>0</v>
      </c>
      <c r="DN279" t="s">
        <v>6</v>
      </c>
      <c r="DO279">
        <v>0</v>
      </c>
      <c r="GQ279">
        <v>-1</v>
      </c>
      <c r="GR279">
        <v>-1</v>
      </c>
    </row>
    <row r="280" spans="1:200" x14ac:dyDescent="0.2">
      <c r="A280">
        <f>ROW(Source!A217)</f>
        <v>217</v>
      </c>
      <c r="B280">
        <v>74715642</v>
      </c>
      <c r="C280">
        <v>74757574</v>
      </c>
      <c r="D280">
        <v>49521144</v>
      </c>
      <c r="E280">
        <v>1</v>
      </c>
      <c r="F280">
        <v>1</v>
      </c>
      <c r="G280">
        <v>1</v>
      </c>
      <c r="H280">
        <v>3</v>
      </c>
      <c r="I280" t="s">
        <v>556</v>
      </c>
      <c r="J280" t="s">
        <v>557</v>
      </c>
      <c r="K280" t="s">
        <v>558</v>
      </c>
      <c r="L280">
        <v>1348</v>
      </c>
      <c r="N280">
        <v>1009</v>
      </c>
      <c r="O280" t="s">
        <v>559</v>
      </c>
      <c r="P280" t="s">
        <v>559</v>
      </c>
      <c r="Q280">
        <v>1000</v>
      </c>
      <c r="W280">
        <v>0</v>
      </c>
      <c r="X280">
        <v>-847628873</v>
      </c>
      <c r="Y280" s="183" t="e">
        <f>#REF!</f>
        <v>#REF!</v>
      </c>
      <c r="AA280">
        <v>241405.89</v>
      </c>
      <c r="AB280">
        <v>0</v>
      </c>
      <c r="AC280">
        <v>0</v>
      </c>
      <c r="AD280">
        <v>0</v>
      </c>
      <c r="AE280">
        <v>26499</v>
      </c>
      <c r="AF280">
        <v>0</v>
      </c>
      <c r="AG280">
        <v>0</v>
      </c>
      <c r="AH280">
        <v>0</v>
      </c>
      <c r="AI280">
        <v>9.11</v>
      </c>
      <c r="AJ280">
        <v>1</v>
      </c>
      <c r="AK280">
        <v>1</v>
      </c>
      <c r="AL280">
        <v>1</v>
      </c>
      <c r="AM280">
        <v>4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6</v>
      </c>
      <c r="AT280">
        <v>8.8999999999999995E-4</v>
      </c>
      <c r="AU280" t="s">
        <v>6</v>
      </c>
      <c r="AV280">
        <v>0</v>
      </c>
      <c r="AW280">
        <v>2</v>
      </c>
      <c r="AX280">
        <v>74757595</v>
      </c>
      <c r="AY280">
        <v>1</v>
      </c>
      <c r="AZ280">
        <v>0</v>
      </c>
      <c r="BA280">
        <v>297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V280">
        <v>0</v>
      </c>
      <c r="CW280">
        <v>0</v>
      </c>
      <c r="CX280" t="e">
        <f>ROUND(Y280*Source!I217,7)</f>
        <v>#REF!</v>
      </c>
      <c r="CY280">
        <f t="shared" ref="CY280:CY287" si="182">AA280</f>
        <v>241405.89</v>
      </c>
      <c r="CZ280">
        <f t="shared" ref="CZ280:CZ287" si="183">AE280</f>
        <v>26499</v>
      </c>
      <c r="DA280">
        <f t="shared" ref="DA280:DA287" si="184">AI280</f>
        <v>9.11</v>
      </c>
      <c r="DB280">
        <f t="shared" ref="DB280:DB287" si="185">ROUND(ROUND(AT280*CZ280,2),2)</f>
        <v>23.58</v>
      </c>
      <c r="DC280">
        <f t="shared" ref="DC280:DC287" si="186">ROUND(ROUND(AT280*AG280,2),2)</f>
        <v>0</v>
      </c>
      <c r="DD280" t="s">
        <v>6</v>
      </c>
      <c r="DE280" t="s">
        <v>6</v>
      </c>
      <c r="DF280" t="e">
        <f t="shared" ref="DF280:DF287" si="187">ROUND(ROUND(AE280*AI280,2)*CX280,2)</f>
        <v>#REF!</v>
      </c>
      <c r="DG280" t="e">
        <f t="shared" ref="DG280:DG289" si="188">ROUND(ROUND(AF280,2)*CX280,2)</f>
        <v>#REF!</v>
      </c>
      <c r="DH280" t="e">
        <f>Source!I217*SmtRes!Y280</f>
        <v>#REF!</v>
      </c>
      <c r="DI280">
        <f t="shared" ref="DI280:DI287" si="189">AA280</f>
        <v>241405.89</v>
      </c>
      <c r="DJ280">
        <f>EtalonRes!Y297</f>
        <v>26499</v>
      </c>
      <c r="DK280">
        <f>Source!BC217</f>
        <v>9.11</v>
      </c>
      <c r="DL280" t="s">
        <v>6</v>
      </c>
      <c r="DM280">
        <v>0</v>
      </c>
      <c r="DN280" t="s">
        <v>6</v>
      </c>
      <c r="DO280">
        <v>0</v>
      </c>
      <c r="GQ280">
        <v>-1</v>
      </c>
      <c r="GR280">
        <v>-1</v>
      </c>
    </row>
    <row r="281" spans="1:200" x14ac:dyDescent="0.2">
      <c r="A281">
        <f>ROW(Source!A217)</f>
        <v>217</v>
      </c>
      <c r="B281">
        <v>74715642</v>
      </c>
      <c r="C281">
        <v>74757574</v>
      </c>
      <c r="D281">
        <v>49524301</v>
      </c>
      <c r="E281">
        <v>1</v>
      </c>
      <c r="F281">
        <v>1</v>
      </c>
      <c r="G281">
        <v>1</v>
      </c>
      <c r="H281">
        <v>3</v>
      </c>
      <c r="I281" t="s">
        <v>560</v>
      </c>
      <c r="J281" t="s">
        <v>561</v>
      </c>
      <c r="K281" t="s">
        <v>562</v>
      </c>
      <c r="L281">
        <v>1348</v>
      </c>
      <c r="N281">
        <v>1009</v>
      </c>
      <c r="O281" t="s">
        <v>559</v>
      </c>
      <c r="P281" t="s">
        <v>559</v>
      </c>
      <c r="Q281">
        <v>1000</v>
      </c>
      <c r="W281">
        <v>0</v>
      </c>
      <c r="X281">
        <v>1824693337</v>
      </c>
      <c r="Y281" s="183" t="e">
        <f>#REF!</f>
        <v>#REF!</v>
      </c>
      <c r="AA281">
        <v>94397.82</v>
      </c>
      <c r="AB281">
        <v>0</v>
      </c>
      <c r="AC281">
        <v>0</v>
      </c>
      <c r="AD281">
        <v>0</v>
      </c>
      <c r="AE281">
        <v>10362</v>
      </c>
      <c r="AF281">
        <v>0</v>
      </c>
      <c r="AG281">
        <v>0</v>
      </c>
      <c r="AH281">
        <v>0</v>
      </c>
      <c r="AI281">
        <v>9.11</v>
      </c>
      <c r="AJ281">
        <v>1</v>
      </c>
      <c r="AK281">
        <v>1</v>
      </c>
      <c r="AL281">
        <v>1</v>
      </c>
      <c r="AM281">
        <v>4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6</v>
      </c>
      <c r="AT281">
        <v>4.4999999999999999E-4</v>
      </c>
      <c r="AU281" t="s">
        <v>6</v>
      </c>
      <c r="AV281">
        <v>0</v>
      </c>
      <c r="AW281">
        <v>2</v>
      </c>
      <c r="AX281">
        <v>74757596</v>
      </c>
      <c r="AY281">
        <v>1</v>
      </c>
      <c r="AZ281">
        <v>0</v>
      </c>
      <c r="BA281">
        <v>298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V281">
        <v>0</v>
      </c>
      <c r="CW281">
        <v>0</v>
      </c>
      <c r="CX281" t="e">
        <f>ROUND(Y281*Source!I217,7)</f>
        <v>#REF!</v>
      </c>
      <c r="CY281">
        <f t="shared" si="182"/>
        <v>94397.82</v>
      </c>
      <c r="CZ281">
        <f t="shared" si="183"/>
        <v>10362</v>
      </c>
      <c r="DA281">
        <f t="shared" si="184"/>
        <v>9.11</v>
      </c>
      <c r="DB281">
        <f t="shared" si="185"/>
        <v>4.66</v>
      </c>
      <c r="DC281">
        <f t="shared" si="186"/>
        <v>0</v>
      </c>
      <c r="DD281" t="s">
        <v>6</v>
      </c>
      <c r="DE281" t="s">
        <v>6</v>
      </c>
      <c r="DF281" t="e">
        <f t="shared" si="187"/>
        <v>#REF!</v>
      </c>
      <c r="DG281" t="e">
        <f t="shared" si="188"/>
        <v>#REF!</v>
      </c>
      <c r="DH281" t="e">
        <f>Source!I217*SmtRes!Y281</f>
        <v>#REF!</v>
      </c>
      <c r="DI281">
        <f t="shared" si="189"/>
        <v>94397.82</v>
      </c>
      <c r="DJ281">
        <f>EtalonRes!Y298</f>
        <v>10362</v>
      </c>
      <c r="DK281">
        <f>Source!BC217</f>
        <v>9.11</v>
      </c>
      <c r="DL281" t="s">
        <v>6</v>
      </c>
      <c r="DM281">
        <v>0</v>
      </c>
      <c r="DN281" t="s">
        <v>6</v>
      </c>
      <c r="DO281">
        <v>0</v>
      </c>
      <c r="GQ281">
        <v>-1</v>
      </c>
      <c r="GR281">
        <v>-1</v>
      </c>
    </row>
    <row r="282" spans="1:200" x14ac:dyDescent="0.2">
      <c r="A282">
        <f>ROW(Source!A217)</f>
        <v>217</v>
      </c>
      <c r="B282">
        <v>74715642</v>
      </c>
      <c r="C282">
        <v>74757574</v>
      </c>
      <c r="D282">
        <v>49525488</v>
      </c>
      <c r="E282">
        <v>1</v>
      </c>
      <c r="F282">
        <v>1</v>
      </c>
      <c r="G282">
        <v>1</v>
      </c>
      <c r="H282">
        <v>3</v>
      </c>
      <c r="I282" t="s">
        <v>537</v>
      </c>
      <c r="J282" t="s">
        <v>538</v>
      </c>
      <c r="K282" t="s">
        <v>539</v>
      </c>
      <c r="L282">
        <v>1346</v>
      </c>
      <c r="N282">
        <v>1009</v>
      </c>
      <c r="O282" t="s">
        <v>540</v>
      </c>
      <c r="P282" t="s">
        <v>540</v>
      </c>
      <c r="Q282">
        <v>1</v>
      </c>
      <c r="W282">
        <v>0</v>
      </c>
      <c r="X282">
        <v>-1864341761</v>
      </c>
      <c r="Y282" s="183" t="e">
        <f>#REF!</f>
        <v>#REF!</v>
      </c>
      <c r="AA282">
        <v>82.35</v>
      </c>
      <c r="AB282">
        <v>0</v>
      </c>
      <c r="AC282">
        <v>0</v>
      </c>
      <c r="AD282">
        <v>0</v>
      </c>
      <c r="AE282">
        <v>9.0399999999999991</v>
      </c>
      <c r="AF282">
        <v>0</v>
      </c>
      <c r="AG282">
        <v>0</v>
      </c>
      <c r="AH282">
        <v>0</v>
      </c>
      <c r="AI282">
        <v>9.11</v>
      </c>
      <c r="AJ282">
        <v>1</v>
      </c>
      <c r="AK282">
        <v>1</v>
      </c>
      <c r="AL282">
        <v>1</v>
      </c>
      <c r="AM282">
        <v>4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6</v>
      </c>
      <c r="AT282">
        <v>15</v>
      </c>
      <c r="AU282" t="s">
        <v>6</v>
      </c>
      <c r="AV282">
        <v>0</v>
      </c>
      <c r="AW282">
        <v>2</v>
      </c>
      <c r="AX282">
        <v>74757597</v>
      </c>
      <c r="AY282">
        <v>1</v>
      </c>
      <c r="AZ282">
        <v>0</v>
      </c>
      <c r="BA282">
        <v>299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V282">
        <v>0</v>
      </c>
      <c r="CW282">
        <v>0</v>
      </c>
      <c r="CX282" t="e">
        <f>ROUND(Y282*Source!I217,7)</f>
        <v>#REF!</v>
      </c>
      <c r="CY282">
        <f t="shared" si="182"/>
        <v>82.35</v>
      </c>
      <c r="CZ282">
        <f t="shared" si="183"/>
        <v>9.0399999999999991</v>
      </c>
      <c r="DA282">
        <f t="shared" si="184"/>
        <v>9.11</v>
      </c>
      <c r="DB282">
        <f t="shared" si="185"/>
        <v>135.6</v>
      </c>
      <c r="DC282">
        <f t="shared" si="186"/>
        <v>0</v>
      </c>
      <c r="DD282" t="s">
        <v>6</v>
      </c>
      <c r="DE282" t="s">
        <v>6</v>
      </c>
      <c r="DF282" t="e">
        <f t="shared" si="187"/>
        <v>#REF!</v>
      </c>
      <c r="DG282" t="e">
        <f t="shared" si="188"/>
        <v>#REF!</v>
      </c>
      <c r="DH282" t="e">
        <f>Source!I217*SmtRes!Y282</f>
        <v>#REF!</v>
      </c>
      <c r="DI282">
        <f t="shared" si="189"/>
        <v>82.35</v>
      </c>
      <c r="DJ282">
        <f>EtalonRes!Y299</f>
        <v>9.0399999999999991</v>
      </c>
      <c r="DK282">
        <f>Source!BC217</f>
        <v>9.11</v>
      </c>
      <c r="DL282" t="s">
        <v>6</v>
      </c>
      <c r="DM282">
        <v>0</v>
      </c>
      <c r="DN282" t="s">
        <v>6</v>
      </c>
      <c r="DO282">
        <v>0</v>
      </c>
      <c r="GQ282">
        <v>-1</v>
      </c>
      <c r="GR282">
        <v>-1</v>
      </c>
    </row>
    <row r="283" spans="1:200" x14ac:dyDescent="0.2">
      <c r="A283">
        <f>ROW(Source!A217)</f>
        <v>217</v>
      </c>
      <c r="B283">
        <v>74715642</v>
      </c>
      <c r="C283">
        <v>74757574</v>
      </c>
      <c r="D283">
        <v>49526492</v>
      </c>
      <c r="E283">
        <v>1</v>
      </c>
      <c r="F283">
        <v>1</v>
      </c>
      <c r="G283">
        <v>1</v>
      </c>
      <c r="H283">
        <v>3</v>
      </c>
      <c r="I283" t="s">
        <v>541</v>
      </c>
      <c r="J283" t="s">
        <v>542</v>
      </c>
      <c r="K283" t="s">
        <v>543</v>
      </c>
      <c r="L283">
        <v>1346</v>
      </c>
      <c r="N283">
        <v>1009</v>
      </c>
      <c r="O283" t="s">
        <v>540</v>
      </c>
      <c r="P283" t="s">
        <v>540</v>
      </c>
      <c r="Q283">
        <v>1</v>
      </c>
      <c r="W283">
        <v>0</v>
      </c>
      <c r="X283">
        <v>497341279</v>
      </c>
      <c r="Y283" s="183" t="e">
        <f>#REF!</f>
        <v>#REF!</v>
      </c>
      <c r="AA283">
        <v>210.35</v>
      </c>
      <c r="AB283">
        <v>0</v>
      </c>
      <c r="AC283">
        <v>0</v>
      </c>
      <c r="AD283">
        <v>0</v>
      </c>
      <c r="AE283">
        <v>23.09</v>
      </c>
      <c r="AF283">
        <v>0</v>
      </c>
      <c r="AG283">
        <v>0</v>
      </c>
      <c r="AH283">
        <v>0</v>
      </c>
      <c r="AI283">
        <v>9.11</v>
      </c>
      <c r="AJ283">
        <v>1</v>
      </c>
      <c r="AK283">
        <v>1</v>
      </c>
      <c r="AL283">
        <v>1</v>
      </c>
      <c r="AM283">
        <v>4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6</v>
      </c>
      <c r="AT283">
        <v>8</v>
      </c>
      <c r="AU283" t="s">
        <v>6</v>
      </c>
      <c r="AV283">
        <v>0</v>
      </c>
      <c r="AW283">
        <v>2</v>
      </c>
      <c r="AX283">
        <v>74757598</v>
      </c>
      <c r="AY283">
        <v>1</v>
      </c>
      <c r="AZ283">
        <v>0</v>
      </c>
      <c r="BA283">
        <v>300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V283">
        <v>0</v>
      </c>
      <c r="CW283">
        <v>0</v>
      </c>
      <c r="CX283" t="e">
        <f>ROUND(Y283*Source!I217,7)</f>
        <v>#REF!</v>
      </c>
      <c r="CY283">
        <f t="shared" si="182"/>
        <v>210.35</v>
      </c>
      <c r="CZ283">
        <f t="shared" si="183"/>
        <v>23.09</v>
      </c>
      <c r="DA283">
        <f t="shared" si="184"/>
        <v>9.11</v>
      </c>
      <c r="DB283">
        <f t="shared" si="185"/>
        <v>184.72</v>
      </c>
      <c r="DC283">
        <f t="shared" si="186"/>
        <v>0</v>
      </c>
      <c r="DD283" t="s">
        <v>6</v>
      </c>
      <c r="DE283" t="s">
        <v>6</v>
      </c>
      <c r="DF283" t="e">
        <f t="shared" si="187"/>
        <v>#REF!</v>
      </c>
      <c r="DG283" t="e">
        <f t="shared" si="188"/>
        <v>#REF!</v>
      </c>
      <c r="DH283" t="e">
        <f>Source!I217*SmtRes!Y283</f>
        <v>#REF!</v>
      </c>
      <c r="DI283">
        <f t="shared" si="189"/>
        <v>210.35</v>
      </c>
      <c r="DJ283">
        <f>EtalonRes!Y300</f>
        <v>23.09</v>
      </c>
      <c r="DK283">
        <f>Source!BC217</f>
        <v>9.11</v>
      </c>
      <c r="DL283" t="s">
        <v>6</v>
      </c>
      <c r="DM283">
        <v>0</v>
      </c>
      <c r="DN283" t="s">
        <v>6</v>
      </c>
      <c r="DO283">
        <v>0</v>
      </c>
      <c r="GQ283">
        <v>-1</v>
      </c>
      <c r="GR283">
        <v>-1</v>
      </c>
    </row>
    <row r="284" spans="1:200" x14ac:dyDescent="0.2">
      <c r="A284">
        <f>ROW(Source!A217)</f>
        <v>217</v>
      </c>
      <c r="B284">
        <v>74715642</v>
      </c>
      <c r="C284">
        <v>74757574</v>
      </c>
      <c r="D284">
        <v>49555131</v>
      </c>
      <c r="E284">
        <v>1</v>
      </c>
      <c r="F284">
        <v>1</v>
      </c>
      <c r="G284">
        <v>1</v>
      </c>
      <c r="H284">
        <v>3</v>
      </c>
      <c r="I284" t="s">
        <v>563</v>
      </c>
      <c r="J284" t="s">
        <v>564</v>
      </c>
      <c r="K284" t="s">
        <v>565</v>
      </c>
      <c r="L284">
        <v>1348</v>
      </c>
      <c r="N284">
        <v>1009</v>
      </c>
      <c r="O284" t="s">
        <v>559</v>
      </c>
      <c r="P284" t="s">
        <v>559</v>
      </c>
      <c r="Q284">
        <v>1000</v>
      </c>
      <c r="W284">
        <v>0</v>
      </c>
      <c r="X284">
        <v>-364749507</v>
      </c>
      <c r="Y284" s="183" t="e">
        <f>#REF!</f>
        <v>#REF!</v>
      </c>
      <c r="AA284">
        <v>156537.13</v>
      </c>
      <c r="AB284">
        <v>0</v>
      </c>
      <c r="AC284">
        <v>0</v>
      </c>
      <c r="AD284">
        <v>0</v>
      </c>
      <c r="AE284">
        <v>17183</v>
      </c>
      <c r="AF284">
        <v>0</v>
      </c>
      <c r="AG284">
        <v>0</v>
      </c>
      <c r="AH284">
        <v>0</v>
      </c>
      <c r="AI284">
        <v>9.11</v>
      </c>
      <c r="AJ284">
        <v>1</v>
      </c>
      <c r="AK284">
        <v>1</v>
      </c>
      <c r="AL284">
        <v>1</v>
      </c>
      <c r="AM284">
        <v>4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6</v>
      </c>
      <c r="AT284">
        <v>5.0099999999999997E-3</v>
      </c>
      <c r="AU284" t="s">
        <v>6</v>
      </c>
      <c r="AV284">
        <v>0</v>
      </c>
      <c r="AW284">
        <v>2</v>
      </c>
      <c r="AX284">
        <v>74757600</v>
      </c>
      <c r="AY284">
        <v>1</v>
      </c>
      <c r="AZ284">
        <v>0</v>
      </c>
      <c r="BA284">
        <v>302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V284">
        <v>0</v>
      </c>
      <c r="CW284">
        <v>0</v>
      </c>
      <c r="CX284" t="e">
        <f>ROUND(Y284*Source!I217,7)</f>
        <v>#REF!</v>
      </c>
      <c r="CY284">
        <f t="shared" si="182"/>
        <v>156537.13</v>
      </c>
      <c r="CZ284">
        <f t="shared" si="183"/>
        <v>17183</v>
      </c>
      <c r="DA284">
        <f t="shared" si="184"/>
        <v>9.11</v>
      </c>
      <c r="DB284">
        <f t="shared" si="185"/>
        <v>86.09</v>
      </c>
      <c r="DC284">
        <f t="shared" si="186"/>
        <v>0</v>
      </c>
      <c r="DD284" t="s">
        <v>6</v>
      </c>
      <c r="DE284" t="s">
        <v>6</v>
      </c>
      <c r="DF284" t="e">
        <f t="shared" si="187"/>
        <v>#REF!</v>
      </c>
      <c r="DG284" t="e">
        <f t="shared" si="188"/>
        <v>#REF!</v>
      </c>
      <c r="DH284" t="e">
        <f>Source!I217*SmtRes!Y284</f>
        <v>#REF!</v>
      </c>
      <c r="DI284">
        <f t="shared" si="189"/>
        <v>156537.13</v>
      </c>
      <c r="DJ284">
        <f>EtalonRes!Y302</f>
        <v>17183</v>
      </c>
      <c r="DK284">
        <f>Source!BC217</f>
        <v>9.11</v>
      </c>
      <c r="DL284" t="s">
        <v>6</v>
      </c>
      <c r="DM284">
        <v>0</v>
      </c>
      <c r="DN284" t="s">
        <v>6</v>
      </c>
      <c r="DO284">
        <v>0</v>
      </c>
      <c r="GQ284">
        <v>-1</v>
      </c>
      <c r="GR284">
        <v>-1</v>
      </c>
    </row>
    <row r="285" spans="1:200" x14ac:dyDescent="0.2">
      <c r="A285">
        <f>ROW(Source!A217)</f>
        <v>217</v>
      </c>
      <c r="B285">
        <v>74715642</v>
      </c>
      <c r="C285">
        <v>74757574</v>
      </c>
      <c r="D285">
        <v>0</v>
      </c>
      <c r="E285">
        <v>0</v>
      </c>
      <c r="F285">
        <v>1</v>
      </c>
      <c r="G285">
        <v>1</v>
      </c>
      <c r="H285">
        <v>3</v>
      </c>
      <c r="I285" t="s">
        <v>35</v>
      </c>
      <c r="J285" t="s">
        <v>106</v>
      </c>
      <c r="K285" t="s">
        <v>104</v>
      </c>
      <c r="L285">
        <v>1327</v>
      </c>
      <c r="N285">
        <v>1005</v>
      </c>
      <c r="O285" t="s">
        <v>105</v>
      </c>
      <c r="P285" t="s">
        <v>105</v>
      </c>
      <c r="Q285">
        <v>1</v>
      </c>
      <c r="W285">
        <v>0</v>
      </c>
      <c r="X285">
        <v>2085913559</v>
      </c>
      <c r="Y285">
        <f t="shared" ref="Y285:Y287" si="190">AT285</f>
        <v>60.307147100000002</v>
      </c>
      <c r="AA285">
        <v>668.9</v>
      </c>
      <c r="AB285">
        <v>0</v>
      </c>
      <c r="AC285">
        <v>0</v>
      </c>
      <c r="AD285">
        <v>0</v>
      </c>
      <c r="AE285">
        <v>703.43</v>
      </c>
      <c r="AF285">
        <v>0</v>
      </c>
      <c r="AG285">
        <v>0</v>
      </c>
      <c r="AH285">
        <v>0</v>
      </c>
      <c r="AI285">
        <v>9.11</v>
      </c>
      <c r="AJ285">
        <v>1</v>
      </c>
      <c r="AK285">
        <v>1</v>
      </c>
      <c r="AL285">
        <v>1</v>
      </c>
      <c r="AM285">
        <v>0</v>
      </c>
      <c r="AN285">
        <v>0</v>
      </c>
      <c r="AO285">
        <v>0</v>
      </c>
      <c r="AP285">
        <v>1</v>
      </c>
      <c r="AQ285">
        <v>0</v>
      </c>
      <c r="AR285">
        <v>0</v>
      </c>
      <c r="AS285" t="s">
        <v>6</v>
      </c>
      <c r="AT285">
        <v>60.307147100000002</v>
      </c>
      <c r="AU285" t="s">
        <v>6</v>
      </c>
      <c r="AV285">
        <v>0</v>
      </c>
      <c r="AW285">
        <v>1</v>
      </c>
      <c r="AX285">
        <v>-1</v>
      </c>
      <c r="AY285">
        <v>0</v>
      </c>
      <c r="AZ285">
        <v>0</v>
      </c>
      <c r="BA285" t="s">
        <v>6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V285">
        <v>0</v>
      </c>
      <c r="CW285">
        <v>0</v>
      </c>
      <c r="CX285">
        <f>ROUND(Y285*Source!I217,7)</f>
        <v>10.210000000000001</v>
      </c>
      <c r="CY285">
        <f t="shared" si="182"/>
        <v>668.9</v>
      </c>
      <c r="CZ285">
        <f t="shared" si="183"/>
        <v>703.43</v>
      </c>
      <c r="DA285">
        <f t="shared" si="184"/>
        <v>9.11</v>
      </c>
      <c r="DB285">
        <f t="shared" si="185"/>
        <v>42421.86</v>
      </c>
      <c r="DC285">
        <f t="shared" si="186"/>
        <v>0</v>
      </c>
      <c r="DD285" t="s">
        <v>6</v>
      </c>
      <c r="DE285" t="s">
        <v>6</v>
      </c>
      <c r="DF285">
        <f t="shared" si="187"/>
        <v>65428.23</v>
      </c>
      <c r="DG285">
        <f t="shared" si="188"/>
        <v>0</v>
      </c>
      <c r="DH285">
        <f>Source!I217*SmtRes!Y285</f>
        <v>10.21000000403</v>
      </c>
      <c r="DI285">
        <f t="shared" si="189"/>
        <v>668.9</v>
      </c>
      <c r="DJ285">
        <f t="shared" ref="DJ285:DJ287" si="191">DF285</f>
        <v>65428.23</v>
      </c>
      <c r="DK285">
        <f>Source!BC217</f>
        <v>9.11</v>
      </c>
      <c r="DL285" t="s">
        <v>6</v>
      </c>
      <c r="DM285">
        <v>0</v>
      </c>
      <c r="DN285" t="s">
        <v>6</v>
      </c>
      <c r="DO285">
        <v>0</v>
      </c>
      <c r="GP285">
        <v>1</v>
      </c>
      <c r="GQ285">
        <v>-1</v>
      </c>
      <c r="GR285">
        <v>-1</v>
      </c>
    </row>
    <row r="286" spans="1:200" x14ac:dyDescent="0.2">
      <c r="A286">
        <f>ROW(Source!A217)</f>
        <v>217</v>
      </c>
      <c r="B286">
        <v>74715642</v>
      </c>
      <c r="C286">
        <v>74757574</v>
      </c>
      <c r="D286">
        <v>0</v>
      </c>
      <c r="E286">
        <v>0</v>
      </c>
      <c r="F286">
        <v>1</v>
      </c>
      <c r="G286">
        <v>1</v>
      </c>
      <c r="H286">
        <v>3</v>
      </c>
      <c r="I286" t="s">
        <v>35</v>
      </c>
      <c r="J286" t="s">
        <v>106</v>
      </c>
      <c r="K286" t="s">
        <v>109</v>
      </c>
      <c r="L286">
        <v>1327</v>
      </c>
      <c r="N286">
        <v>1005</v>
      </c>
      <c r="O286" t="s">
        <v>105</v>
      </c>
      <c r="P286" t="s">
        <v>105</v>
      </c>
      <c r="Q286">
        <v>1</v>
      </c>
      <c r="W286">
        <v>0</v>
      </c>
      <c r="X286">
        <v>187543162</v>
      </c>
      <c r="Y286">
        <f t="shared" si="190"/>
        <v>11.872415800000001</v>
      </c>
      <c r="AA286">
        <v>665.4</v>
      </c>
      <c r="AB286">
        <v>0</v>
      </c>
      <c r="AC286">
        <v>0</v>
      </c>
      <c r="AD286">
        <v>0</v>
      </c>
      <c r="AE286">
        <v>699.75</v>
      </c>
      <c r="AF286">
        <v>0</v>
      </c>
      <c r="AG286">
        <v>0</v>
      </c>
      <c r="AH286">
        <v>0</v>
      </c>
      <c r="AI286">
        <v>9.11</v>
      </c>
      <c r="AJ286">
        <v>1</v>
      </c>
      <c r="AK286">
        <v>1</v>
      </c>
      <c r="AL286">
        <v>1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 t="s">
        <v>6</v>
      </c>
      <c r="AT286">
        <v>11.872415800000001</v>
      </c>
      <c r="AU286" t="s">
        <v>6</v>
      </c>
      <c r="AV286">
        <v>0</v>
      </c>
      <c r="AW286">
        <v>1</v>
      </c>
      <c r="AX286">
        <v>-1</v>
      </c>
      <c r="AY286">
        <v>0</v>
      </c>
      <c r="AZ286">
        <v>0</v>
      </c>
      <c r="BA286" t="s">
        <v>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V286">
        <v>0</v>
      </c>
      <c r="CW286">
        <v>0</v>
      </c>
      <c r="CX286">
        <f>ROUND(Y286*Source!I217,7)</f>
        <v>2.0099999999999998</v>
      </c>
      <c r="CY286">
        <f t="shared" si="182"/>
        <v>665.4</v>
      </c>
      <c r="CZ286">
        <f t="shared" si="183"/>
        <v>699.75</v>
      </c>
      <c r="DA286">
        <f t="shared" si="184"/>
        <v>9.11</v>
      </c>
      <c r="DB286">
        <f t="shared" si="185"/>
        <v>8307.7199999999993</v>
      </c>
      <c r="DC286">
        <f t="shared" si="186"/>
        <v>0</v>
      </c>
      <c r="DD286" t="s">
        <v>6</v>
      </c>
      <c r="DE286" t="s">
        <v>6</v>
      </c>
      <c r="DF286">
        <f t="shared" si="187"/>
        <v>12813.19</v>
      </c>
      <c r="DG286">
        <f t="shared" si="188"/>
        <v>0</v>
      </c>
      <c r="DH286">
        <f>Source!I217*SmtRes!Y286</f>
        <v>2.0099999949400003</v>
      </c>
      <c r="DI286">
        <f t="shared" si="189"/>
        <v>665.4</v>
      </c>
      <c r="DJ286">
        <f t="shared" si="191"/>
        <v>12813.19</v>
      </c>
      <c r="DK286">
        <f>Source!BC217</f>
        <v>9.11</v>
      </c>
      <c r="DL286" t="s">
        <v>6</v>
      </c>
      <c r="DM286">
        <v>0</v>
      </c>
      <c r="DN286" t="s">
        <v>6</v>
      </c>
      <c r="DO286">
        <v>0</v>
      </c>
      <c r="GP286">
        <v>1</v>
      </c>
      <c r="GQ286">
        <v>-1</v>
      </c>
      <c r="GR286">
        <v>-1</v>
      </c>
    </row>
    <row r="287" spans="1:200" x14ac:dyDescent="0.2">
      <c r="A287">
        <f>ROW(Source!A217)</f>
        <v>217</v>
      </c>
      <c r="B287">
        <v>74715642</v>
      </c>
      <c r="C287">
        <v>74757574</v>
      </c>
      <c r="D287">
        <v>0</v>
      </c>
      <c r="E287">
        <v>1</v>
      </c>
      <c r="F287">
        <v>1</v>
      </c>
      <c r="G287">
        <v>1</v>
      </c>
      <c r="H287">
        <v>3</v>
      </c>
      <c r="I287" t="s">
        <v>35</v>
      </c>
      <c r="J287" t="s">
        <v>282</v>
      </c>
      <c r="K287" t="s">
        <v>280</v>
      </c>
      <c r="L287">
        <v>2698</v>
      </c>
      <c r="N287">
        <v>1013</v>
      </c>
      <c r="O287" t="s">
        <v>281</v>
      </c>
      <c r="P287" t="s">
        <v>281</v>
      </c>
      <c r="Q287">
        <v>1</v>
      </c>
      <c r="W287">
        <v>0</v>
      </c>
      <c r="X287">
        <v>1960433838</v>
      </c>
      <c r="Y287">
        <f t="shared" si="190"/>
        <v>70.880094499999998</v>
      </c>
      <c r="AA287">
        <v>32.5</v>
      </c>
      <c r="AB287">
        <v>0</v>
      </c>
      <c r="AC287">
        <v>0</v>
      </c>
      <c r="AD287">
        <v>0</v>
      </c>
      <c r="AE287">
        <v>34.18</v>
      </c>
      <c r="AF287">
        <v>0</v>
      </c>
      <c r="AG287">
        <v>0</v>
      </c>
      <c r="AH287">
        <v>0</v>
      </c>
      <c r="AI287">
        <v>9.11</v>
      </c>
      <c r="AJ287">
        <v>1</v>
      </c>
      <c r="AK287">
        <v>1</v>
      </c>
      <c r="AL287">
        <v>1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 t="s">
        <v>6</v>
      </c>
      <c r="AT287">
        <v>70.880094499999998</v>
      </c>
      <c r="AU287" t="s">
        <v>6</v>
      </c>
      <c r="AV287">
        <v>0</v>
      </c>
      <c r="AW287">
        <v>1</v>
      </c>
      <c r="AX287">
        <v>-1</v>
      </c>
      <c r="AY287">
        <v>0</v>
      </c>
      <c r="AZ287">
        <v>0</v>
      </c>
      <c r="BA287" t="s">
        <v>6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V287">
        <v>0</v>
      </c>
      <c r="CW287">
        <v>0</v>
      </c>
      <c r="CX287">
        <f>ROUND(Y287*Source!I217,7)</f>
        <v>12</v>
      </c>
      <c r="CY287">
        <f t="shared" si="182"/>
        <v>32.5</v>
      </c>
      <c r="CZ287">
        <f t="shared" si="183"/>
        <v>34.18</v>
      </c>
      <c r="DA287">
        <f t="shared" si="184"/>
        <v>9.11</v>
      </c>
      <c r="DB287">
        <f t="shared" si="185"/>
        <v>2422.6799999999998</v>
      </c>
      <c r="DC287">
        <f t="shared" si="186"/>
        <v>0</v>
      </c>
      <c r="DD287" t="s">
        <v>6</v>
      </c>
      <c r="DE287" t="s">
        <v>6</v>
      </c>
      <c r="DF287">
        <f t="shared" si="187"/>
        <v>3736.56</v>
      </c>
      <c r="DG287">
        <f t="shared" si="188"/>
        <v>0</v>
      </c>
      <c r="DH287">
        <f>Source!I217*SmtRes!Y287</f>
        <v>11.999999998850001</v>
      </c>
      <c r="DI287">
        <f t="shared" si="189"/>
        <v>32.5</v>
      </c>
      <c r="DJ287">
        <f t="shared" si="191"/>
        <v>3736.56</v>
      </c>
      <c r="DK287">
        <f>Source!BC217</f>
        <v>9.11</v>
      </c>
      <c r="DL287" t="s">
        <v>6</v>
      </c>
      <c r="DM287">
        <v>0</v>
      </c>
      <c r="DN287" t="s">
        <v>6</v>
      </c>
      <c r="DO287">
        <v>0</v>
      </c>
      <c r="GP287">
        <v>1</v>
      </c>
      <c r="GQ287">
        <v>-1</v>
      </c>
      <c r="GR287">
        <v>-1</v>
      </c>
    </row>
    <row r="288" spans="1:200" x14ac:dyDescent="0.2">
      <c r="A288">
        <f>ROW(Source!A256)</f>
        <v>256</v>
      </c>
      <c r="B288">
        <v>74715642</v>
      </c>
      <c r="C288">
        <v>74757666</v>
      </c>
      <c r="D288">
        <v>31715651</v>
      </c>
      <c r="E288">
        <v>70</v>
      </c>
      <c r="F288">
        <v>1</v>
      </c>
      <c r="G288">
        <v>1</v>
      </c>
      <c r="H288">
        <v>1</v>
      </c>
      <c r="I288" t="s">
        <v>522</v>
      </c>
      <c r="J288" t="s">
        <v>6</v>
      </c>
      <c r="K288" t="s">
        <v>523</v>
      </c>
      <c r="L288">
        <v>1191</v>
      </c>
      <c r="N288">
        <v>1013</v>
      </c>
      <c r="O288" t="s">
        <v>524</v>
      </c>
      <c r="P288" t="s">
        <v>524</v>
      </c>
      <c r="Q288">
        <v>1</v>
      </c>
      <c r="W288">
        <v>0</v>
      </c>
      <c r="X288">
        <v>-1111239348</v>
      </c>
      <c r="Y288">
        <f>(AT288*ROUND(1.05,7))</f>
        <v>3.8325</v>
      </c>
      <c r="AA288">
        <v>0</v>
      </c>
      <c r="AB288">
        <v>0</v>
      </c>
      <c r="AC288">
        <v>0</v>
      </c>
      <c r="AD288">
        <v>321.20999999999998</v>
      </c>
      <c r="AE288">
        <v>0</v>
      </c>
      <c r="AF288">
        <v>0</v>
      </c>
      <c r="AG288">
        <v>0</v>
      </c>
      <c r="AH288">
        <v>9.6199999999999992</v>
      </c>
      <c r="AI288">
        <v>1</v>
      </c>
      <c r="AJ288">
        <v>1</v>
      </c>
      <c r="AK288">
        <v>1</v>
      </c>
      <c r="AL288">
        <v>33.39</v>
      </c>
      <c r="AM288">
        <v>4</v>
      </c>
      <c r="AN288">
        <v>0</v>
      </c>
      <c r="AO288">
        <v>1</v>
      </c>
      <c r="AP288">
        <v>1</v>
      </c>
      <c r="AQ288">
        <v>0</v>
      </c>
      <c r="AR288">
        <v>0</v>
      </c>
      <c r="AS288" t="s">
        <v>6</v>
      </c>
      <c r="AT288">
        <v>3.65</v>
      </c>
      <c r="AU288" t="s">
        <v>26</v>
      </c>
      <c r="AV288">
        <v>1</v>
      </c>
      <c r="AW288">
        <v>2</v>
      </c>
      <c r="AX288">
        <v>74757676</v>
      </c>
      <c r="AY288">
        <v>1</v>
      </c>
      <c r="AZ288">
        <v>0</v>
      </c>
      <c r="BA288">
        <v>308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U288">
        <f>ROUND(AT288*Source!I256*AH288*AL288,2)</f>
        <v>3517.27</v>
      </c>
      <c r="CV288">
        <f>ROUND(Y288*Source!I256,7)</f>
        <v>11.4975</v>
      </c>
      <c r="CW288">
        <v>0</v>
      </c>
      <c r="CX288">
        <f>ROUND(Y288*Source!I256,7)</f>
        <v>11.4975</v>
      </c>
      <c r="CY288">
        <f>AD288</f>
        <v>321.20999999999998</v>
      </c>
      <c r="CZ288">
        <f>AH288</f>
        <v>9.6199999999999992</v>
      </c>
      <c r="DA288">
        <f>AL288</f>
        <v>33.39</v>
      </c>
      <c r="DB288">
        <f>ROUND((ROUND(AT288*CZ288,2)*ROUND(1.05,7)),2)</f>
        <v>36.869999999999997</v>
      </c>
      <c r="DC288">
        <f>ROUND((ROUND(AT288*AG288,2)*ROUND(1.05,7)),2)</f>
        <v>0</v>
      </c>
      <c r="DD288" t="s">
        <v>6</v>
      </c>
      <c r="DE288" t="s">
        <v>6</v>
      </c>
      <c r="DF288">
        <f>ROUND(ROUND(AE288,2)*CX288,2)</f>
        <v>0</v>
      </c>
      <c r="DG288">
        <f t="shared" si="188"/>
        <v>0</v>
      </c>
      <c r="DH288">
        <f>Source!I256*SmtRes!Y288</f>
        <v>11.4975</v>
      </c>
      <c r="DI288">
        <f>AD288</f>
        <v>321.20999999999998</v>
      </c>
      <c r="DJ288">
        <f>EtalonRes!AB308</f>
        <v>9.6199999999999992</v>
      </c>
      <c r="DK288">
        <f>Source!BA256</f>
        <v>33.39</v>
      </c>
      <c r="DL288" t="s">
        <v>6</v>
      </c>
      <c r="DM288">
        <v>0</v>
      </c>
      <c r="DN288" t="s">
        <v>6</v>
      </c>
      <c r="DO288">
        <v>0</v>
      </c>
      <c r="GQ288">
        <v>-1</v>
      </c>
      <c r="GR288">
        <v>-1</v>
      </c>
    </row>
    <row r="289" spans="1:200" x14ac:dyDescent="0.2">
      <c r="A289">
        <f>ROW(Source!A256)</f>
        <v>256</v>
      </c>
      <c r="B289">
        <v>74715642</v>
      </c>
      <c r="C289">
        <v>74757666</v>
      </c>
      <c r="D289">
        <v>31709492</v>
      </c>
      <c r="E289">
        <v>70</v>
      </c>
      <c r="F289">
        <v>1</v>
      </c>
      <c r="G289">
        <v>1</v>
      </c>
      <c r="H289">
        <v>1</v>
      </c>
      <c r="I289" t="s">
        <v>525</v>
      </c>
      <c r="J289" t="s">
        <v>6</v>
      </c>
      <c r="K289" t="s">
        <v>526</v>
      </c>
      <c r="L289">
        <v>1191</v>
      </c>
      <c r="N289">
        <v>1013</v>
      </c>
      <c r="O289" t="s">
        <v>524</v>
      </c>
      <c r="P289" t="s">
        <v>524</v>
      </c>
      <c r="Q289">
        <v>1</v>
      </c>
      <c r="W289">
        <v>0</v>
      </c>
      <c r="X289">
        <v>-1417349443</v>
      </c>
      <c r="Y289">
        <f>(AT289*ROUND(1.05,7))</f>
        <v>5.2500000000000005E-2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33.39</v>
      </c>
      <c r="AL289">
        <v>1</v>
      </c>
      <c r="AM289">
        <v>4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6</v>
      </c>
      <c r="AT289">
        <v>0.05</v>
      </c>
      <c r="AU289" t="s">
        <v>26</v>
      </c>
      <c r="AV289">
        <v>2</v>
      </c>
      <c r="AW289">
        <v>2</v>
      </c>
      <c r="AX289">
        <v>74757677</v>
      </c>
      <c r="AY289">
        <v>1</v>
      </c>
      <c r="AZ289">
        <v>0</v>
      </c>
      <c r="BA289">
        <v>309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V289">
        <v>0</v>
      </c>
      <c r="CW289">
        <v>0</v>
      </c>
      <c r="CX289">
        <f>ROUND(Y289*Source!I256,7)</f>
        <v>0.1575</v>
      </c>
      <c r="CY289">
        <f>AD289</f>
        <v>0</v>
      </c>
      <c r="CZ289">
        <f>AH289</f>
        <v>0</v>
      </c>
      <c r="DA289">
        <f>AL289</f>
        <v>1</v>
      </c>
      <c r="DB289">
        <f>ROUND((ROUND(AT289*CZ289,2)*ROUND(1.05,7)),2)</f>
        <v>0</v>
      </c>
      <c r="DC289">
        <f>ROUND((ROUND(AT289*AG289,2)*ROUND(1.05,7)),2)</f>
        <v>0</v>
      </c>
      <c r="DD289" t="s">
        <v>6</v>
      </c>
      <c r="DE289" t="s">
        <v>6</v>
      </c>
      <c r="DF289">
        <f>ROUND(ROUND(AE289,2)*CX289,2)</f>
        <v>0</v>
      </c>
      <c r="DG289">
        <f t="shared" si="188"/>
        <v>0</v>
      </c>
      <c r="DH289">
        <f>Source!I256*SmtRes!Y289</f>
        <v>0.15750000000000003</v>
      </c>
      <c r="DI289">
        <f>AD289</f>
        <v>0</v>
      </c>
      <c r="DJ289">
        <f>EtalonRes!AB309</f>
        <v>0</v>
      </c>
      <c r="DK289">
        <f>Source!BA256</f>
        <v>33.39</v>
      </c>
      <c r="DL289" t="s">
        <v>6</v>
      </c>
      <c r="DM289">
        <v>0</v>
      </c>
      <c r="DN289" t="s">
        <v>6</v>
      </c>
      <c r="DO289">
        <v>0</v>
      </c>
      <c r="GQ289">
        <v>-1</v>
      </c>
      <c r="GR289">
        <v>-1</v>
      </c>
    </row>
    <row r="290" spans="1:200" x14ac:dyDescent="0.2">
      <c r="A290">
        <f>ROW(Source!A256)</f>
        <v>256</v>
      </c>
      <c r="B290">
        <v>74715642</v>
      </c>
      <c r="C290">
        <v>74757666</v>
      </c>
      <c r="D290">
        <v>49672573</v>
      </c>
      <c r="E290">
        <v>1</v>
      </c>
      <c r="F290">
        <v>1</v>
      </c>
      <c r="G290">
        <v>1</v>
      </c>
      <c r="H290">
        <v>2</v>
      </c>
      <c r="I290" t="s">
        <v>527</v>
      </c>
      <c r="J290" t="s">
        <v>528</v>
      </c>
      <c r="K290" t="s">
        <v>529</v>
      </c>
      <c r="L290">
        <v>1367</v>
      </c>
      <c r="N290">
        <v>1011</v>
      </c>
      <c r="O290" t="s">
        <v>530</v>
      </c>
      <c r="P290" t="s">
        <v>530</v>
      </c>
      <c r="Q290">
        <v>1</v>
      </c>
      <c r="W290">
        <v>0</v>
      </c>
      <c r="X290">
        <v>-430484415</v>
      </c>
      <c r="Y290">
        <f>(AT290*ROUND(1.05,7))</f>
        <v>1.0500000000000001E-2</v>
      </c>
      <c r="AA290">
        <v>0</v>
      </c>
      <c r="AB290">
        <v>1530.2</v>
      </c>
      <c r="AC290">
        <v>450.77</v>
      </c>
      <c r="AD290">
        <v>0</v>
      </c>
      <c r="AE290">
        <v>0</v>
      </c>
      <c r="AF290">
        <v>115.4</v>
      </c>
      <c r="AG290">
        <v>13.5</v>
      </c>
      <c r="AH290">
        <v>0</v>
      </c>
      <c r="AI290">
        <v>1</v>
      </c>
      <c r="AJ290">
        <v>13.26</v>
      </c>
      <c r="AK290">
        <v>33.39</v>
      </c>
      <c r="AL290">
        <v>1</v>
      </c>
      <c r="AM290">
        <v>4</v>
      </c>
      <c r="AN290">
        <v>0</v>
      </c>
      <c r="AO290">
        <v>1</v>
      </c>
      <c r="AP290">
        <v>1</v>
      </c>
      <c r="AQ290">
        <v>0</v>
      </c>
      <c r="AR290">
        <v>0</v>
      </c>
      <c r="AS290" t="s">
        <v>6</v>
      </c>
      <c r="AT290">
        <v>0.01</v>
      </c>
      <c r="AU290" t="s">
        <v>64</v>
      </c>
      <c r="AV290">
        <v>0</v>
      </c>
      <c r="AW290">
        <v>2</v>
      </c>
      <c r="AX290">
        <v>74757678</v>
      </c>
      <c r="AY290">
        <v>1</v>
      </c>
      <c r="AZ290">
        <v>0</v>
      </c>
      <c r="BA290">
        <v>310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V290">
        <v>0</v>
      </c>
      <c r="CW290">
        <f>ROUND(Y290*Source!I256*DO290,7)</f>
        <v>0</v>
      </c>
      <c r="CX290">
        <f>ROUND(Y290*Source!I256,7)</f>
        <v>3.15E-2</v>
      </c>
      <c r="CY290">
        <f>AB290</f>
        <v>1530.2</v>
      </c>
      <c r="CZ290">
        <f>AF290</f>
        <v>115.4</v>
      </c>
      <c r="DA290">
        <f>AJ290</f>
        <v>13.26</v>
      </c>
      <c r="DB290">
        <f>ROUND((ROUND(AT290*CZ290,2)*ROUND(1.05,7)),2)</f>
        <v>1.21</v>
      </c>
      <c r="DC290">
        <f>ROUND((ROUND(AT290*AG290,2)*ROUND(1.05,7)),2)</f>
        <v>0.15</v>
      </c>
      <c r="DD290" t="s">
        <v>6</v>
      </c>
      <c r="DE290" t="s">
        <v>6</v>
      </c>
      <c r="DF290">
        <f>ROUND(ROUND(AE290,2)*CX290,2)</f>
        <v>0</v>
      </c>
      <c r="DG290">
        <f>ROUND(ROUND(AF290*AJ290,2)*CX290,2)</f>
        <v>48.2</v>
      </c>
      <c r="DH290">
        <f>Source!I256*SmtRes!Y290</f>
        <v>3.15E-2</v>
      </c>
      <c r="DI290">
        <f>AB290</f>
        <v>1530.2</v>
      </c>
      <c r="DJ290">
        <f>EtalonRes!Z310</f>
        <v>115.4</v>
      </c>
      <c r="DK290">
        <f>Source!BB256</f>
        <v>13.26</v>
      </c>
      <c r="DL290" t="s">
        <v>6</v>
      </c>
      <c r="DM290">
        <v>0</v>
      </c>
      <c r="DN290" t="s">
        <v>6</v>
      </c>
      <c r="DO290">
        <v>0</v>
      </c>
      <c r="GQ290">
        <v>-1</v>
      </c>
      <c r="GR290">
        <v>-1</v>
      </c>
    </row>
    <row r="291" spans="1:200" x14ac:dyDescent="0.2">
      <c r="A291">
        <f>ROW(Source!A256)</f>
        <v>256</v>
      </c>
      <c r="B291">
        <v>74715642</v>
      </c>
      <c r="C291">
        <v>74757666</v>
      </c>
      <c r="D291">
        <v>49672695</v>
      </c>
      <c r="E291">
        <v>1</v>
      </c>
      <c r="F291">
        <v>1</v>
      </c>
      <c r="G291">
        <v>1</v>
      </c>
      <c r="H291">
        <v>2</v>
      </c>
      <c r="I291" t="s">
        <v>531</v>
      </c>
      <c r="J291" t="s">
        <v>532</v>
      </c>
      <c r="K291" t="s">
        <v>533</v>
      </c>
      <c r="L291">
        <v>1367</v>
      </c>
      <c r="N291">
        <v>1011</v>
      </c>
      <c r="O291" t="s">
        <v>530</v>
      </c>
      <c r="P291" t="s">
        <v>530</v>
      </c>
      <c r="Q291">
        <v>1</v>
      </c>
      <c r="W291">
        <v>0</v>
      </c>
      <c r="X291">
        <v>1063590936</v>
      </c>
      <c r="Y291">
        <f>(AT291*ROUND(1.05,7))</f>
        <v>0.95550000000000013</v>
      </c>
      <c r="AA291">
        <v>0</v>
      </c>
      <c r="AB291">
        <v>41.37</v>
      </c>
      <c r="AC291">
        <v>0</v>
      </c>
      <c r="AD291">
        <v>0</v>
      </c>
      <c r="AE291">
        <v>0</v>
      </c>
      <c r="AF291">
        <v>3.12</v>
      </c>
      <c r="AG291">
        <v>0</v>
      </c>
      <c r="AH291">
        <v>0</v>
      </c>
      <c r="AI291">
        <v>1</v>
      </c>
      <c r="AJ291">
        <v>13.26</v>
      </c>
      <c r="AK291">
        <v>33.39</v>
      </c>
      <c r="AL291">
        <v>1</v>
      </c>
      <c r="AM291">
        <v>4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6</v>
      </c>
      <c r="AT291">
        <v>0.91</v>
      </c>
      <c r="AU291" t="s">
        <v>64</v>
      </c>
      <c r="AV291">
        <v>0</v>
      </c>
      <c r="AW291">
        <v>2</v>
      </c>
      <c r="AX291">
        <v>74757679</v>
      </c>
      <c r="AY291">
        <v>1</v>
      </c>
      <c r="AZ291">
        <v>0</v>
      </c>
      <c r="BA291">
        <v>311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V291">
        <v>0</v>
      </c>
      <c r="CW291">
        <f>ROUND(Y291*Source!I256*DO291,7)</f>
        <v>0</v>
      </c>
      <c r="CX291">
        <f>ROUND(Y291*Source!I256,7)</f>
        <v>2.8664999999999998</v>
      </c>
      <c r="CY291">
        <f>AB291</f>
        <v>41.37</v>
      </c>
      <c r="CZ291">
        <f>AF291</f>
        <v>3.12</v>
      </c>
      <c r="DA291">
        <f>AJ291</f>
        <v>13.26</v>
      </c>
      <c r="DB291">
        <f>ROUND((ROUND(AT291*CZ291,2)*ROUND(1.05,7)),2)</f>
        <v>2.98</v>
      </c>
      <c r="DC291">
        <f>ROUND((ROUND(AT291*AG291,2)*ROUND(1.05,7)),2)</f>
        <v>0</v>
      </c>
      <c r="DD291" t="s">
        <v>6</v>
      </c>
      <c r="DE291" t="s">
        <v>6</v>
      </c>
      <c r="DF291">
        <f>ROUND(ROUND(AE291,2)*CX291,2)</f>
        <v>0</v>
      </c>
      <c r="DG291">
        <f>ROUND(ROUND(AF291*AJ291,2)*CX291,2)</f>
        <v>118.59</v>
      </c>
      <c r="DH291">
        <f>Source!I256*SmtRes!Y291</f>
        <v>2.8665000000000003</v>
      </c>
      <c r="DI291">
        <f>AB291</f>
        <v>41.37</v>
      </c>
      <c r="DJ291">
        <f>EtalonRes!Z311</f>
        <v>3.12</v>
      </c>
      <c r="DK291">
        <f>Source!BB256</f>
        <v>13.26</v>
      </c>
      <c r="DL291" t="s">
        <v>6</v>
      </c>
      <c r="DM291">
        <v>0</v>
      </c>
      <c r="DN291" t="s">
        <v>6</v>
      </c>
      <c r="DO291">
        <v>0</v>
      </c>
      <c r="GQ291">
        <v>-1</v>
      </c>
      <c r="GR291">
        <v>-1</v>
      </c>
    </row>
    <row r="292" spans="1:200" x14ac:dyDescent="0.2">
      <c r="A292">
        <f>ROW(Source!A256)</f>
        <v>256</v>
      </c>
      <c r="B292">
        <v>74715642</v>
      </c>
      <c r="C292">
        <v>74757666</v>
      </c>
      <c r="D292">
        <v>49673503</v>
      </c>
      <c r="E292">
        <v>1</v>
      </c>
      <c r="F292">
        <v>1</v>
      </c>
      <c r="G292">
        <v>1</v>
      </c>
      <c r="H292">
        <v>2</v>
      </c>
      <c r="I292" t="s">
        <v>534</v>
      </c>
      <c r="J292" t="s">
        <v>535</v>
      </c>
      <c r="K292" t="s">
        <v>536</v>
      </c>
      <c r="L292">
        <v>1367</v>
      </c>
      <c r="N292">
        <v>1011</v>
      </c>
      <c r="O292" t="s">
        <v>530</v>
      </c>
      <c r="P292" t="s">
        <v>530</v>
      </c>
      <c r="Q292">
        <v>1</v>
      </c>
      <c r="W292">
        <v>0</v>
      </c>
      <c r="X292">
        <v>509054691</v>
      </c>
      <c r="Y292">
        <f>(AT292*ROUND(1.05,7))</f>
        <v>4.2000000000000003E-2</v>
      </c>
      <c r="AA292">
        <v>0</v>
      </c>
      <c r="AB292">
        <v>871.31</v>
      </c>
      <c r="AC292">
        <v>387.32</v>
      </c>
      <c r="AD292">
        <v>0</v>
      </c>
      <c r="AE292">
        <v>0</v>
      </c>
      <c r="AF292">
        <v>65.709999999999994</v>
      </c>
      <c r="AG292">
        <v>11.6</v>
      </c>
      <c r="AH292">
        <v>0</v>
      </c>
      <c r="AI292">
        <v>1</v>
      </c>
      <c r="AJ292">
        <v>13.26</v>
      </c>
      <c r="AK292">
        <v>33.39</v>
      </c>
      <c r="AL292">
        <v>1</v>
      </c>
      <c r="AM292">
        <v>4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6</v>
      </c>
      <c r="AT292">
        <v>0.04</v>
      </c>
      <c r="AU292" t="s">
        <v>64</v>
      </c>
      <c r="AV292">
        <v>0</v>
      </c>
      <c r="AW292">
        <v>2</v>
      </c>
      <c r="AX292">
        <v>74757680</v>
      </c>
      <c r="AY292">
        <v>1</v>
      </c>
      <c r="AZ292">
        <v>0</v>
      </c>
      <c r="BA292">
        <v>312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V292">
        <v>0</v>
      </c>
      <c r="CW292">
        <f>ROUND(Y292*Source!I256*DO292,7)</f>
        <v>0</v>
      </c>
      <c r="CX292">
        <f>ROUND(Y292*Source!I256,7)</f>
        <v>0.126</v>
      </c>
      <c r="CY292">
        <f>AB292</f>
        <v>871.31</v>
      </c>
      <c r="CZ292">
        <f>AF292</f>
        <v>65.709999999999994</v>
      </c>
      <c r="DA292">
        <f>AJ292</f>
        <v>13.26</v>
      </c>
      <c r="DB292">
        <f>ROUND((ROUND(AT292*CZ292,2)*ROUND(1.05,7)),2)</f>
        <v>2.76</v>
      </c>
      <c r="DC292">
        <f>ROUND((ROUND(AT292*AG292,2)*ROUND(1.05,7)),2)</f>
        <v>0.48</v>
      </c>
      <c r="DD292" t="s">
        <v>6</v>
      </c>
      <c r="DE292" t="s">
        <v>6</v>
      </c>
      <c r="DF292">
        <f>ROUND(ROUND(AE292,2)*CX292,2)</f>
        <v>0</v>
      </c>
      <c r="DG292">
        <f>ROUND(ROUND(AF292*AJ292,2)*CX292,2)</f>
        <v>109.79</v>
      </c>
      <c r="DH292">
        <f>Source!I256*SmtRes!Y292</f>
        <v>0.126</v>
      </c>
      <c r="DI292">
        <f>AB292</f>
        <v>871.31</v>
      </c>
      <c r="DJ292">
        <f>EtalonRes!Z312</f>
        <v>65.709999999999994</v>
      </c>
      <c r="DK292">
        <f>Source!BB256</f>
        <v>13.26</v>
      </c>
      <c r="DL292" t="s">
        <v>6</v>
      </c>
      <c r="DM292">
        <v>0</v>
      </c>
      <c r="DN292" t="s">
        <v>6</v>
      </c>
      <c r="DO292">
        <v>0</v>
      </c>
      <c r="GQ292">
        <v>-1</v>
      </c>
      <c r="GR292">
        <v>-1</v>
      </c>
    </row>
    <row r="293" spans="1:200" x14ac:dyDescent="0.2">
      <c r="A293">
        <f>ROW(Source!A256)</f>
        <v>256</v>
      </c>
      <c r="B293">
        <v>74715642</v>
      </c>
      <c r="C293">
        <v>74757666</v>
      </c>
      <c r="D293">
        <v>49525488</v>
      </c>
      <c r="E293">
        <v>1</v>
      </c>
      <c r="F293">
        <v>1</v>
      </c>
      <c r="G293">
        <v>1</v>
      </c>
      <c r="H293">
        <v>3</v>
      </c>
      <c r="I293" t="s">
        <v>537</v>
      </c>
      <c r="J293" t="s">
        <v>538</v>
      </c>
      <c r="K293" t="s">
        <v>539</v>
      </c>
      <c r="L293">
        <v>1346</v>
      </c>
      <c r="N293">
        <v>1009</v>
      </c>
      <c r="O293" t="s">
        <v>540</v>
      </c>
      <c r="P293" t="s">
        <v>540</v>
      </c>
      <c r="Q293">
        <v>1</v>
      </c>
      <c r="W293">
        <v>0</v>
      </c>
      <c r="X293">
        <v>-1864341761</v>
      </c>
      <c r="Y293" s="183" t="e">
        <f>#REF!</f>
        <v>#REF!</v>
      </c>
      <c r="AA293">
        <v>82.35</v>
      </c>
      <c r="AB293">
        <v>0</v>
      </c>
      <c r="AC293">
        <v>0</v>
      </c>
      <c r="AD293">
        <v>0</v>
      </c>
      <c r="AE293">
        <v>9.0399999999999991</v>
      </c>
      <c r="AF293">
        <v>0</v>
      </c>
      <c r="AG293">
        <v>0</v>
      </c>
      <c r="AH293">
        <v>0</v>
      </c>
      <c r="AI293">
        <v>9.11</v>
      </c>
      <c r="AJ293">
        <v>1</v>
      </c>
      <c r="AK293">
        <v>1</v>
      </c>
      <c r="AL293">
        <v>1</v>
      </c>
      <c r="AM293">
        <v>4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6</v>
      </c>
      <c r="AT293">
        <v>0.02</v>
      </c>
      <c r="AU293" t="s">
        <v>6</v>
      </c>
      <c r="AV293">
        <v>0</v>
      </c>
      <c r="AW293">
        <v>2</v>
      </c>
      <c r="AX293">
        <v>74757681</v>
      </c>
      <c r="AY293">
        <v>1</v>
      </c>
      <c r="AZ293">
        <v>0</v>
      </c>
      <c r="BA293">
        <v>313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V293">
        <v>0</v>
      </c>
      <c r="CW293">
        <v>0</v>
      </c>
      <c r="CX293" t="e">
        <f>ROUND(Y293*Source!I256,7)</f>
        <v>#REF!</v>
      </c>
      <c r="CY293">
        <f>AA293</f>
        <v>82.35</v>
      </c>
      <c r="CZ293">
        <f>AE293</f>
        <v>9.0399999999999991</v>
      </c>
      <c r="DA293">
        <f>AI293</f>
        <v>9.11</v>
      </c>
      <c r="DB293">
        <f>ROUND(ROUND(AT293*CZ293,2),2)</f>
        <v>0.18</v>
      </c>
      <c r="DC293">
        <f>ROUND(ROUND(AT293*AG293,2),2)</f>
        <v>0</v>
      </c>
      <c r="DD293" t="s">
        <v>6</v>
      </c>
      <c r="DE293" t="s">
        <v>6</v>
      </c>
      <c r="DF293" t="e">
        <f>ROUND(ROUND(AE293*AI293,2)*CX293,2)</f>
        <v>#REF!</v>
      </c>
      <c r="DG293" t="e">
        <f t="shared" ref="DG293:DG298" si="192">ROUND(ROUND(AF293,2)*CX293,2)</f>
        <v>#REF!</v>
      </c>
      <c r="DH293" t="e">
        <f>Source!I256*SmtRes!Y293</f>
        <v>#REF!</v>
      </c>
      <c r="DI293">
        <f>AA293</f>
        <v>82.35</v>
      </c>
      <c r="DJ293">
        <f>EtalonRes!Y313</f>
        <v>9.0399999999999991</v>
      </c>
      <c r="DK293">
        <f>Source!BC256</f>
        <v>9.11</v>
      </c>
      <c r="DL293" t="s">
        <v>6</v>
      </c>
      <c r="DM293">
        <v>0</v>
      </c>
      <c r="DN293" t="s">
        <v>6</v>
      </c>
      <c r="DO293">
        <v>0</v>
      </c>
      <c r="GQ293">
        <v>-1</v>
      </c>
      <c r="GR293">
        <v>-1</v>
      </c>
    </row>
    <row r="294" spans="1:200" x14ac:dyDescent="0.2">
      <c r="A294">
        <f>ROW(Source!A256)</f>
        <v>256</v>
      </c>
      <c r="B294">
        <v>74715642</v>
      </c>
      <c r="C294">
        <v>74757666</v>
      </c>
      <c r="D294">
        <v>49526492</v>
      </c>
      <c r="E294">
        <v>1</v>
      </c>
      <c r="F294">
        <v>1</v>
      </c>
      <c r="G294">
        <v>1</v>
      </c>
      <c r="H294">
        <v>3</v>
      </c>
      <c r="I294" t="s">
        <v>541</v>
      </c>
      <c r="J294" t="s">
        <v>542</v>
      </c>
      <c r="K294" t="s">
        <v>543</v>
      </c>
      <c r="L294">
        <v>1346</v>
      </c>
      <c r="N294">
        <v>1009</v>
      </c>
      <c r="O294" t="s">
        <v>540</v>
      </c>
      <c r="P294" t="s">
        <v>540</v>
      </c>
      <c r="Q294">
        <v>1</v>
      </c>
      <c r="W294">
        <v>0</v>
      </c>
      <c r="X294">
        <v>497341279</v>
      </c>
      <c r="Y294" s="183" t="e">
        <f>#REF!</f>
        <v>#REF!</v>
      </c>
      <c r="AA294">
        <v>210.35</v>
      </c>
      <c r="AB294">
        <v>0</v>
      </c>
      <c r="AC294">
        <v>0</v>
      </c>
      <c r="AD294">
        <v>0</v>
      </c>
      <c r="AE294">
        <v>23.09</v>
      </c>
      <c r="AF294">
        <v>0</v>
      </c>
      <c r="AG294">
        <v>0</v>
      </c>
      <c r="AH294">
        <v>0</v>
      </c>
      <c r="AI294">
        <v>9.11</v>
      </c>
      <c r="AJ294">
        <v>1</v>
      </c>
      <c r="AK294">
        <v>1</v>
      </c>
      <c r="AL294">
        <v>1</v>
      </c>
      <c r="AM294">
        <v>4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6</v>
      </c>
      <c r="AT294">
        <v>0.08</v>
      </c>
      <c r="AU294" t="s">
        <v>6</v>
      </c>
      <c r="AV294">
        <v>0</v>
      </c>
      <c r="AW294">
        <v>2</v>
      </c>
      <c r="AX294">
        <v>74757682</v>
      </c>
      <c r="AY294">
        <v>1</v>
      </c>
      <c r="AZ294">
        <v>0</v>
      </c>
      <c r="BA294">
        <v>314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V294">
        <v>0</v>
      </c>
      <c r="CW294">
        <v>0</v>
      </c>
      <c r="CX294" t="e">
        <f>ROUND(Y294*Source!I256,7)</f>
        <v>#REF!</v>
      </c>
      <c r="CY294">
        <f>AA294</f>
        <v>210.35</v>
      </c>
      <c r="CZ294">
        <f>AE294</f>
        <v>23.09</v>
      </c>
      <c r="DA294">
        <f>AI294</f>
        <v>9.11</v>
      </c>
      <c r="DB294">
        <f>ROUND(ROUND(AT294*CZ294,2),2)</f>
        <v>1.85</v>
      </c>
      <c r="DC294">
        <f>ROUND(ROUND(AT294*AG294,2),2)</f>
        <v>0</v>
      </c>
      <c r="DD294" t="s">
        <v>6</v>
      </c>
      <c r="DE294" t="s">
        <v>6</v>
      </c>
      <c r="DF294" t="e">
        <f>ROUND(ROUND(AE294*AI294,2)*CX294,2)</f>
        <v>#REF!</v>
      </c>
      <c r="DG294" t="e">
        <f t="shared" si="192"/>
        <v>#REF!</v>
      </c>
      <c r="DH294" t="e">
        <f>Source!I256*SmtRes!Y294</f>
        <v>#REF!</v>
      </c>
      <c r="DI294">
        <f>AA294</f>
        <v>210.35</v>
      </c>
      <c r="DJ294">
        <f>EtalonRes!Y314</f>
        <v>23.09</v>
      </c>
      <c r="DK294">
        <f>Source!BC256</f>
        <v>9.11</v>
      </c>
      <c r="DL294" t="s">
        <v>6</v>
      </c>
      <c r="DM294">
        <v>0</v>
      </c>
      <c r="DN294" t="s">
        <v>6</v>
      </c>
      <c r="DO294">
        <v>0</v>
      </c>
      <c r="GQ294">
        <v>-1</v>
      </c>
      <c r="GR294">
        <v>-1</v>
      </c>
    </row>
    <row r="295" spans="1:200" x14ac:dyDescent="0.2">
      <c r="A295">
        <f>ROW(Source!A256)</f>
        <v>256</v>
      </c>
      <c r="B295">
        <v>74715642</v>
      </c>
      <c r="C295">
        <v>74757666</v>
      </c>
      <c r="D295">
        <v>0</v>
      </c>
      <c r="E295">
        <v>1</v>
      </c>
      <c r="F295">
        <v>1</v>
      </c>
      <c r="G295">
        <v>1</v>
      </c>
      <c r="H295">
        <v>3</v>
      </c>
      <c r="I295" t="s">
        <v>35</v>
      </c>
      <c r="J295" t="s">
        <v>46</v>
      </c>
      <c r="K295" t="s">
        <v>45</v>
      </c>
      <c r="L295">
        <v>1377</v>
      </c>
      <c r="N295">
        <v>1013</v>
      </c>
      <c r="O295" t="s">
        <v>37</v>
      </c>
      <c r="P295" t="s">
        <v>37</v>
      </c>
      <c r="Q295">
        <v>1</v>
      </c>
      <c r="W295">
        <v>0</v>
      </c>
      <c r="X295">
        <v>-1415435361</v>
      </c>
      <c r="Y295">
        <f>AT295</f>
        <v>1</v>
      </c>
      <c r="AA295">
        <v>8128.09</v>
      </c>
      <c r="AB295">
        <v>0</v>
      </c>
      <c r="AC295">
        <v>0</v>
      </c>
      <c r="AD295">
        <v>0</v>
      </c>
      <c r="AE295">
        <v>8480.619999999999</v>
      </c>
      <c r="AF295">
        <v>0</v>
      </c>
      <c r="AG295">
        <v>0</v>
      </c>
      <c r="AH295">
        <v>0</v>
      </c>
      <c r="AI295">
        <v>6.13</v>
      </c>
      <c r="AJ295">
        <v>1</v>
      </c>
      <c r="AK295">
        <v>1</v>
      </c>
      <c r="AL295">
        <v>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 t="s">
        <v>6</v>
      </c>
      <c r="AT295">
        <v>1</v>
      </c>
      <c r="AU295" t="s">
        <v>6</v>
      </c>
      <c r="AV295">
        <v>0</v>
      </c>
      <c r="AW295">
        <v>1</v>
      </c>
      <c r="AX295">
        <v>-1</v>
      </c>
      <c r="AY295">
        <v>0</v>
      </c>
      <c r="AZ295">
        <v>0</v>
      </c>
      <c r="BA295" t="s">
        <v>6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V295">
        <v>0</v>
      </c>
      <c r="CW295">
        <v>0</v>
      </c>
      <c r="CX295">
        <f>ROUND(Y295*Source!I256,7)</f>
        <v>3</v>
      </c>
      <c r="CY295">
        <f>AA295</f>
        <v>8128.09</v>
      </c>
      <c r="CZ295">
        <f>AE295</f>
        <v>8480.619999999999</v>
      </c>
      <c r="DA295">
        <f>AI295</f>
        <v>6.13</v>
      </c>
      <c r="DB295">
        <f>ROUND(ROUND(AT295*CZ295,2),2)</f>
        <v>8480.6200000000008</v>
      </c>
      <c r="DC295">
        <f>ROUND(ROUND(AT295*AG295,2),2)</f>
        <v>0</v>
      </c>
      <c r="DD295" t="s">
        <v>6</v>
      </c>
      <c r="DE295" t="s">
        <v>6</v>
      </c>
      <c r="DF295">
        <f>ROUND(ROUND(AE295*AI295,2)*CX295,2)</f>
        <v>155958.6</v>
      </c>
      <c r="DG295">
        <f t="shared" si="192"/>
        <v>0</v>
      </c>
      <c r="DH295">
        <f>Source!I256*SmtRes!Y295</f>
        <v>3</v>
      </c>
      <c r="DI295">
        <f>AA295</f>
        <v>8128.09</v>
      </c>
      <c r="DJ295">
        <f>DF295</f>
        <v>155958.6</v>
      </c>
      <c r="DK295">
        <f>Source!BC256</f>
        <v>9.11</v>
      </c>
      <c r="DL295" t="s">
        <v>6</v>
      </c>
      <c r="DM295">
        <v>0</v>
      </c>
      <c r="DN295" t="s">
        <v>6</v>
      </c>
      <c r="DO295">
        <v>0</v>
      </c>
      <c r="GP295">
        <v>1</v>
      </c>
      <c r="GQ295">
        <v>-1</v>
      </c>
      <c r="GR295">
        <v>-1</v>
      </c>
    </row>
    <row r="296" spans="1:200" x14ac:dyDescent="0.2">
      <c r="A296">
        <f>ROW(Source!A256)</f>
        <v>256</v>
      </c>
      <c r="B296">
        <v>74715642</v>
      </c>
      <c r="C296">
        <v>74757666</v>
      </c>
      <c r="D296">
        <v>0</v>
      </c>
      <c r="E296">
        <v>1</v>
      </c>
      <c r="F296">
        <v>1</v>
      </c>
      <c r="G296">
        <v>1</v>
      </c>
      <c r="H296">
        <v>3</v>
      </c>
      <c r="I296" t="s">
        <v>35</v>
      </c>
      <c r="J296" t="s">
        <v>58</v>
      </c>
      <c r="K296" t="s">
        <v>57</v>
      </c>
      <c r="L296">
        <v>1371</v>
      </c>
      <c r="N296">
        <v>1013</v>
      </c>
      <c r="O296" t="s">
        <v>23</v>
      </c>
      <c r="P296" t="s">
        <v>23</v>
      </c>
      <c r="Q296">
        <v>1</v>
      </c>
      <c r="W296">
        <v>0</v>
      </c>
      <c r="X296">
        <v>-1491599394</v>
      </c>
      <c r="Y296">
        <f>AT296</f>
        <v>2</v>
      </c>
      <c r="AA296">
        <v>481.25</v>
      </c>
      <c r="AB296">
        <v>0</v>
      </c>
      <c r="AC296">
        <v>0</v>
      </c>
      <c r="AD296">
        <v>0</v>
      </c>
      <c r="AE296">
        <v>506.09000000000003</v>
      </c>
      <c r="AF296">
        <v>0</v>
      </c>
      <c r="AG296">
        <v>0</v>
      </c>
      <c r="AH296">
        <v>0</v>
      </c>
      <c r="AI296">
        <v>9.11</v>
      </c>
      <c r="AJ296">
        <v>1</v>
      </c>
      <c r="AK296">
        <v>1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 t="s">
        <v>6</v>
      </c>
      <c r="AT296">
        <v>2</v>
      </c>
      <c r="AU296" t="s">
        <v>6</v>
      </c>
      <c r="AV296">
        <v>0</v>
      </c>
      <c r="AW296">
        <v>1</v>
      </c>
      <c r="AX296">
        <v>-1</v>
      </c>
      <c r="AY296">
        <v>0</v>
      </c>
      <c r="AZ296">
        <v>0</v>
      </c>
      <c r="BA296" t="s">
        <v>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V296">
        <v>0</v>
      </c>
      <c r="CW296">
        <v>0</v>
      </c>
      <c r="CX296">
        <f>ROUND(Y296*Source!I256,7)</f>
        <v>6</v>
      </c>
      <c r="CY296">
        <f>AA296</f>
        <v>481.25</v>
      </c>
      <c r="CZ296">
        <f>AE296</f>
        <v>506.09000000000003</v>
      </c>
      <c r="DA296">
        <f>AI296</f>
        <v>9.11</v>
      </c>
      <c r="DB296">
        <f>ROUND(ROUND(AT296*CZ296,2),2)</f>
        <v>1012.18</v>
      </c>
      <c r="DC296">
        <f>ROUND(ROUND(AT296*AG296,2),2)</f>
        <v>0</v>
      </c>
      <c r="DD296" t="s">
        <v>6</v>
      </c>
      <c r="DE296" t="s">
        <v>6</v>
      </c>
      <c r="DF296">
        <f>ROUND(ROUND(AE296*AI296,2)*CX296,2)</f>
        <v>27662.880000000001</v>
      </c>
      <c r="DG296">
        <f t="shared" si="192"/>
        <v>0</v>
      </c>
      <c r="DH296">
        <f>Source!I256*SmtRes!Y296</f>
        <v>6</v>
      </c>
      <c r="DI296">
        <f>AA296</f>
        <v>481.25</v>
      </c>
      <c r="DJ296">
        <f>DF296</f>
        <v>27662.880000000001</v>
      </c>
      <c r="DK296">
        <f>Source!BC256</f>
        <v>9.11</v>
      </c>
      <c r="DL296" t="s">
        <v>6</v>
      </c>
      <c r="DM296">
        <v>0</v>
      </c>
      <c r="DN296" t="s">
        <v>6</v>
      </c>
      <c r="DO296">
        <v>0</v>
      </c>
      <c r="GP296">
        <v>1</v>
      </c>
      <c r="GQ296">
        <v>-1</v>
      </c>
      <c r="GR296">
        <v>-1</v>
      </c>
    </row>
    <row r="297" spans="1:200" x14ac:dyDescent="0.2">
      <c r="A297">
        <f>ROW(Source!A259)</f>
        <v>259</v>
      </c>
      <c r="B297">
        <v>74715642</v>
      </c>
      <c r="C297">
        <v>74757685</v>
      </c>
      <c r="D297">
        <v>31709594</v>
      </c>
      <c r="E297">
        <v>70</v>
      </c>
      <c r="F297">
        <v>1</v>
      </c>
      <c r="G297">
        <v>1</v>
      </c>
      <c r="H297">
        <v>1</v>
      </c>
      <c r="I297" t="s">
        <v>544</v>
      </c>
      <c r="J297" t="s">
        <v>6</v>
      </c>
      <c r="K297" t="s">
        <v>545</v>
      </c>
      <c r="L297">
        <v>1191</v>
      </c>
      <c r="N297">
        <v>1013</v>
      </c>
      <c r="O297" t="s">
        <v>524</v>
      </c>
      <c r="P297" t="s">
        <v>524</v>
      </c>
      <c r="Q297">
        <v>1</v>
      </c>
      <c r="W297">
        <v>0</v>
      </c>
      <c r="X297">
        <v>-1759674247</v>
      </c>
      <c r="Y297">
        <f>(AT297*ROUND(1.05,7))</f>
        <v>1.0815000000000001</v>
      </c>
      <c r="AA297">
        <v>0</v>
      </c>
      <c r="AB297">
        <v>0</v>
      </c>
      <c r="AC297">
        <v>0</v>
      </c>
      <c r="AD297">
        <v>295.83999999999997</v>
      </c>
      <c r="AE297">
        <v>0</v>
      </c>
      <c r="AF297">
        <v>0</v>
      </c>
      <c r="AG297">
        <v>0</v>
      </c>
      <c r="AH297">
        <v>8.86</v>
      </c>
      <c r="AI297">
        <v>1</v>
      </c>
      <c r="AJ297">
        <v>1</v>
      </c>
      <c r="AK297">
        <v>1</v>
      </c>
      <c r="AL297">
        <v>33.39</v>
      </c>
      <c r="AM297">
        <v>4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6</v>
      </c>
      <c r="AT297">
        <v>1.03</v>
      </c>
      <c r="AU297" t="s">
        <v>64</v>
      </c>
      <c r="AV297">
        <v>1</v>
      </c>
      <c r="AW297">
        <v>2</v>
      </c>
      <c r="AX297">
        <v>74757694</v>
      </c>
      <c r="AY297">
        <v>1</v>
      </c>
      <c r="AZ297">
        <v>0</v>
      </c>
      <c r="BA297">
        <v>315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U297">
        <f>ROUND(AT297*Source!I259*AH297*AL297,2)</f>
        <v>914.13</v>
      </c>
      <c r="CV297">
        <f>ROUND(Y297*Source!I259,7)</f>
        <v>3.2444999999999999</v>
      </c>
      <c r="CW297">
        <v>0</v>
      </c>
      <c r="CX297">
        <f>ROUND(Y297*Source!I259,7)</f>
        <v>3.2444999999999999</v>
      </c>
      <c r="CY297">
        <f>AD297</f>
        <v>295.83999999999997</v>
      </c>
      <c r="CZ297">
        <f>AH297</f>
        <v>8.86</v>
      </c>
      <c r="DA297">
        <f>AL297</f>
        <v>33.39</v>
      </c>
      <c r="DB297">
        <f>ROUND((ROUND(AT297*CZ297,2)*ROUND(1.05,7)),2)</f>
        <v>9.59</v>
      </c>
      <c r="DC297">
        <f>ROUND((ROUND(AT297*AG297,2)*ROUND(1.05,7)),2)</f>
        <v>0</v>
      </c>
      <c r="DD297" t="s">
        <v>6</v>
      </c>
      <c r="DE297" t="s">
        <v>6</v>
      </c>
      <c r="DF297">
        <f>ROUND(ROUND(AE297,2)*CX297,2)</f>
        <v>0</v>
      </c>
      <c r="DG297">
        <f t="shared" si="192"/>
        <v>0</v>
      </c>
      <c r="DH297">
        <f>Source!I259*SmtRes!Y297</f>
        <v>3.2445000000000004</v>
      </c>
      <c r="DI297">
        <f>AD297</f>
        <v>295.83999999999997</v>
      </c>
      <c r="DJ297">
        <f>EtalonRes!AB315</f>
        <v>8.86</v>
      </c>
      <c r="DK297">
        <f>Source!BA259</f>
        <v>33.39</v>
      </c>
      <c r="DL297" t="s">
        <v>6</v>
      </c>
      <c r="DM297">
        <v>0</v>
      </c>
      <c r="DN297" t="s">
        <v>6</v>
      </c>
      <c r="DO297">
        <v>0</v>
      </c>
      <c r="GQ297">
        <v>-1</v>
      </c>
      <c r="GR297">
        <v>-1</v>
      </c>
    </row>
    <row r="298" spans="1:200" x14ac:dyDescent="0.2">
      <c r="A298">
        <f>ROW(Source!A259)</f>
        <v>259</v>
      </c>
      <c r="B298">
        <v>74715642</v>
      </c>
      <c r="C298">
        <v>74757685</v>
      </c>
      <c r="D298">
        <v>31709492</v>
      </c>
      <c r="E298">
        <v>70</v>
      </c>
      <c r="F298">
        <v>1</v>
      </c>
      <c r="G298">
        <v>1</v>
      </c>
      <c r="H298">
        <v>1</v>
      </c>
      <c r="I298" t="s">
        <v>525</v>
      </c>
      <c r="J298" t="s">
        <v>6</v>
      </c>
      <c r="K298" t="s">
        <v>526</v>
      </c>
      <c r="L298">
        <v>1191</v>
      </c>
      <c r="N298">
        <v>1013</v>
      </c>
      <c r="O298" t="s">
        <v>524</v>
      </c>
      <c r="P298" t="s">
        <v>524</v>
      </c>
      <c r="Q298">
        <v>1</v>
      </c>
      <c r="W298">
        <v>0</v>
      </c>
      <c r="X298">
        <v>-1417349443</v>
      </c>
      <c r="Y298">
        <f>(AT298*ROUND(1.05,7))</f>
        <v>1.0500000000000001E-2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33.39</v>
      </c>
      <c r="AL298">
        <v>1</v>
      </c>
      <c r="AM298">
        <v>4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6</v>
      </c>
      <c r="AT298">
        <v>0.01</v>
      </c>
      <c r="AU298" t="s">
        <v>64</v>
      </c>
      <c r="AV298">
        <v>2</v>
      </c>
      <c r="AW298">
        <v>2</v>
      </c>
      <c r="AX298">
        <v>74757695</v>
      </c>
      <c r="AY298">
        <v>1</v>
      </c>
      <c r="AZ298">
        <v>0</v>
      </c>
      <c r="BA298">
        <v>316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V298">
        <v>0</v>
      </c>
      <c r="CW298">
        <v>0</v>
      </c>
      <c r="CX298">
        <f>ROUND(Y298*Source!I259,7)</f>
        <v>3.15E-2</v>
      </c>
      <c r="CY298">
        <f>AD298</f>
        <v>0</v>
      </c>
      <c r="CZ298">
        <f>AH298</f>
        <v>0</v>
      </c>
      <c r="DA298">
        <f>AL298</f>
        <v>1</v>
      </c>
      <c r="DB298">
        <f>ROUND((ROUND(AT298*CZ298,2)*ROUND(1.05,7)),2)</f>
        <v>0</v>
      </c>
      <c r="DC298">
        <f>ROUND((ROUND(AT298*AG298,2)*ROUND(1.05,7)),2)</f>
        <v>0</v>
      </c>
      <c r="DD298" t="s">
        <v>6</v>
      </c>
      <c r="DE298" t="s">
        <v>6</v>
      </c>
      <c r="DF298">
        <f>ROUND(ROUND(AE298,2)*CX298,2)</f>
        <v>0</v>
      </c>
      <c r="DG298">
        <f t="shared" si="192"/>
        <v>0</v>
      </c>
      <c r="DH298">
        <f>Source!I259*SmtRes!Y298</f>
        <v>3.15E-2</v>
      </c>
      <c r="DI298">
        <f>AD298</f>
        <v>0</v>
      </c>
      <c r="DJ298">
        <f>EtalonRes!AB316</f>
        <v>0</v>
      </c>
      <c r="DK298">
        <f>Source!BA259</f>
        <v>33.39</v>
      </c>
      <c r="DL298" t="s">
        <v>6</v>
      </c>
      <c r="DM298">
        <v>0</v>
      </c>
      <c r="DN298" t="s">
        <v>6</v>
      </c>
      <c r="DO298">
        <v>0</v>
      </c>
      <c r="GQ298">
        <v>-1</v>
      </c>
      <c r="GR298">
        <v>-1</v>
      </c>
    </row>
    <row r="299" spans="1:200" x14ac:dyDescent="0.2">
      <c r="A299">
        <f>ROW(Source!A259)</f>
        <v>259</v>
      </c>
      <c r="B299">
        <v>74715642</v>
      </c>
      <c r="C299">
        <v>74757685</v>
      </c>
      <c r="D299">
        <v>49672695</v>
      </c>
      <c r="E299">
        <v>1</v>
      </c>
      <c r="F299">
        <v>1</v>
      </c>
      <c r="G299">
        <v>1</v>
      </c>
      <c r="H299">
        <v>2</v>
      </c>
      <c r="I299" t="s">
        <v>531</v>
      </c>
      <c r="J299" t="s">
        <v>532</v>
      </c>
      <c r="K299" t="s">
        <v>533</v>
      </c>
      <c r="L299">
        <v>1367</v>
      </c>
      <c r="N299">
        <v>1011</v>
      </c>
      <c r="O299" t="s">
        <v>530</v>
      </c>
      <c r="P299" t="s">
        <v>530</v>
      </c>
      <c r="Q299">
        <v>1</v>
      </c>
      <c r="W299">
        <v>0</v>
      </c>
      <c r="X299">
        <v>1063590936</v>
      </c>
      <c r="Y299">
        <f>(AT299*ROUND(1.05,7))</f>
        <v>0.27300000000000002</v>
      </c>
      <c r="AA299">
        <v>0</v>
      </c>
      <c r="AB299">
        <v>41.37</v>
      </c>
      <c r="AC299">
        <v>0</v>
      </c>
      <c r="AD299">
        <v>0</v>
      </c>
      <c r="AE299">
        <v>0</v>
      </c>
      <c r="AF299">
        <v>3.12</v>
      </c>
      <c r="AG299">
        <v>0</v>
      </c>
      <c r="AH299">
        <v>0</v>
      </c>
      <c r="AI299">
        <v>1</v>
      </c>
      <c r="AJ299">
        <v>13.26</v>
      </c>
      <c r="AK299">
        <v>33.39</v>
      </c>
      <c r="AL299">
        <v>1</v>
      </c>
      <c r="AM299">
        <v>4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6</v>
      </c>
      <c r="AT299">
        <v>0.26</v>
      </c>
      <c r="AU299" t="s">
        <v>64</v>
      </c>
      <c r="AV299">
        <v>0</v>
      </c>
      <c r="AW299">
        <v>2</v>
      </c>
      <c r="AX299">
        <v>74757696</v>
      </c>
      <c r="AY299">
        <v>1</v>
      </c>
      <c r="AZ299">
        <v>0</v>
      </c>
      <c r="BA299">
        <v>317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V299">
        <v>0</v>
      </c>
      <c r="CW299">
        <f>ROUND(Y299*Source!I259*DO299,7)</f>
        <v>0</v>
      </c>
      <c r="CX299">
        <f>ROUND(Y299*Source!I259,7)</f>
        <v>0.81899999999999995</v>
      </c>
      <c r="CY299">
        <f>AB299</f>
        <v>41.37</v>
      </c>
      <c r="CZ299">
        <f>AF299</f>
        <v>3.12</v>
      </c>
      <c r="DA299">
        <f>AJ299</f>
        <v>13.26</v>
      </c>
      <c r="DB299">
        <f>ROUND((ROUND(AT299*CZ299,2)*ROUND(1.05,7)),2)</f>
        <v>0.85</v>
      </c>
      <c r="DC299">
        <f>ROUND((ROUND(AT299*AG299,2)*ROUND(1.05,7)),2)</f>
        <v>0</v>
      </c>
      <c r="DD299" t="s">
        <v>6</v>
      </c>
      <c r="DE299" t="s">
        <v>6</v>
      </c>
      <c r="DF299">
        <f>ROUND(ROUND(AE299,2)*CX299,2)</f>
        <v>0</v>
      </c>
      <c r="DG299">
        <f>ROUND(ROUND(AF299*AJ299,2)*CX299,2)</f>
        <v>33.880000000000003</v>
      </c>
      <c r="DH299">
        <f>Source!I259*SmtRes!Y299</f>
        <v>0.81900000000000006</v>
      </c>
      <c r="DI299">
        <f>AB299</f>
        <v>41.37</v>
      </c>
      <c r="DJ299">
        <f>EtalonRes!Z317</f>
        <v>3.12</v>
      </c>
      <c r="DK299">
        <f>Source!BB259</f>
        <v>13.26</v>
      </c>
      <c r="DL299" t="s">
        <v>6</v>
      </c>
      <c r="DM299">
        <v>0</v>
      </c>
      <c r="DN299" t="s">
        <v>6</v>
      </c>
      <c r="DO299">
        <v>0</v>
      </c>
      <c r="GQ299">
        <v>-1</v>
      </c>
      <c r="GR299">
        <v>-1</v>
      </c>
    </row>
    <row r="300" spans="1:200" x14ac:dyDescent="0.2">
      <c r="A300">
        <f>ROW(Source!A259)</f>
        <v>259</v>
      </c>
      <c r="B300">
        <v>74715642</v>
      </c>
      <c r="C300">
        <v>74757685</v>
      </c>
      <c r="D300">
        <v>49673503</v>
      </c>
      <c r="E300">
        <v>1</v>
      </c>
      <c r="F300">
        <v>1</v>
      </c>
      <c r="G300">
        <v>1</v>
      </c>
      <c r="H300">
        <v>2</v>
      </c>
      <c r="I300" t="s">
        <v>534</v>
      </c>
      <c r="J300" t="s">
        <v>535</v>
      </c>
      <c r="K300" t="s">
        <v>536</v>
      </c>
      <c r="L300">
        <v>1367</v>
      </c>
      <c r="N300">
        <v>1011</v>
      </c>
      <c r="O300" t="s">
        <v>530</v>
      </c>
      <c r="P300" t="s">
        <v>530</v>
      </c>
      <c r="Q300">
        <v>1</v>
      </c>
      <c r="W300">
        <v>0</v>
      </c>
      <c r="X300">
        <v>509054691</v>
      </c>
      <c r="Y300">
        <f>(AT300*ROUND(1.05,7))</f>
        <v>1.0500000000000001E-2</v>
      </c>
      <c r="AA300">
        <v>0</v>
      </c>
      <c r="AB300">
        <v>871.31</v>
      </c>
      <c r="AC300">
        <v>387.32</v>
      </c>
      <c r="AD300">
        <v>0</v>
      </c>
      <c r="AE300">
        <v>0</v>
      </c>
      <c r="AF300">
        <v>65.709999999999994</v>
      </c>
      <c r="AG300">
        <v>11.6</v>
      </c>
      <c r="AH300">
        <v>0</v>
      </c>
      <c r="AI300">
        <v>1</v>
      </c>
      <c r="AJ300">
        <v>13.26</v>
      </c>
      <c r="AK300">
        <v>33.39</v>
      </c>
      <c r="AL300">
        <v>1</v>
      </c>
      <c r="AM300">
        <v>4</v>
      </c>
      <c r="AN300">
        <v>0</v>
      </c>
      <c r="AO300">
        <v>1</v>
      </c>
      <c r="AP300">
        <v>1</v>
      </c>
      <c r="AQ300">
        <v>0</v>
      </c>
      <c r="AR300">
        <v>0</v>
      </c>
      <c r="AS300" t="s">
        <v>6</v>
      </c>
      <c r="AT300">
        <v>0.01</v>
      </c>
      <c r="AU300" t="s">
        <v>64</v>
      </c>
      <c r="AV300">
        <v>0</v>
      </c>
      <c r="AW300">
        <v>2</v>
      </c>
      <c r="AX300">
        <v>74757697</v>
      </c>
      <c r="AY300">
        <v>1</v>
      </c>
      <c r="AZ300">
        <v>0</v>
      </c>
      <c r="BA300">
        <v>318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V300">
        <v>0</v>
      </c>
      <c r="CW300">
        <f>ROUND(Y300*Source!I259*DO300,7)</f>
        <v>0</v>
      </c>
      <c r="CX300">
        <f>ROUND(Y300*Source!I259,7)</f>
        <v>3.15E-2</v>
      </c>
      <c r="CY300">
        <f>AB300</f>
        <v>871.31</v>
      </c>
      <c r="CZ300">
        <f>AF300</f>
        <v>65.709999999999994</v>
      </c>
      <c r="DA300">
        <f>AJ300</f>
        <v>13.26</v>
      </c>
      <c r="DB300">
        <f>ROUND((ROUND(AT300*CZ300,2)*ROUND(1.05,7)),2)</f>
        <v>0.69</v>
      </c>
      <c r="DC300">
        <f>ROUND((ROUND(AT300*AG300,2)*ROUND(1.05,7)),2)</f>
        <v>0.13</v>
      </c>
      <c r="DD300" t="s">
        <v>6</v>
      </c>
      <c r="DE300" t="s">
        <v>6</v>
      </c>
      <c r="DF300">
        <f>ROUND(ROUND(AE300,2)*CX300,2)</f>
        <v>0</v>
      </c>
      <c r="DG300">
        <f>ROUND(ROUND(AF300*AJ300,2)*CX300,2)</f>
        <v>27.45</v>
      </c>
      <c r="DH300">
        <f>Source!I259*SmtRes!Y300</f>
        <v>3.15E-2</v>
      </c>
      <c r="DI300">
        <f>AB300</f>
        <v>871.31</v>
      </c>
      <c r="DJ300">
        <f>EtalonRes!Z318</f>
        <v>65.709999999999994</v>
      </c>
      <c r="DK300">
        <f>Source!BB259</f>
        <v>13.26</v>
      </c>
      <c r="DL300" t="s">
        <v>6</v>
      </c>
      <c r="DM300">
        <v>0</v>
      </c>
      <c r="DN300" t="s">
        <v>6</v>
      </c>
      <c r="DO300">
        <v>0</v>
      </c>
      <c r="GQ300">
        <v>-1</v>
      </c>
      <c r="GR300">
        <v>-1</v>
      </c>
    </row>
    <row r="301" spans="1:200" x14ac:dyDescent="0.2">
      <c r="A301">
        <f>ROW(Source!A259)</f>
        <v>259</v>
      </c>
      <c r="B301">
        <v>74715642</v>
      </c>
      <c r="C301">
        <v>74757685</v>
      </c>
      <c r="D301">
        <v>49525488</v>
      </c>
      <c r="E301">
        <v>1</v>
      </c>
      <c r="F301">
        <v>1</v>
      </c>
      <c r="G301">
        <v>1</v>
      </c>
      <c r="H301">
        <v>3</v>
      </c>
      <c r="I301" t="s">
        <v>537</v>
      </c>
      <c r="J301" t="s">
        <v>538</v>
      </c>
      <c r="K301" t="s">
        <v>539</v>
      </c>
      <c r="L301">
        <v>1346</v>
      </c>
      <c r="N301">
        <v>1009</v>
      </c>
      <c r="O301" t="s">
        <v>540</v>
      </c>
      <c r="P301" t="s">
        <v>540</v>
      </c>
      <c r="Q301">
        <v>1</v>
      </c>
      <c r="W301">
        <v>0</v>
      </c>
      <c r="X301">
        <v>-1864341761</v>
      </c>
      <c r="Y301" s="183" t="e">
        <f>#REF!</f>
        <v>#REF!</v>
      </c>
      <c r="AA301">
        <v>82.35</v>
      </c>
      <c r="AB301">
        <v>0</v>
      </c>
      <c r="AC301">
        <v>0</v>
      </c>
      <c r="AD301">
        <v>0</v>
      </c>
      <c r="AE301">
        <v>9.0399999999999991</v>
      </c>
      <c r="AF301">
        <v>0</v>
      </c>
      <c r="AG301">
        <v>0</v>
      </c>
      <c r="AH301">
        <v>0</v>
      </c>
      <c r="AI301">
        <v>9.11</v>
      </c>
      <c r="AJ301">
        <v>1</v>
      </c>
      <c r="AK301">
        <v>1</v>
      </c>
      <c r="AL301">
        <v>1</v>
      </c>
      <c r="AM301">
        <v>4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6</v>
      </c>
      <c r="AT301">
        <v>0.2</v>
      </c>
      <c r="AU301" t="s">
        <v>6</v>
      </c>
      <c r="AV301">
        <v>0</v>
      </c>
      <c r="AW301">
        <v>2</v>
      </c>
      <c r="AX301">
        <v>74757698</v>
      </c>
      <c r="AY301">
        <v>1</v>
      </c>
      <c r="AZ301">
        <v>0</v>
      </c>
      <c r="BA301">
        <v>319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V301">
        <v>0</v>
      </c>
      <c r="CW301">
        <v>0</v>
      </c>
      <c r="CX301" t="e">
        <f>ROUND(Y301*Source!I259,7)</f>
        <v>#REF!</v>
      </c>
      <c r="CY301">
        <f>AA301</f>
        <v>82.35</v>
      </c>
      <c r="CZ301">
        <f>AE301</f>
        <v>9.0399999999999991</v>
      </c>
      <c r="DA301">
        <f>AI301</f>
        <v>9.11</v>
      </c>
      <c r="DB301">
        <f>ROUND(ROUND(AT301*CZ301,2),2)</f>
        <v>1.81</v>
      </c>
      <c r="DC301">
        <f>ROUND(ROUND(AT301*AG301,2),2)</f>
        <v>0</v>
      </c>
      <c r="DD301" t="s">
        <v>6</v>
      </c>
      <c r="DE301" t="s">
        <v>6</v>
      </c>
      <c r="DF301" t="e">
        <f>ROUND(ROUND(AE301*AI301,2)*CX301,2)</f>
        <v>#REF!</v>
      </c>
      <c r="DG301" t="e">
        <f>ROUND(ROUND(AF301,2)*CX301,2)</f>
        <v>#REF!</v>
      </c>
      <c r="DH301" t="e">
        <f>Source!I259*SmtRes!Y301</f>
        <v>#REF!</v>
      </c>
      <c r="DI301">
        <f>AA301</f>
        <v>82.35</v>
      </c>
      <c r="DJ301">
        <f>EtalonRes!Y319</f>
        <v>9.0399999999999991</v>
      </c>
      <c r="DK301">
        <f>Source!BC259</f>
        <v>9.11</v>
      </c>
      <c r="DL301" t="s">
        <v>6</v>
      </c>
      <c r="DM301">
        <v>0</v>
      </c>
      <c r="DN301" t="s">
        <v>6</v>
      </c>
      <c r="DO301">
        <v>0</v>
      </c>
      <c r="GQ301">
        <v>-1</v>
      </c>
      <c r="GR301">
        <v>-1</v>
      </c>
    </row>
    <row r="302" spans="1:200" x14ac:dyDescent="0.2">
      <c r="A302">
        <f>ROW(Source!A259)</f>
        <v>259</v>
      </c>
      <c r="B302">
        <v>74715642</v>
      </c>
      <c r="C302">
        <v>74757685</v>
      </c>
      <c r="D302">
        <v>49526492</v>
      </c>
      <c r="E302">
        <v>1</v>
      </c>
      <c r="F302">
        <v>1</v>
      </c>
      <c r="G302">
        <v>1</v>
      </c>
      <c r="H302">
        <v>3</v>
      </c>
      <c r="I302" t="s">
        <v>541</v>
      </c>
      <c r="J302" t="s">
        <v>542</v>
      </c>
      <c r="K302" t="s">
        <v>543</v>
      </c>
      <c r="L302">
        <v>1346</v>
      </c>
      <c r="N302">
        <v>1009</v>
      </c>
      <c r="O302" t="s">
        <v>540</v>
      </c>
      <c r="P302" t="s">
        <v>540</v>
      </c>
      <c r="Q302">
        <v>1</v>
      </c>
      <c r="W302">
        <v>0</v>
      </c>
      <c r="X302">
        <v>497341279</v>
      </c>
      <c r="Y302" s="183" t="e">
        <f>#REF!</f>
        <v>#REF!</v>
      </c>
      <c r="AA302">
        <v>210.35</v>
      </c>
      <c r="AB302">
        <v>0</v>
      </c>
      <c r="AC302">
        <v>0</v>
      </c>
      <c r="AD302">
        <v>0</v>
      </c>
      <c r="AE302">
        <v>23.09</v>
      </c>
      <c r="AF302">
        <v>0</v>
      </c>
      <c r="AG302">
        <v>0</v>
      </c>
      <c r="AH302">
        <v>0</v>
      </c>
      <c r="AI302">
        <v>9.11</v>
      </c>
      <c r="AJ302">
        <v>1</v>
      </c>
      <c r="AK302">
        <v>1</v>
      </c>
      <c r="AL302">
        <v>1</v>
      </c>
      <c r="AM302">
        <v>4</v>
      </c>
      <c r="AN302">
        <v>0</v>
      </c>
      <c r="AO302">
        <v>1</v>
      </c>
      <c r="AP302">
        <v>1</v>
      </c>
      <c r="AQ302">
        <v>0</v>
      </c>
      <c r="AR302">
        <v>0</v>
      </c>
      <c r="AS302" t="s">
        <v>6</v>
      </c>
      <c r="AT302">
        <v>0.246</v>
      </c>
      <c r="AU302" t="s">
        <v>6</v>
      </c>
      <c r="AV302">
        <v>0</v>
      </c>
      <c r="AW302">
        <v>2</v>
      </c>
      <c r="AX302">
        <v>74757699</v>
      </c>
      <c r="AY302">
        <v>1</v>
      </c>
      <c r="AZ302">
        <v>0</v>
      </c>
      <c r="BA302">
        <v>320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V302">
        <v>0</v>
      </c>
      <c r="CW302">
        <v>0</v>
      </c>
      <c r="CX302" t="e">
        <f>ROUND(Y302*Source!I259,7)</f>
        <v>#REF!</v>
      </c>
      <c r="CY302">
        <f>AA302</f>
        <v>210.35</v>
      </c>
      <c r="CZ302">
        <f>AE302</f>
        <v>23.09</v>
      </c>
      <c r="DA302">
        <f>AI302</f>
        <v>9.11</v>
      </c>
      <c r="DB302">
        <f>ROUND(ROUND(AT302*CZ302,2),2)</f>
        <v>5.68</v>
      </c>
      <c r="DC302">
        <f>ROUND(ROUND(AT302*AG302,2),2)</f>
        <v>0</v>
      </c>
      <c r="DD302" t="s">
        <v>6</v>
      </c>
      <c r="DE302" t="s">
        <v>6</v>
      </c>
      <c r="DF302" t="e">
        <f>ROUND(ROUND(AE302*AI302,2)*CX302,2)</f>
        <v>#REF!</v>
      </c>
      <c r="DG302" t="e">
        <f>ROUND(ROUND(AF302,2)*CX302,2)</f>
        <v>#REF!</v>
      </c>
      <c r="DH302" t="e">
        <f>Source!I259*SmtRes!Y302</f>
        <v>#REF!</v>
      </c>
      <c r="DI302">
        <f>AA302</f>
        <v>210.35</v>
      </c>
      <c r="DJ302">
        <f>EtalonRes!Y320</f>
        <v>23.09</v>
      </c>
      <c r="DK302">
        <f>Source!BC259</f>
        <v>9.11</v>
      </c>
      <c r="DL302" t="s">
        <v>6</v>
      </c>
      <c r="DM302">
        <v>0</v>
      </c>
      <c r="DN302" t="s">
        <v>6</v>
      </c>
      <c r="DO302">
        <v>0</v>
      </c>
      <c r="GQ302">
        <v>-1</v>
      </c>
      <c r="GR302">
        <v>-1</v>
      </c>
    </row>
    <row r="303" spans="1:200" x14ac:dyDescent="0.2">
      <c r="A303">
        <f>ROW(Source!A259)</f>
        <v>259</v>
      </c>
      <c r="B303">
        <v>74715642</v>
      </c>
      <c r="C303">
        <v>74757685</v>
      </c>
      <c r="D303">
        <v>0</v>
      </c>
      <c r="E303">
        <v>1</v>
      </c>
      <c r="F303">
        <v>1</v>
      </c>
      <c r="G303">
        <v>1</v>
      </c>
      <c r="H303">
        <v>3</v>
      </c>
      <c r="I303" t="s">
        <v>35</v>
      </c>
      <c r="J303" t="s">
        <v>249</v>
      </c>
      <c r="K303" t="s">
        <v>248</v>
      </c>
      <c r="L303">
        <v>1371</v>
      </c>
      <c r="N303">
        <v>1013</v>
      </c>
      <c r="O303" t="s">
        <v>23</v>
      </c>
      <c r="P303" t="s">
        <v>23</v>
      </c>
      <c r="Q303">
        <v>1</v>
      </c>
      <c r="W303">
        <v>0</v>
      </c>
      <c r="X303">
        <v>-2105354341</v>
      </c>
      <c r="Y303">
        <f>AT303</f>
        <v>1</v>
      </c>
      <c r="AA303">
        <v>1095.4100000000001</v>
      </c>
      <c r="AB303">
        <v>0</v>
      </c>
      <c r="AC303">
        <v>0</v>
      </c>
      <c r="AD303">
        <v>0</v>
      </c>
      <c r="AE303">
        <v>1151.96</v>
      </c>
      <c r="AF303">
        <v>0</v>
      </c>
      <c r="AG303">
        <v>0</v>
      </c>
      <c r="AH303">
        <v>0</v>
      </c>
      <c r="AI303">
        <v>9.11</v>
      </c>
      <c r="AJ303">
        <v>1</v>
      </c>
      <c r="AK303">
        <v>1</v>
      </c>
      <c r="AL303">
        <v>1</v>
      </c>
      <c r="AM303">
        <v>0</v>
      </c>
      <c r="AN303">
        <v>0</v>
      </c>
      <c r="AO303">
        <v>0</v>
      </c>
      <c r="AP303">
        <v>1</v>
      </c>
      <c r="AQ303">
        <v>0</v>
      </c>
      <c r="AR303">
        <v>0</v>
      </c>
      <c r="AS303" t="s">
        <v>6</v>
      </c>
      <c r="AT303">
        <v>1</v>
      </c>
      <c r="AU303" t="s">
        <v>6</v>
      </c>
      <c r="AV303">
        <v>0</v>
      </c>
      <c r="AW303">
        <v>1</v>
      </c>
      <c r="AX303">
        <v>-1</v>
      </c>
      <c r="AY303">
        <v>0</v>
      </c>
      <c r="AZ303">
        <v>0</v>
      </c>
      <c r="BA303" t="s">
        <v>6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V303">
        <v>0</v>
      </c>
      <c r="CW303">
        <v>0</v>
      </c>
      <c r="CX303">
        <f>ROUND(Y303*Source!I259,7)</f>
        <v>3</v>
      </c>
      <c r="CY303">
        <f>AA303</f>
        <v>1095.4100000000001</v>
      </c>
      <c r="CZ303">
        <f>AE303</f>
        <v>1151.96</v>
      </c>
      <c r="DA303">
        <f>AI303</f>
        <v>9.11</v>
      </c>
      <c r="DB303">
        <f>ROUND(ROUND(AT303*CZ303,2),2)</f>
        <v>1151.96</v>
      </c>
      <c r="DC303">
        <f>ROUND(ROUND(AT303*AG303,2),2)</f>
        <v>0</v>
      </c>
      <c r="DD303" t="s">
        <v>6</v>
      </c>
      <c r="DE303" t="s">
        <v>6</v>
      </c>
      <c r="DF303">
        <f>ROUND(ROUND(AE303*AI303,2)*CX303,2)</f>
        <v>31483.08</v>
      </c>
      <c r="DG303">
        <f>ROUND(ROUND(AF303,2)*CX303,2)</f>
        <v>0</v>
      </c>
      <c r="DH303">
        <f>Source!I259*SmtRes!Y303</f>
        <v>3</v>
      </c>
      <c r="DI303">
        <f>AA303</f>
        <v>1095.4100000000001</v>
      </c>
      <c r="DJ303">
        <f>DF303</f>
        <v>31483.08</v>
      </c>
      <c r="DK303">
        <f>Source!BC259</f>
        <v>9.11</v>
      </c>
      <c r="DL303" t="s">
        <v>6</v>
      </c>
      <c r="DM303">
        <v>0</v>
      </c>
      <c r="DN303" t="s">
        <v>6</v>
      </c>
      <c r="DO303">
        <v>0</v>
      </c>
      <c r="GP303">
        <v>1</v>
      </c>
      <c r="GQ303">
        <v>-1</v>
      </c>
      <c r="GR303">
        <v>-1</v>
      </c>
    </row>
    <row r="304" spans="1:200" x14ac:dyDescent="0.2">
      <c r="A304">
        <f>ROW(Source!A261)</f>
        <v>261</v>
      </c>
      <c r="B304">
        <v>74715642</v>
      </c>
      <c r="C304">
        <v>74757703</v>
      </c>
      <c r="D304">
        <v>31714704</v>
      </c>
      <c r="E304">
        <v>70</v>
      </c>
      <c r="F304">
        <v>1</v>
      </c>
      <c r="G304">
        <v>1</v>
      </c>
      <c r="H304">
        <v>1</v>
      </c>
      <c r="I304" t="s">
        <v>546</v>
      </c>
      <c r="J304" t="s">
        <v>6</v>
      </c>
      <c r="K304" t="s">
        <v>547</v>
      </c>
      <c r="L304">
        <v>1191</v>
      </c>
      <c r="N304">
        <v>1013</v>
      </c>
      <c r="O304" t="s">
        <v>524</v>
      </c>
      <c r="P304" t="s">
        <v>524</v>
      </c>
      <c r="Q304">
        <v>1</v>
      </c>
      <c r="W304">
        <v>0</v>
      </c>
      <c r="X304">
        <v>-112797078</v>
      </c>
      <c r="Y304">
        <f>(AT304*ROUND(1.05,7))</f>
        <v>1.1130000000000002</v>
      </c>
      <c r="AA304">
        <v>0</v>
      </c>
      <c r="AB304">
        <v>0</v>
      </c>
      <c r="AC304">
        <v>0</v>
      </c>
      <c r="AD304">
        <v>299.51</v>
      </c>
      <c r="AE304">
        <v>0</v>
      </c>
      <c r="AF304">
        <v>0</v>
      </c>
      <c r="AG304">
        <v>0</v>
      </c>
      <c r="AH304">
        <v>8.9700000000000006</v>
      </c>
      <c r="AI304">
        <v>1</v>
      </c>
      <c r="AJ304">
        <v>1</v>
      </c>
      <c r="AK304">
        <v>1</v>
      </c>
      <c r="AL304">
        <v>33.39</v>
      </c>
      <c r="AM304">
        <v>4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6</v>
      </c>
      <c r="AT304">
        <v>1.06</v>
      </c>
      <c r="AU304" t="s">
        <v>26</v>
      </c>
      <c r="AV304">
        <v>1</v>
      </c>
      <c r="AW304">
        <v>2</v>
      </c>
      <c r="AX304">
        <v>74757712</v>
      </c>
      <c r="AY304">
        <v>1</v>
      </c>
      <c r="AZ304">
        <v>0</v>
      </c>
      <c r="BA304">
        <v>322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U304">
        <f>ROUND(AT304*Source!I261*AH304*AL304,2)</f>
        <v>2857.31</v>
      </c>
      <c r="CV304">
        <f>ROUND(Y304*Source!I261,7)</f>
        <v>10.016999999999999</v>
      </c>
      <c r="CW304">
        <v>0</v>
      </c>
      <c r="CX304">
        <f>ROUND(Y304*Source!I261,7)</f>
        <v>10.016999999999999</v>
      </c>
      <c r="CY304">
        <f>AD304</f>
        <v>299.51</v>
      </c>
      <c r="CZ304">
        <f>AH304</f>
        <v>8.9700000000000006</v>
      </c>
      <c r="DA304">
        <f>AL304</f>
        <v>33.39</v>
      </c>
      <c r="DB304">
        <f>ROUND((ROUND(AT304*CZ304,2)*ROUND(1.05,7)),2)</f>
        <v>9.99</v>
      </c>
      <c r="DC304">
        <f>ROUND((ROUND(AT304*AG304,2)*ROUND(1.05,7)),2)</f>
        <v>0</v>
      </c>
      <c r="DD304" t="s">
        <v>6</v>
      </c>
      <c r="DE304" t="s">
        <v>6</v>
      </c>
      <c r="DF304">
        <f>ROUND(ROUND(AE304,2)*CX304,2)</f>
        <v>0</v>
      </c>
      <c r="DG304">
        <f>ROUND(ROUND(AF304,2)*CX304,2)</f>
        <v>0</v>
      </c>
      <c r="DH304">
        <f>Source!I261*SmtRes!Y304</f>
        <v>10.017000000000001</v>
      </c>
      <c r="DI304">
        <f>AD304</f>
        <v>299.51</v>
      </c>
      <c r="DJ304">
        <f>EtalonRes!AB322</f>
        <v>8.9700000000000006</v>
      </c>
      <c r="DK304">
        <f>Source!BA261</f>
        <v>33.39</v>
      </c>
      <c r="DL304" t="s">
        <v>6</v>
      </c>
      <c r="DM304">
        <v>0</v>
      </c>
      <c r="DN304" t="s">
        <v>6</v>
      </c>
      <c r="DO304">
        <v>0</v>
      </c>
      <c r="GQ304">
        <v>-1</v>
      </c>
      <c r="GR304">
        <v>-1</v>
      </c>
    </row>
    <row r="305" spans="1:200" x14ac:dyDescent="0.2">
      <c r="A305">
        <f>ROW(Source!A261)</f>
        <v>261</v>
      </c>
      <c r="B305">
        <v>74715642</v>
      </c>
      <c r="C305">
        <v>74757703</v>
      </c>
      <c r="D305">
        <v>31709492</v>
      </c>
      <c r="E305">
        <v>70</v>
      </c>
      <c r="F305">
        <v>1</v>
      </c>
      <c r="G305">
        <v>1</v>
      </c>
      <c r="H305">
        <v>1</v>
      </c>
      <c r="I305" t="s">
        <v>525</v>
      </c>
      <c r="J305" t="s">
        <v>6</v>
      </c>
      <c r="K305" t="s">
        <v>526</v>
      </c>
      <c r="L305">
        <v>1191</v>
      </c>
      <c r="N305">
        <v>1013</v>
      </c>
      <c r="O305" t="s">
        <v>524</v>
      </c>
      <c r="P305" t="s">
        <v>524</v>
      </c>
      <c r="Q305">
        <v>1</v>
      </c>
      <c r="W305">
        <v>0</v>
      </c>
      <c r="X305">
        <v>-1417349443</v>
      </c>
      <c r="Y305">
        <f>(AT305*ROUND(1.05,7))</f>
        <v>1.0500000000000001E-2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33.39</v>
      </c>
      <c r="AL305">
        <v>1</v>
      </c>
      <c r="AM305">
        <v>4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6</v>
      </c>
      <c r="AT305">
        <v>0.01</v>
      </c>
      <c r="AU305" t="s">
        <v>26</v>
      </c>
      <c r="AV305">
        <v>2</v>
      </c>
      <c r="AW305">
        <v>2</v>
      </c>
      <c r="AX305">
        <v>74757713</v>
      </c>
      <c r="AY305">
        <v>1</v>
      </c>
      <c r="AZ305">
        <v>0</v>
      </c>
      <c r="BA305">
        <v>323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V305">
        <v>0</v>
      </c>
      <c r="CW305">
        <v>0</v>
      </c>
      <c r="CX305">
        <f>ROUND(Y305*Source!I261,7)</f>
        <v>9.4500000000000001E-2</v>
      </c>
      <c r="CY305">
        <f>AD305</f>
        <v>0</v>
      </c>
      <c r="CZ305">
        <f>AH305</f>
        <v>0</v>
      </c>
      <c r="DA305">
        <f>AL305</f>
        <v>1</v>
      </c>
      <c r="DB305">
        <f>ROUND((ROUND(AT305*CZ305,2)*ROUND(1.05,7)),2)</f>
        <v>0</v>
      </c>
      <c r="DC305">
        <f>ROUND((ROUND(AT305*AG305,2)*ROUND(1.05,7)),2)</f>
        <v>0</v>
      </c>
      <c r="DD305" t="s">
        <v>6</v>
      </c>
      <c r="DE305" t="s">
        <v>6</v>
      </c>
      <c r="DF305">
        <f>ROUND(ROUND(AE305,2)*CX305,2)</f>
        <v>0</v>
      </c>
      <c r="DG305">
        <f>ROUND(ROUND(AF305,2)*CX305,2)</f>
        <v>0</v>
      </c>
      <c r="DH305">
        <f>Source!I261*SmtRes!Y305</f>
        <v>9.4500000000000001E-2</v>
      </c>
      <c r="DI305">
        <f>AD305</f>
        <v>0</v>
      </c>
      <c r="DJ305">
        <f>EtalonRes!AB323</f>
        <v>0</v>
      </c>
      <c r="DK305">
        <f>Source!BA261</f>
        <v>33.39</v>
      </c>
      <c r="DL305" t="s">
        <v>6</v>
      </c>
      <c r="DM305">
        <v>0</v>
      </c>
      <c r="DN305" t="s">
        <v>6</v>
      </c>
      <c r="DO305">
        <v>0</v>
      </c>
      <c r="GQ305">
        <v>-1</v>
      </c>
      <c r="GR305">
        <v>-1</v>
      </c>
    </row>
    <row r="306" spans="1:200" x14ac:dyDescent="0.2">
      <c r="A306">
        <f>ROW(Source!A261)</f>
        <v>261</v>
      </c>
      <c r="B306">
        <v>74715642</v>
      </c>
      <c r="C306">
        <v>74757703</v>
      </c>
      <c r="D306">
        <v>49672695</v>
      </c>
      <c r="E306">
        <v>1</v>
      </c>
      <c r="F306">
        <v>1</v>
      </c>
      <c r="G306">
        <v>1</v>
      </c>
      <c r="H306">
        <v>2</v>
      </c>
      <c r="I306" t="s">
        <v>531</v>
      </c>
      <c r="J306" t="s">
        <v>532</v>
      </c>
      <c r="K306" t="s">
        <v>533</v>
      </c>
      <c r="L306">
        <v>1367</v>
      </c>
      <c r="N306">
        <v>1011</v>
      </c>
      <c r="O306" t="s">
        <v>530</v>
      </c>
      <c r="P306" t="s">
        <v>530</v>
      </c>
      <c r="Q306">
        <v>1</v>
      </c>
      <c r="W306">
        <v>0</v>
      </c>
      <c r="X306">
        <v>1063590936</v>
      </c>
      <c r="Y306">
        <f>(AT306*ROUND(1.05,7))</f>
        <v>0.28350000000000003</v>
      </c>
      <c r="AA306">
        <v>0</v>
      </c>
      <c r="AB306">
        <v>41.37</v>
      </c>
      <c r="AC306">
        <v>0</v>
      </c>
      <c r="AD306">
        <v>0</v>
      </c>
      <c r="AE306">
        <v>0</v>
      </c>
      <c r="AF306">
        <v>3.12</v>
      </c>
      <c r="AG306">
        <v>0</v>
      </c>
      <c r="AH306">
        <v>0</v>
      </c>
      <c r="AI306">
        <v>1</v>
      </c>
      <c r="AJ306">
        <v>13.26</v>
      </c>
      <c r="AK306">
        <v>33.39</v>
      </c>
      <c r="AL306">
        <v>1</v>
      </c>
      <c r="AM306">
        <v>4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6</v>
      </c>
      <c r="AT306">
        <v>0.27</v>
      </c>
      <c r="AU306" t="s">
        <v>64</v>
      </c>
      <c r="AV306">
        <v>0</v>
      </c>
      <c r="AW306">
        <v>2</v>
      </c>
      <c r="AX306">
        <v>74757714</v>
      </c>
      <c r="AY306">
        <v>1</v>
      </c>
      <c r="AZ306">
        <v>0</v>
      </c>
      <c r="BA306">
        <v>324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V306">
        <v>0</v>
      </c>
      <c r="CW306">
        <f>ROUND(Y306*Source!I261*DO306,7)</f>
        <v>0</v>
      </c>
      <c r="CX306">
        <f>ROUND(Y306*Source!I261,7)</f>
        <v>2.5514999999999999</v>
      </c>
      <c r="CY306">
        <f>AB306</f>
        <v>41.37</v>
      </c>
      <c r="CZ306">
        <f>AF306</f>
        <v>3.12</v>
      </c>
      <c r="DA306">
        <f>AJ306</f>
        <v>13.26</v>
      </c>
      <c r="DB306">
        <f>ROUND((ROUND(AT306*CZ306,2)*ROUND(1.05,7)),2)</f>
        <v>0.88</v>
      </c>
      <c r="DC306">
        <f>ROUND((ROUND(AT306*AG306,2)*ROUND(1.05,7)),2)</f>
        <v>0</v>
      </c>
      <c r="DD306" t="s">
        <v>6</v>
      </c>
      <c r="DE306" t="s">
        <v>6</v>
      </c>
      <c r="DF306">
        <f>ROUND(ROUND(AE306,2)*CX306,2)</f>
        <v>0</v>
      </c>
      <c r="DG306">
        <f>ROUND(ROUND(AF306*AJ306,2)*CX306,2)</f>
        <v>105.56</v>
      </c>
      <c r="DH306">
        <f>Source!I261*SmtRes!Y306</f>
        <v>2.5515000000000003</v>
      </c>
      <c r="DI306">
        <f>AB306</f>
        <v>41.37</v>
      </c>
      <c r="DJ306">
        <f>EtalonRes!Z324</f>
        <v>3.12</v>
      </c>
      <c r="DK306">
        <f>Source!BB261</f>
        <v>13.26</v>
      </c>
      <c r="DL306" t="s">
        <v>6</v>
      </c>
      <c r="DM306">
        <v>0</v>
      </c>
      <c r="DN306" t="s">
        <v>6</v>
      </c>
      <c r="DO306">
        <v>0</v>
      </c>
      <c r="GQ306">
        <v>-1</v>
      </c>
      <c r="GR306">
        <v>-1</v>
      </c>
    </row>
    <row r="307" spans="1:200" x14ac:dyDescent="0.2">
      <c r="A307">
        <f>ROW(Source!A261)</f>
        <v>261</v>
      </c>
      <c r="B307">
        <v>74715642</v>
      </c>
      <c r="C307">
        <v>74757703</v>
      </c>
      <c r="D307">
        <v>49673503</v>
      </c>
      <c r="E307">
        <v>1</v>
      </c>
      <c r="F307">
        <v>1</v>
      </c>
      <c r="G307">
        <v>1</v>
      </c>
      <c r="H307">
        <v>2</v>
      </c>
      <c r="I307" t="s">
        <v>534</v>
      </c>
      <c r="J307" t="s">
        <v>535</v>
      </c>
      <c r="K307" t="s">
        <v>536</v>
      </c>
      <c r="L307">
        <v>1367</v>
      </c>
      <c r="N307">
        <v>1011</v>
      </c>
      <c r="O307" t="s">
        <v>530</v>
      </c>
      <c r="P307" t="s">
        <v>530</v>
      </c>
      <c r="Q307">
        <v>1</v>
      </c>
      <c r="W307">
        <v>0</v>
      </c>
      <c r="X307">
        <v>509054691</v>
      </c>
      <c r="Y307">
        <f>(AT307*ROUND(1.05,7))</f>
        <v>1.0500000000000001E-2</v>
      </c>
      <c r="AA307">
        <v>0</v>
      </c>
      <c r="AB307">
        <v>871.31</v>
      </c>
      <c r="AC307">
        <v>387.32</v>
      </c>
      <c r="AD307">
        <v>0</v>
      </c>
      <c r="AE307">
        <v>0</v>
      </c>
      <c r="AF307">
        <v>65.709999999999994</v>
      </c>
      <c r="AG307">
        <v>11.6</v>
      </c>
      <c r="AH307">
        <v>0</v>
      </c>
      <c r="AI307">
        <v>1</v>
      </c>
      <c r="AJ307">
        <v>13.26</v>
      </c>
      <c r="AK307">
        <v>33.39</v>
      </c>
      <c r="AL307">
        <v>1</v>
      </c>
      <c r="AM307">
        <v>4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6</v>
      </c>
      <c r="AT307">
        <v>0.01</v>
      </c>
      <c r="AU307" t="s">
        <v>64</v>
      </c>
      <c r="AV307">
        <v>0</v>
      </c>
      <c r="AW307">
        <v>2</v>
      </c>
      <c r="AX307">
        <v>74757715</v>
      </c>
      <c r="AY307">
        <v>1</v>
      </c>
      <c r="AZ307">
        <v>0</v>
      </c>
      <c r="BA307">
        <v>325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V307">
        <v>0</v>
      </c>
      <c r="CW307">
        <f>ROUND(Y307*Source!I261*DO307,7)</f>
        <v>0</v>
      </c>
      <c r="CX307">
        <f>ROUND(Y307*Source!I261,7)</f>
        <v>9.4500000000000001E-2</v>
      </c>
      <c r="CY307">
        <f>AB307</f>
        <v>871.31</v>
      </c>
      <c r="CZ307">
        <f>AF307</f>
        <v>65.709999999999994</v>
      </c>
      <c r="DA307">
        <f>AJ307</f>
        <v>13.26</v>
      </c>
      <c r="DB307">
        <f>ROUND((ROUND(AT307*CZ307,2)*ROUND(1.05,7)),2)</f>
        <v>0.69</v>
      </c>
      <c r="DC307">
        <f>ROUND((ROUND(AT307*AG307,2)*ROUND(1.05,7)),2)</f>
        <v>0.13</v>
      </c>
      <c r="DD307" t="s">
        <v>6</v>
      </c>
      <c r="DE307" t="s">
        <v>6</v>
      </c>
      <c r="DF307">
        <f>ROUND(ROUND(AE307,2)*CX307,2)</f>
        <v>0</v>
      </c>
      <c r="DG307">
        <f>ROUND(ROUND(AF307*AJ307,2)*CX307,2)</f>
        <v>82.34</v>
      </c>
      <c r="DH307">
        <f>Source!I261*SmtRes!Y307</f>
        <v>9.4500000000000001E-2</v>
      </c>
      <c r="DI307">
        <f>AB307</f>
        <v>871.31</v>
      </c>
      <c r="DJ307">
        <f>EtalonRes!Z325</f>
        <v>65.709999999999994</v>
      </c>
      <c r="DK307">
        <f>Source!BB261</f>
        <v>13.26</v>
      </c>
      <c r="DL307" t="s">
        <v>6</v>
      </c>
      <c r="DM307">
        <v>0</v>
      </c>
      <c r="DN307" t="s">
        <v>6</v>
      </c>
      <c r="DO307">
        <v>0</v>
      </c>
      <c r="GQ307">
        <v>-1</v>
      </c>
      <c r="GR307">
        <v>-1</v>
      </c>
    </row>
    <row r="308" spans="1:200" x14ac:dyDescent="0.2">
      <c r="A308">
        <f>ROW(Source!A261)</f>
        <v>261</v>
      </c>
      <c r="B308">
        <v>74715642</v>
      </c>
      <c r="C308">
        <v>74757703</v>
      </c>
      <c r="D308">
        <v>49525488</v>
      </c>
      <c r="E308">
        <v>1</v>
      </c>
      <c r="F308">
        <v>1</v>
      </c>
      <c r="G308">
        <v>1</v>
      </c>
      <c r="H308">
        <v>3</v>
      </c>
      <c r="I308" t="s">
        <v>537</v>
      </c>
      <c r="J308" t="s">
        <v>538</v>
      </c>
      <c r="K308" t="s">
        <v>539</v>
      </c>
      <c r="L308">
        <v>1346</v>
      </c>
      <c r="N308">
        <v>1009</v>
      </c>
      <c r="O308" t="s">
        <v>540</v>
      </c>
      <c r="P308" t="s">
        <v>540</v>
      </c>
      <c r="Q308">
        <v>1</v>
      </c>
      <c r="W308">
        <v>0</v>
      </c>
      <c r="X308">
        <v>-1864341761</v>
      </c>
      <c r="Y308" s="183" t="e">
        <f>#REF!</f>
        <v>#REF!</v>
      </c>
      <c r="AA308">
        <v>82.35</v>
      </c>
      <c r="AB308">
        <v>0</v>
      </c>
      <c r="AC308">
        <v>0</v>
      </c>
      <c r="AD308">
        <v>0</v>
      </c>
      <c r="AE308">
        <v>9.0399999999999991</v>
      </c>
      <c r="AF308">
        <v>0</v>
      </c>
      <c r="AG308">
        <v>0</v>
      </c>
      <c r="AH308">
        <v>0</v>
      </c>
      <c r="AI308">
        <v>9.11</v>
      </c>
      <c r="AJ308">
        <v>1</v>
      </c>
      <c r="AK308">
        <v>1</v>
      </c>
      <c r="AL308">
        <v>1</v>
      </c>
      <c r="AM308">
        <v>4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6</v>
      </c>
      <c r="AT308">
        <v>0.2</v>
      </c>
      <c r="AU308" t="s">
        <v>6</v>
      </c>
      <c r="AV308">
        <v>0</v>
      </c>
      <c r="AW308">
        <v>2</v>
      </c>
      <c r="AX308">
        <v>74757716</v>
      </c>
      <c r="AY308">
        <v>1</v>
      </c>
      <c r="AZ308">
        <v>0</v>
      </c>
      <c r="BA308">
        <v>326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V308">
        <v>0</v>
      </c>
      <c r="CW308">
        <v>0</v>
      </c>
      <c r="CX308" t="e">
        <f>ROUND(Y308*Source!I261,7)</f>
        <v>#REF!</v>
      </c>
      <c r="CY308">
        <f>AA308</f>
        <v>82.35</v>
      </c>
      <c r="CZ308">
        <f>AE308</f>
        <v>9.0399999999999991</v>
      </c>
      <c r="DA308">
        <f>AI308</f>
        <v>9.11</v>
      </c>
      <c r="DB308">
        <f>ROUND(ROUND(AT308*CZ308,2),2)</f>
        <v>1.81</v>
      </c>
      <c r="DC308">
        <f>ROUND(ROUND(AT308*AG308,2),2)</f>
        <v>0</v>
      </c>
      <c r="DD308" t="s">
        <v>6</v>
      </c>
      <c r="DE308" t="s">
        <v>6</v>
      </c>
      <c r="DF308" t="e">
        <f>ROUND(ROUND(AE308*AI308,2)*CX308,2)</f>
        <v>#REF!</v>
      </c>
      <c r="DG308" t="e">
        <f t="shared" ref="DG308:DG313" si="193">ROUND(ROUND(AF308,2)*CX308,2)</f>
        <v>#REF!</v>
      </c>
      <c r="DH308" t="e">
        <f>Source!I261*SmtRes!Y308</f>
        <v>#REF!</v>
      </c>
      <c r="DI308">
        <f>AA308</f>
        <v>82.35</v>
      </c>
      <c r="DJ308">
        <f>EtalonRes!Y326</f>
        <v>9.0399999999999991</v>
      </c>
      <c r="DK308">
        <f>Source!BC261</f>
        <v>9.11</v>
      </c>
      <c r="DL308" t="s">
        <v>6</v>
      </c>
      <c r="DM308">
        <v>0</v>
      </c>
      <c r="DN308" t="s">
        <v>6</v>
      </c>
      <c r="DO308">
        <v>0</v>
      </c>
      <c r="GQ308">
        <v>-1</v>
      </c>
      <c r="GR308">
        <v>-1</v>
      </c>
    </row>
    <row r="309" spans="1:200" x14ac:dyDescent="0.2">
      <c r="A309">
        <f>ROW(Source!A261)</f>
        <v>261</v>
      </c>
      <c r="B309">
        <v>74715642</v>
      </c>
      <c r="C309">
        <v>74757703</v>
      </c>
      <c r="D309">
        <v>49526492</v>
      </c>
      <c r="E309">
        <v>1</v>
      </c>
      <c r="F309">
        <v>1</v>
      </c>
      <c r="G309">
        <v>1</v>
      </c>
      <c r="H309">
        <v>3</v>
      </c>
      <c r="I309" t="s">
        <v>541</v>
      </c>
      <c r="J309" t="s">
        <v>542</v>
      </c>
      <c r="K309" t="s">
        <v>543</v>
      </c>
      <c r="L309">
        <v>1346</v>
      </c>
      <c r="N309">
        <v>1009</v>
      </c>
      <c r="O309" t="s">
        <v>540</v>
      </c>
      <c r="P309" t="s">
        <v>540</v>
      </c>
      <c r="Q309">
        <v>1</v>
      </c>
      <c r="W309">
        <v>0</v>
      </c>
      <c r="X309">
        <v>497341279</v>
      </c>
      <c r="Y309" s="183" t="e">
        <f>#REF!</f>
        <v>#REF!</v>
      </c>
      <c r="AA309">
        <v>210.35</v>
      </c>
      <c r="AB309">
        <v>0</v>
      </c>
      <c r="AC309">
        <v>0</v>
      </c>
      <c r="AD309">
        <v>0</v>
      </c>
      <c r="AE309">
        <v>23.09</v>
      </c>
      <c r="AF309">
        <v>0</v>
      </c>
      <c r="AG309">
        <v>0</v>
      </c>
      <c r="AH309">
        <v>0</v>
      </c>
      <c r="AI309">
        <v>9.11</v>
      </c>
      <c r="AJ309">
        <v>1</v>
      </c>
      <c r="AK309">
        <v>1</v>
      </c>
      <c r="AL309">
        <v>1</v>
      </c>
      <c r="AM309">
        <v>4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6</v>
      </c>
      <c r="AT309">
        <v>0.56000000000000005</v>
      </c>
      <c r="AU309" t="s">
        <v>6</v>
      </c>
      <c r="AV309">
        <v>0</v>
      </c>
      <c r="AW309">
        <v>2</v>
      </c>
      <c r="AX309">
        <v>74757717</v>
      </c>
      <c r="AY309">
        <v>1</v>
      </c>
      <c r="AZ309">
        <v>0</v>
      </c>
      <c r="BA309">
        <v>327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V309">
        <v>0</v>
      </c>
      <c r="CW309">
        <v>0</v>
      </c>
      <c r="CX309" t="e">
        <f>ROUND(Y309*Source!I261,7)</f>
        <v>#REF!</v>
      </c>
      <c r="CY309">
        <f>AA309</f>
        <v>210.35</v>
      </c>
      <c r="CZ309">
        <f>AE309</f>
        <v>23.09</v>
      </c>
      <c r="DA309">
        <f>AI309</f>
        <v>9.11</v>
      </c>
      <c r="DB309">
        <f>ROUND(ROUND(AT309*CZ309,2),2)</f>
        <v>12.93</v>
      </c>
      <c r="DC309">
        <f>ROUND(ROUND(AT309*AG309,2),2)</f>
        <v>0</v>
      </c>
      <c r="DD309" t="s">
        <v>6</v>
      </c>
      <c r="DE309" t="s">
        <v>6</v>
      </c>
      <c r="DF309" t="e">
        <f>ROUND(ROUND(AE309*AI309,2)*CX309,2)</f>
        <v>#REF!</v>
      </c>
      <c r="DG309" t="e">
        <f t="shared" si="193"/>
        <v>#REF!</v>
      </c>
      <c r="DH309" t="e">
        <f>Source!I261*SmtRes!Y309</f>
        <v>#REF!</v>
      </c>
      <c r="DI309">
        <f>AA309</f>
        <v>210.35</v>
      </c>
      <c r="DJ309">
        <f>EtalonRes!Y327</f>
        <v>23.09</v>
      </c>
      <c r="DK309">
        <f>Source!BC261</f>
        <v>9.11</v>
      </c>
      <c r="DL309" t="s">
        <v>6</v>
      </c>
      <c r="DM309">
        <v>0</v>
      </c>
      <c r="DN309" t="s">
        <v>6</v>
      </c>
      <c r="DO309">
        <v>0</v>
      </c>
      <c r="GQ309">
        <v>-1</v>
      </c>
      <c r="GR309">
        <v>-1</v>
      </c>
    </row>
    <row r="310" spans="1:200" x14ac:dyDescent="0.2">
      <c r="A310">
        <f>ROW(Source!A261)</f>
        <v>261</v>
      </c>
      <c r="B310">
        <v>74715642</v>
      </c>
      <c r="C310">
        <v>74757703</v>
      </c>
      <c r="D310">
        <v>0</v>
      </c>
      <c r="E310">
        <v>1</v>
      </c>
      <c r="F310">
        <v>1</v>
      </c>
      <c r="G310">
        <v>1</v>
      </c>
      <c r="H310">
        <v>3</v>
      </c>
      <c r="I310" t="s">
        <v>35</v>
      </c>
      <c r="J310" t="s">
        <v>78</v>
      </c>
      <c r="K310" t="s">
        <v>89</v>
      </c>
      <c r="L310">
        <v>1371</v>
      </c>
      <c r="N310">
        <v>1013</v>
      </c>
      <c r="O310" t="s">
        <v>23</v>
      </c>
      <c r="P310" t="s">
        <v>23</v>
      </c>
      <c r="Q310">
        <v>1</v>
      </c>
      <c r="W310">
        <v>0</v>
      </c>
      <c r="X310">
        <v>1264643974</v>
      </c>
      <c r="Y310">
        <f>AT310</f>
        <v>0.33333332999999998</v>
      </c>
      <c r="AA310">
        <v>7645</v>
      </c>
      <c r="AB310">
        <v>0</v>
      </c>
      <c r="AC310">
        <v>0</v>
      </c>
      <c r="AD310">
        <v>0</v>
      </c>
      <c r="AE310">
        <v>7976.58</v>
      </c>
      <c r="AF310">
        <v>0</v>
      </c>
      <c r="AG310">
        <v>0</v>
      </c>
      <c r="AH310">
        <v>0</v>
      </c>
      <c r="AI310">
        <v>6.13</v>
      </c>
      <c r="AJ310">
        <v>1</v>
      </c>
      <c r="AK310">
        <v>1</v>
      </c>
      <c r="AL310">
        <v>1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 t="s">
        <v>6</v>
      </c>
      <c r="AT310">
        <v>0.33333332999999998</v>
      </c>
      <c r="AU310" t="s">
        <v>6</v>
      </c>
      <c r="AV310">
        <v>0</v>
      </c>
      <c r="AW310">
        <v>1</v>
      </c>
      <c r="AX310">
        <v>-1</v>
      </c>
      <c r="AY310">
        <v>0</v>
      </c>
      <c r="AZ310">
        <v>0</v>
      </c>
      <c r="BA310" t="s">
        <v>6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V310">
        <v>0</v>
      </c>
      <c r="CW310">
        <v>0</v>
      </c>
      <c r="CX310">
        <f>ROUND(Y310*Source!I261,7)</f>
        <v>3</v>
      </c>
      <c r="CY310">
        <f>AA310</f>
        <v>7645</v>
      </c>
      <c r="CZ310">
        <f>AE310</f>
        <v>7976.58</v>
      </c>
      <c r="DA310">
        <f>AI310</f>
        <v>6.13</v>
      </c>
      <c r="DB310">
        <f>ROUND(ROUND(AT310*CZ310,2),2)</f>
        <v>2658.86</v>
      </c>
      <c r="DC310">
        <f>ROUND(ROUND(AT310*AG310,2),2)</f>
        <v>0</v>
      </c>
      <c r="DD310" t="s">
        <v>6</v>
      </c>
      <c r="DE310" t="s">
        <v>6</v>
      </c>
      <c r="DF310">
        <f>ROUND(ROUND(AE310*AI310,2)*CX310,2)</f>
        <v>146689.32</v>
      </c>
      <c r="DG310">
        <f t="shared" si="193"/>
        <v>0</v>
      </c>
      <c r="DH310">
        <f>Source!I261*SmtRes!Y310</f>
        <v>2.9999999699999997</v>
      </c>
      <c r="DI310">
        <f>AA310</f>
        <v>7645</v>
      </c>
      <c r="DJ310">
        <f>DF310</f>
        <v>146689.32</v>
      </c>
      <c r="DK310">
        <f>Source!BC261</f>
        <v>9.11</v>
      </c>
      <c r="DL310" t="s">
        <v>6</v>
      </c>
      <c r="DM310">
        <v>0</v>
      </c>
      <c r="DN310" t="s">
        <v>6</v>
      </c>
      <c r="DO310">
        <v>0</v>
      </c>
      <c r="GP310">
        <v>1</v>
      </c>
      <c r="GQ310">
        <v>-1</v>
      </c>
      <c r="GR310">
        <v>-1</v>
      </c>
    </row>
    <row r="311" spans="1:200" x14ac:dyDescent="0.2">
      <c r="A311">
        <f>ROW(Source!A261)</f>
        <v>261</v>
      </c>
      <c r="B311">
        <v>74715642</v>
      </c>
      <c r="C311">
        <v>74757703</v>
      </c>
      <c r="D311">
        <v>0</v>
      </c>
      <c r="E311">
        <v>1</v>
      </c>
      <c r="F311">
        <v>1</v>
      </c>
      <c r="G311">
        <v>1</v>
      </c>
      <c r="H311">
        <v>3</v>
      </c>
      <c r="I311" t="s">
        <v>35</v>
      </c>
      <c r="J311" t="s">
        <v>258</v>
      </c>
      <c r="K311" t="s">
        <v>257</v>
      </c>
      <c r="L311">
        <v>1371</v>
      </c>
      <c r="N311">
        <v>1013</v>
      </c>
      <c r="O311" t="s">
        <v>23</v>
      </c>
      <c r="P311" t="s">
        <v>23</v>
      </c>
      <c r="Q311">
        <v>1</v>
      </c>
      <c r="W311">
        <v>0</v>
      </c>
      <c r="X311">
        <v>-583869472</v>
      </c>
      <c r="Y311">
        <f>AT311</f>
        <v>0.66666667000000002</v>
      </c>
      <c r="AA311">
        <v>1421.67</v>
      </c>
      <c r="AB311">
        <v>0</v>
      </c>
      <c r="AC311">
        <v>0</v>
      </c>
      <c r="AD311">
        <v>0</v>
      </c>
      <c r="AE311">
        <v>1495.05</v>
      </c>
      <c r="AF311">
        <v>0</v>
      </c>
      <c r="AG311">
        <v>0</v>
      </c>
      <c r="AH311">
        <v>0</v>
      </c>
      <c r="AI311">
        <v>9.11</v>
      </c>
      <c r="AJ311">
        <v>1</v>
      </c>
      <c r="AK311">
        <v>1</v>
      </c>
      <c r="AL311">
        <v>1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 t="s">
        <v>6</v>
      </c>
      <c r="AT311">
        <v>0.66666667000000002</v>
      </c>
      <c r="AU311" t="s">
        <v>6</v>
      </c>
      <c r="AV311">
        <v>0</v>
      </c>
      <c r="AW311">
        <v>1</v>
      </c>
      <c r="AX311">
        <v>-1</v>
      </c>
      <c r="AY311">
        <v>0</v>
      </c>
      <c r="AZ311">
        <v>0</v>
      </c>
      <c r="BA311" t="s">
        <v>6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V311">
        <v>0</v>
      </c>
      <c r="CW311">
        <v>0</v>
      </c>
      <c r="CX311">
        <f>ROUND(Y311*Source!I261,7)</f>
        <v>6</v>
      </c>
      <c r="CY311">
        <f>AA311</f>
        <v>1421.67</v>
      </c>
      <c r="CZ311">
        <f>AE311</f>
        <v>1495.05</v>
      </c>
      <c r="DA311">
        <f>AI311</f>
        <v>9.11</v>
      </c>
      <c r="DB311">
        <f>ROUND(ROUND(AT311*CZ311,2),2)</f>
        <v>996.7</v>
      </c>
      <c r="DC311">
        <f>ROUND(ROUND(AT311*AG311,2),2)</f>
        <v>0</v>
      </c>
      <c r="DD311" t="s">
        <v>6</v>
      </c>
      <c r="DE311" t="s">
        <v>6</v>
      </c>
      <c r="DF311">
        <f>ROUND(ROUND(AE311*AI311,2)*CX311,2)</f>
        <v>81719.460000000006</v>
      </c>
      <c r="DG311">
        <f t="shared" si="193"/>
        <v>0</v>
      </c>
      <c r="DH311">
        <f>Source!I261*SmtRes!Y311</f>
        <v>6.0000000299999998</v>
      </c>
      <c r="DI311">
        <f>AA311</f>
        <v>1421.67</v>
      </c>
      <c r="DJ311">
        <f>DF311</f>
        <v>81719.460000000006</v>
      </c>
      <c r="DK311">
        <f>Source!BC261</f>
        <v>9.11</v>
      </c>
      <c r="DL311" t="s">
        <v>6</v>
      </c>
      <c r="DM311">
        <v>0</v>
      </c>
      <c r="DN311" t="s">
        <v>6</v>
      </c>
      <c r="DO311">
        <v>0</v>
      </c>
      <c r="GP311">
        <v>1</v>
      </c>
      <c r="GQ311">
        <v>-1</v>
      </c>
      <c r="GR311">
        <v>-1</v>
      </c>
    </row>
    <row r="312" spans="1:200" x14ac:dyDescent="0.2">
      <c r="A312">
        <f>ROW(Source!A264)</f>
        <v>264</v>
      </c>
      <c r="B312">
        <v>74715642</v>
      </c>
      <c r="C312">
        <v>74757721</v>
      </c>
      <c r="D312">
        <v>31709863</v>
      </c>
      <c r="E312">
        <v>70</v>
      </c>
      <c r="F312">
        <v>1</v>
      </c>
      <c r="G312">
        <v>1</v>
      </c>
      <c r="H312">
        <v>1</v>
      </c>
      <c r="I312" t="s">
        <v>566</v>
      </c>
      <c r="J312" t="s">
        <v>6</v>
      </c>
      <c r="K312" t="s">
        <v>567</v>
      </c>
      <c r="L312">
        <v>1191</v>
      </c>
      <c r="N312">
        <v>1013</v>
      </c>
      <c r="O312" t="s">
        <v>524</v>
      </c>
      <c r="P312" t="s">
        <v>524</v>
      </c>
      <c r="Q312">
        <v>1</v>
      </c>
      <c r="W312">
        <v>0</v>
      </c>
      <c r="X312">
        <v>1049124552</v>
      </c>
      <c r="Y312">
        <f>(AT312*ROUND(1.05,7))</f>
        <v>26.040000000000003</v>
      </c>
      <c r="AA312">
        <v>0</v>
      </c>
      <c r="AB312">
        <v>0</v>
      </c>
      <c r="AC312">
        <v>0</v>
      </c>
      <c r="AD312">
        <v>284.82</v>
      </c>
      <c r="AE312">
        <v>0</v>
      </c>
      <c r="AF312">
        <v>0</v>
      </c>
      <c r="AG312">
        <v>0</v>
      </c>
      <c r="AH312">
        <v>8.5299999999999994</v>
      </c>
      <c r="AI312">
        <v>1</v>
      </c>
      <c r="AJ312">
        <v>1</v>
      </c>
      <c r="AK312">
        <v>1</v>
      </c>
      <c r="AL312">
        <v>33.39</v>
      </c>
      <c r="AM312">
        <v>4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6</v>
      </c>
      <c r="AT312">
        <v>24.8</v>
      </c>
      <c r="AU312" t="s">
        <v>26</v>
      </c>
      <c r="AV312">
        <v>1</v>
      </c>
      <c r="AW312">
        <v>2</v>
      </c>
      <c r="AX312">
        <v>74757729</v>
      </c>
      <c r="AY312">
        <v>1</v>
      </c>
      <c r="AZ312">
        <v>0</v>
      </c>
      <c r="BA312">
        <v>329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U312">
        <f>ROUND(AT312*Source!I264*AH312*AL312,2)</f>
        <v>423.81</v>
      </c>
      <c r="CV312">
        <f>ROUND(Y312*Source!I264,7)</f>
        <v>1.5624</v>
      </c>
      <c r="CW312">
        <v>0</v>
      </c>
      <c r="CX312">
        <f>ROUND(Y312*Source!I264,7)</f>
        <v>1.5624</v>
      </c>
      <c r="CY312">
        <f>AD312</f>
        <v>284.82</v>
      </c>
      <c r="CZ312">
        <f>AH312</f>
        <v>8.5299999999999994</v>
      </c>
      <c r="DA312">
        <f>AL312</f>
        <v>33.39</v>
      </c>
      <c r="DB312">
        <f>ROUND((ROUND(AT312*CZ312,2)*ROUND(1.05,7)),2)</f>
        <v>222.12</v>
      </c>
      <c r="DC312">
        <f>ROUND((ROUND(AT312*AG312,2)*ROUND(1.05,7)),2)</f>
        <v>0</v>
      </c>
      <c r="DD312" t="s">
        <v>6</v>
      </c>
      <c r="DE312" t="s">
        <v>6</v>
      </c>
      <c r="DF312">
        <f>ROUND(ROUND(AE312,2)*CX312,2)</f>
        <v>0</v>
      </c>
      <c r="DG312">
        <f t="shared" si="193"/>
        <v>0</v>
      </c>
      <c r="DH312">
        <f>Source!I264*SmtRes!Y312</f>
        <v>1.5624</v>
      </c>
      <c r="DI312">
        <f>AD312</f>
        <v>284.82</v>
      </c>
      <c r="DJ312">
        <f>EtalonRes!AB329</f>
        <v>8.5299999999999994</v>
      </c>
      <c r="DK312">
        <f>Source!BA264</f>
        <v>33.39</v>
      </c>
      <c r="DL312" t="s">
        <v>6</v>
      </c>
      <c r="DM312">
        <v>0</v>
      </c>
      <c r="DN312" t="s">
        <v>6</v>
      </c>
      <c r="DO312">
        <v>0</v>
      </c>
      <c r="GQ312">
        <v>-1</v>
      </c>
      <c r="GR312">
        <v>-1</v>
      </c>
    </row>
    <row r="313" spans="1:200" x14ac:dyDescent="0.2">
      <c r="A313">
        <f>ROW(Source!A264)</f>
        <v>264</v>
      </c>
      <c r="B313">
        <v>74715642</v>
      </c>
      <c r="C313">
        <v>74757721</v>
      </c>
      <c r="D313">
        <v>31709492</v>
      </c>
      <c r="E313">
        <v>70</v>
      </c>
      <c r="F313">
        <v>1</v>
      </c>
      <c r="G313">
        <v>1</v>
      </c>
      <c r="H313">
        <v>1</v>
      </c>
      <c r="I313" t="s">
        <v>525</v>
      </c>
      <c r="J313" t="s">
        <v>6</v>
      </c>
      <c r="K313" t="s">
        <v>526</v>
      </c>
      <c r="L313">
        <v>1191</v>
      </c>
      <c r="N313">
        <v>1013</v>
      </c>
      <c r="O313" t="s">
        <v>524</v>
      </c>
      <c r="P313" t="s">
        <v>524</v>
      </c>
      <c r="Q313">
        <v>1</v>
      </c>
      <c r="W313">
        <v>0</v>
      </c>
      <c r="X313">
        <v>-1417349443</v>
      </c>
      <c r="Y313">
        <f>(AT313*ROUND(1.05,7))</f>
        <v>2.1000000000000001E-2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33.39</v>
      </c>
      <c r="AL313">
        <v>1</v>
      </c>
      <c r="AM313">
        <v>4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6</v>
      </c>
      <c r="AT313">
        <v>0.02</v>
      </c>
      <c r="AU313" t="s">
        <v>26</v>
      </c>
      <c r="AV313">
        <v>2</v>
      </c>
      <c r="AW313">
        <v>2</v>
      </c>
      <c r="AX313">
        <v>74757730</v>
      </c>
      <c r="AY313">
        <v>1</v>
      </c>
      <c r="AZ313">
        <v>0</v>
      </c>
      <c r="BA313">
        <v>330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V313">
        <v>0</v>
      </c>
      <c r="CW313">
        <v>0</v>
      </c>
      <c r="CX313">
        <f>ROUND(Y313*Source!I264,7)</f>
        <v>1.2600000000000001E-3</v>
      </c>
      <c r="CY313">
        <f>AD313</f>
        <v>0</v>
      </c>
      <c r="CZ313">
        <f>AH313</f>
        <v>0</v>
      </c>
      <c r="DA313">
        <f>AL313</f>
        <v>1</v>
      </c>
      <c r="DB313">
        <f>ROUND((ROUND(AT313*CZ313,2)*ROUND(1.05,7)),2)</f>
        <v>0</v>
      </c>
      <c r="DC313">
        <f>ROUND((ROUND(AT313*AG313,2)*ROUND(1.05,7)),2)</f>
        <v>0</v>
      </c>
      <c r="DD313" t="s">
        <v>6</v>
      </c>
      <c r="DE313" t="s">
        <v>6</v>
      </c>
      <c r="DF313">
        <f>ROUND(ROUND(AE313,2)*CX313,2)</f>
        <v>0</v>
      </c>
      <c r="DG313">
        <f t="shared" si="193"/>
        <v>0</v>
      </c>
      <c r="DH313">
        <f>Source!I264*SmtRes!Y313</f>
        <v>1.2600000000000001E-3</v>
      </c>
      <c r="DI313">
        <f>AD313</f>
        <v>0</v>
      </c>
      <c r="DJ313">
        <f>EtalonRes!AB330</f>
        <v>0</v>
      </c>
      <c r="DK313">
        <f>Source!BA264</f>
        <v>33.39</v>
      </c>
      <c r="DL313" t="s">
        <v>6</v>
      </c>
      <c r="DM313">
        <v>0</v>
      </c>
      <c r="DN313" t="s">
        <v>6</v>
      </c>
      <c r="DO313">
        <v>0</v>
      </c>
      <c r="GQ313">
        <v>-1</v>
      </c>
      <c r="GR313">
        <v>-1</v>
      </c>
    </row>
    <row r="314" spans="1:200" x14ac:dyDescent="0.2">
      <c r="A314">
        <f>ROW(Source!A264)</f>
        <v>264</v>
      </c>
      <c r="B314">
        <v>74715642</v>
      </c>
      <c r="C314">
        <v>74757721</v>
      </c>
      <c r="D314">
        <v>49672767</v>
      </c>
      <c r="E314">
        <v>1</v>
      </c>
      <c r="F314">
        <v>1</v>
      </c>
      <c r="G314">
        <v>1</v>
      </c>
      <c r="H314">
        <v>2</v>
      </c>
      <c r="I314" t="s">
        <v>568</v>
      </c>
      <c r="J314" t="s">
        <v>569</v>
      </c>
      <c r="K314" t="s">
        <v>570</v>
      </c>
      <c r="L314">
        <v>1367</v>
      </c>
      <c r="N314">
        <v>1011</v>
      </c>
      <c r="O314" t="s">
        <v>530</v>
      </c>
      <c r="P314" t="s">
        <v>530</v>
      </c>
      <c r="Q314">
        <v>1</v>
      </c>
      <c r="W314">
        <v>0</v>
      </c>
      <c r="X314">
        <v>1232162608</v>
      </c>
      <c r="Y314">
        <f>(AT314*ROUND(1.05,7))</f>
        <v>3.15E-3</v>
      </c>
      <c r="AA314">
        <v>0</v>
      </c>
      <c r="AB314">
        <v>414.51</v>
      </c>
      <c r="AC314">
        <v>450.77</v>
      </c>
      <c r="AD314">
        <v>0</v>
      </c>
      <c r="AE314">
        <v>0</v>
      </c>
      <c r="AF314">
        <v>31.26</v>
      </c>
      <c r="AG314">
        <v>13.5</v>
      </c>
      <c r="AH314">
        <v>0</v>
      </c>
      <c r="AI314">
        <v>1</v>
      </c>
      <c r="AJ314">
        <v>13.26</v>
      </c>
      <c r="AK314">
        <v>33.39</v>
      </c>
      <c r="AL314">
        <v>1</v>
      </c>
      <c r="AM314">
        <v>4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6</v>
      </c>
      <c r="AT314">
        <v>3.0000000000000001E-3</v>
      </c>
      <c r="AU314" t="s">
        <v>64</v>
      </c>
      <c r="AV314">
        <v>0</v>
      </c>
      <c r="AW314">
        <v>2</v>
      </c>
      <c r="AX314">
        <v>74757731</v>
      </c>
      <c r="AY314">
        <v>1</v>
      </c>
      <c r="AZ314">
        <v>0</v>
      </c>
      <c r="BA314">
        <v>331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V314">
        <v>0</v>
      </c>
      <c r="CW314">
        <f>ROUND(Y314*Source!I264*DO314,7)</f>
        <v>0</v>
      </c>
      <c r="CX314">
        <f>ROUND(Y314*Source!I264,7)</f>
        <v>1.8900000000000001E-4</v>
      </c>
      <c r="CY314">
        <f>AB314</f>
        <v>414.51</v>
      </c>
      <c r="CZ314">
        <f>AF314</f>
        <v>31.26</v>
      </c>
      <c r="DA314">
        <f>AJ314</f>
        <v>13.26</v>
      </c>
      <c r="DB314">
        <f>ROUND((ROUND(AT314*CZ314,2)*ROUND(1.05,7)),2)</f>
        <v>0.09</v>
      </c>
      <c r="DC314">
        <f>ROUND((ROUND(AT314*AG314,2)*ROUND(1.05,7)),2)</f>
        <v>0.04</v>
      </c>
      <c r="DD314" t="s">
        <v>6</v>
      </c>
      <c r="DE314" t="s">
        <v>6</v>
      </c>
      <c r="DF314">
        <f>ROUND(ROUND(AE314,2)*CX314,2)</f>
        <v>0</v>
      </c>
      <c r="DG314">
        <f>ROUND(ROUND(AF314*AJ314,2)*CX314,2)</f>
        <v>0.08</v>
      </c>
      <c r="DH314">
        <f>Source!I264*SmtRes!Y314</f>
        <v>1.8899999999999999E-4</v>
      </c>
      <c r="DI314">
        <f>AB314</f>
        <v>414.51</v>
      </c>
      <c r="DJ314">
        <f>EtalonRes!Z331</f>
        <v>31.26</v>
      </c>
      <c r="DK314">
        <f>Source!BB264</f>
        <v>13.26</v>
      </c>
      <c r="DL314" t="s">
        <v>6</v>
      </c>
      <c r="DM314">
        <v>0</v>
      </c>
      <c r="DN314" t="s">
        <v>6</v>
      </c>
      <c r="DO314">
        <v>0</v>
      </c>
      <c r="GQ314">
        <v>-1</v>
      </c>
      <c r="GR314">
        <v>-1</v>
      </c>
    </row>
    <row r="315" spans="1:200" x14ac:dyDescent="0.2">
      <c r="A315">
        <f>ROW(Source!A264)</f>
        <v>264</v>
      </c>
      <c r="B315">
        <v>74715642</v>
      </c>
      <c r="C315">
        <v>74757721</v>
      </c>
      <c r="D315">
        <v>49673503</v>
      </c>
      <c r="E315">
        <v>1</v>
      </c>
      <c r="F315">
        <v>1</v>
      </c>
      <c r="G315">
        <v>1</v>
      </c>
      <c r="H315">
        <v>2</v>
      </c>
      <c r="I315" t="s">
        <v>534</v>
      </c>
      <c r="J315" t="s">
        <v>535</v>
      </c>
      <c r="K315" t="s">
        <v>536</v>
      </c>
      <c r="L315">
        <v>1367</v>
      </c>
      <c r="N315">
        <v>1011</v>
      </c>
      <c r="O315" t="s">
        <v>530</v>
      </c>
      <c r="P315" t="s">
        <v>530</v>
      </c>
      <c r="Q315">
        <v>1</v>
      </c>
      <c r="W315">
        <v>0</v>
      </c>
      <c r="X315">
        <v>509054691</v>
      </c>
      <c r="Y315">
        <f>(AT315*ROUND(1.05,7))</f>
        <v>2.1000000000000001E-2</v>
      </c>
      <c r="AA315">
        <v>0</v>
      </c>
      <c r="AB315">
        <v>871.31</v>
      </c>
      <c r="AC315">
        <v>387.32</v>
      </c>
      <c r="AD315">
        <v>0</v>
      </c>
      <c r="AE315">
        <v>0</v>
      </c>
      <c r="AF315">
        <v>65.709999999999994</v>
      </c>
      <c r="AG315">
        <v>11.6</v>
      </c>
      <c r="AH315">
        <v>0</v>
      </c>
      <c r="AI315">
        <v>1</v>
      </c>
      <c r="AJ315">
        <v>13.26</v>
      </c>
      <c r="AK315">
        <v>33.39</v>
      </c>
      <c r="AL315">
        <v>1</v>
      </c>
      <c r="AM315">
        <v>4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6</v>
      </c>
      <c r="AT315">
        <v>0.02</v>
      </c>
      <c r="AU315" t="s">
        <v>64</v>
      </c>
      <c r="AV315">
        <v>0</v>
      </c>
      <c r="AW315">
        <v>2</v>
      </c>
      <c r="AX315">
        <v>74757732</v>
      </c>
      <c r="AY315">
        <v>1</v>
      </c>
      <c r="AZ315">
        <v>0</v>
      </c>
      <c r="BA315">
        <v>332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V315">
        <v>0</v>
      </c>
      <c r="CW315">
        <f>ROUND(Y315*Source!I264*DO315,7)</f>
        <v>0</v>
      </c>
      <c r="CX315">
        <f>ROUND(Y315*Source!I264,7)</f>
        <v>1.2600000000000001E-3</v>
      </c>
      <c r="CY315">
        <f>AB315</f>
        <v>871.31</v>
      </c>
      <c r="CZ315">
        <f>AF315</f>
        <v>65.709999999999994</v>
      </c>
      <c r="DA315">
        <f>AJ315</f>
        <v>13.26</v>
      </c>
      <c r="DB315">
        <f>ROUND((ROUND(AT315*CZ315,2)*ROUND(1.05,7)),2)</f>
        <v>1.38</v>
      </c>
      <c r="DC315">
        <f>ROUND((ROUND(AT315*AG315,2)*ROUND(1.05,7)),2)</f>
        <v>0.24</v>
      </c>
      <c r="DD315" t="s">
        <v>6</v>
      </c>
      <c r="DE315" t="s">
        <v>6</v>
      </c>
      <c r="DF315">
        <f>ROUND(ROUND(AE315,2)*CX315,2)</f>
        <v>0</v>
      </c>
      <c r="DG315">
        <f>ROUND(ROUND(AF315*AJ315,2)*CX315,2)</f>
        <v>1.1000000000000001</v>
      </c>
      <c r="DH315">
        <f>Source!I264*SmtRes!Y315</f>
        <v>1.2600000000000001E-3</v>
      </c>
      <c r="DI315">
        <f>AB315</f>
        <v>871.31</v>
      </c>
      <c r="DJ315">
        <f>EtalonRes!Z332</f>
        <v>65.709999999999994</v>
      </c>
      <c r="DK315">
        <f>Source!BB264</f>
        <v>13.26</v>
      </c>
      <c r="DL315" t="s">
        <v>6</v>
      </c>
      <c r="DM315">
        <v>0</v>
      </c>
      <c r="DN315" t="s">
        <v>6</v>
      </c>
      <c r="DO315">
        <v>0</v>
      </c>
      <c r="GQ315">
        <v>-1</v>
      </c>
      <c r="GR315">
        <v>-1</v>
      </c>
    </row>
    <row r="316" spans="1:200" x14ac:dyDescent="0.2">
      <c r="A316">
        <f>ROW(Source!A264)</f>
        <v>264</v>
      </c>
      <c r="B316">
        <v>74715642</v>
      </c>
      <c r="C316">
        <v>74757721</v>
      </c>
      <c r="D316">
        <v>49525697</v>
      </c>
      <c r="E316">
        <v>1</v>
      </c>
      <c r="F316">
        <v>1</v>
      </c>
      <c r="G316">
        <v>1</v>
      </c>
      <c r="H316">
        <v>3</v>
      </c>
      <c r="I316" t="s">
        <v>571</v>
      </c>
      <c r="J316" t="s">
        <v>572</v>
      </c>
      <c r="K316" t="s">
        <v>573</v>
      </c>
      <c r="L316">
        <v>1425</v>
      </c>
      <c r="N316">
        <v>1013</v>
      </c>
      <c r="O316" t="s">
        <v>263</v>
      </c>
      <c r="P316" t="s">
        <v>263</v>
      </c>
      <c r="Q316">
        <v>1</v>
      </c>
      <c r="W316">
        <v>0</v>
      </c>
      <c r="X316">
        <v>1343353334</v>
      </c>
      <c r="Y316" s="183" t="e">
        <f>#REF!</f>
        <v>#REF!</v>
      </c>
      <c r="AA316">
        <v>72.88</v>
      </c>
      <c r="AB316">
        <v>0</v>
      </c>
      <c r="AC316">
        <v>0</v>
      </c>
      <c r="AD316">
        <v>0</v>
      </c>
      <c r="AE316">
        <v>8</v>
      </c>
      <c r="AF316">
        <v>0</v>
      </c>
      <c r="AG316">
        <v>0</v>
      </c>
      <c r="AH316">
        <v>0</v>
      </c>
      <c r="AI316">
        <v>9.11</v>
      </c>
      <c r="AJ316">
        <v>1</v>
      </c>
      <c r="AK316">
        <v>1</v>
      </c>
      <c r="AL316">
        <v>1</v>
      </c>
      <c r="AM316">
        <v>4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6</v>
      </c>
      <c r="AT316">
        <v>4.04</v>
      </c>
      <c r="AU316" t="s">
        <v>6</v>
      </c>
      <c r="AV316">
        <v>0</v>
      </c>
      <c r="AW316">
        <v>2</v>
      </c>
      <c r="AX316">
        <v>74757734</v>
      </c>
      <c r="AY316">
        <v>1</v>
      </c>
      <c r="AZ316">
        <v>0</v>
      </c>
      <c r="BA316">
        <v>334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V316">
        <v>0</v>
      </c>
      <c r="CW316">
        <v>0</v>
      </c>
      <c r="CX316" t="e">
        <f>ROUND(Y316*Source!I264,7)</f>
        <v>#REF!</v>
      </c>
      <c r="CY316">
        <f>AA316</f>
        <v>72.88</v>
      </c>
      <c r="CZ316">
        <f>AE316</f>
        <v>8</v>
      </c>
      <c r="DA316">
        <f>AI316</f>
        <v>9.11</v>
      </c>
      <c r="DB316">
        <f>ROUND(ROUND(AT316*CZ316,2),2)</f>
        <v>32.32</v>
      </c>
      <c r="DC316">
        <f>ROUND(ROUND(AT316*AG316,2),2)</f>
        <v>0</v>
      </c>
      <c r="DD316" t="s">
        <v>6</v>
      </c>
      <c r="DE316" t="s">
        <v>6</v>
      </c>
      <c r="DF316" t="e">
        <f>ROUND(ROUND(AE316*AI316,2)*CX316,2)</f>
        <v>#REF!</v>
      </c>
      <c r="DG316" t="e">
        <f>ROUND(ROUND(AF316,2)*CX316,2)</f>
        <v>#REF!</v>
      </c>
      <c r="DH316" t="e">
        <f>Source!I264*SmtRes!Y316</f>
        <v>#REF!</v>
      </c>
      <c r="DI316">
        <f>AA316</f>
        <v>72.88</v>
      </c>
      <c r="DJ316">
        <f>EtalonRes!Y334</f>
        <v>8</v>
      </c>
      <c r="DK316">
        <f>Source!BC264</f>
        <v>9.11</v>
      </c>
      <c r="DL316" t="s">
        <v>6</v>
      </c>
      <c r="DM316">
        <v>0</v>
      </c>
      <c r="DN316" t="s">
        <v>6</v>
      </c>
      <c r="DO316">
        <v>0</v>
      </c>
      <c r="GQ316">
        <v>-1</v>
      </c>
      <c r="GR316">
        <v>-1</v>
      </c>
    </row>
    <row r="317" spans="1:200" x14ac:dyDescent="0.2">
      <c r="A317">
        <f>ROW(Source!A264)</f>
        <v>264</v>
      </c>
      <c r="B317">
        <v>74715642</v>
      </c>
      <c r="C317">
        <v>74757721</v>
      </c>
      <c r="D317">
        <v>49555026</v>
      </c>
      <c r="E317">
        <v>1</v>
      </c>
      <c r="F317">
        <v>1</v>
      </c>
      <c r="G317">
        <v>1</v>
      </c>
      <c r="H317">
        <v>3</v>
      </c>
      <c r="I317" t="s">
        <v>574</v>
      </c>
      <c r="J317" t="s">
        <v>575</v>
      </c>
      <c r="K317" t="s">
        <v>576</v>
      </c>
      <c r="L317">
        <v>1296</v>
      </c>
      <c r="N317">
        <v>1002</v>
      </c>
      <c r="O317" t="s">
        <v>577</v>
      </c>
      <c r="P317" t="s">
        <v>577</v>
      </c>
      <c r="Q317">
        <v>1</v>
      </c>
      <c r="W317">
        <v>0</v>
      </c>
      <c r="X317">
        <v>1235506667</v>
      </c>
      <c r="Y317" s="183" t="e">
        <f>#REF!</f>
        <v>#REF!</v>
      </c>
      <c r="AA317">
        <v>1196.5999999999999</v>
      </c>
      <c r="AB317">
        <v>0</v>
      </c>
      <c r="AC317">
        <v>0</v>
      </c>
      <c r="AD317">
        <v>0</v>
      </c>
      <c r="AE317">
        <v>131.35</v>
      </c>
      <c r="AF317">
        <v>0</v>
      </c>
      <c r="AG317">
        <v>0</v>
      </c>
      <c r="AH317">
        <v>0</v>
      </c>
      <c r="AI317">
        <v>9.11</v>
      </c>
      <c r="AJ317">
        <v>1</v>
      </c>
      <c r="AK317">
        <v>1</v>
      </c>
      <c r="AL317">
        <v>1</v>
      </c>
      <c r="AM317">
        <v>4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6</v>
      </c>
      <c r="AT317">
        <v>2.1267</v>
      </c>
      <c r="AU317" t="s">
        <v>6</v>
      </c>
      <c r="AV317">
        <v>0</v>
      </c>
      <c r="AW317">
        <v>2</v>
      </c>
      <c r="AX317">
        <v>74757736</v>
      </c>
      <c r="AY317">
        <v>1</v>
      </c>
      <c r="AZ317">
        <v>0</v>
      </c>
      <c r="BA317">
        <v>336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V317">
        <v>0</v>
      </c>
      <c r="CW317">
        <v>0</v>
      </c>
      <c r="CX317" t="e">
        <f>ROUND(Y317*Source!I264,7)</f>
        <v>#REF!</v>
      </c>
      <c r="CY317">
        <f>AA317</f>
        <v>1196.5999999999999</v>
      </c>
      <c r="CZ317">
        <f>AE317</f>
        <v>131.35</v>
      </c>
      <c r="DA317">
        <f>AI317</f>
        <v>9.11</v>
      </c>
      <c r="DB317">
        <f>ROUND(ROUND(AT317*CZ317,2),2)</f>
        <v>279.33999999999997</v>
      </c>
      <c r="DC317">
        <f>ROUND(ROUND(AT317*AG317,2),2)</f>
        <v>0</v>
      </c>
      <c r="DD317" t="s">
        <v>6</v>
      </c>
      <c r="DE317" t="s">
        <v>6</v>
      </c>
      <c r="DF317" t="e">
        <f>ROUND(ROUND(AE317*AI317,2)*CX317,2)</f>
        <v>#REF!</v>
      </c>
      <c r="DG317" t="e">
        <f>ROUND(ROUND(AF317,2)*CX317,2)</f>
        <v>#REF!</v>
      </c>
      <c r="DH317" t="e">
        <f>Source!I264*SmtRes!Y317</f>
        <v>#REF!</v>
      </c>
      <c r="DI317">
        <f>AA317</f>
        <v>1196.5999999999999</v>
      </c>
      <c r="DJ317">
        <f>EtalonRes!Y336</f>
        <v>131.35</v>
      </c>
      <c r="DK317">
        <f>Source!BC264</f>
        <v>9.11</v>
      </c>
      <c r="DL317" t="s">
        <v>6</v>
      </c>
      <c r="DM317">
        <v>0</v>
      </c>
      <c r="DN317" t="s">
        <v>6</v>
      </c>
      <c r="DO317">
        <v>0</v>
      </c>
      <c r="GQ317">
        <v>-1</v>
      </c>
      <c r="GR317">
        <v>-1</v>
      </c>
    </row>
    <row r="318" spans="1:200" x14ac:dyDescent="0.2">
      <c r="A318">
        <f>ROW(Source!A264)</f>
        <v>264</v>
      </c>
      <c r="B318">
        <v>74715642</v>
      </c>
      <c r="C318">
        <v>74757721</v>
      </c>
      <c r="D318">
        <v>0</v>
      </c>
      <c r="E318">
        <v>1</v>
      </c>
      <c r="F318">
        <v>1</v>
      </c>
      <c r="G318">
        <v>1</v>
      </c>
      <c r="H318">
        <v>3</v>
      </c>
      <c r="I318" t="s">
        <v>35</v>
      </c>
      <c r="J318" t="s">
        <v>267</v>
      </c>
      <c r="K318" t="s">
        <v>266</v>
      </c>
      <c r="L318">
        <v>1371</v>
      </c>
      <c r="N318">
        <v>1013</v>
      </c>
      <c r="O318" t="s">
        <v>23</v>
      </c>
      <c r="P318" t="s">
        <v>23</v>
      </c>
      <c r="Q318">
        <v>1</v>
      </c>
      <c r="W318">
        <v>0</v>
      </c>
      <c r="X318">
        <v>1624094406</v>
      </c>
      <c r="Y318">
        <f>AT318</f>
        <v>100</v>
      </c>
      <c r="AA318">
        <v>435</v>
      </c>
      <c r="AB318">
        <v>0</v>
      </c>
      <c r="AC318">
        <v>0</v>
      </c>
      <c r="AD318">
        <v>0</v>
      </c>
      <c r="AE318">
        <v>457.46000000000004</v>
      </c>
      <c r="AF318">
        <v>0</v>
      </c>
      <c r="AG318">
        <v>0</v>
      </c>
      <c r="AH318">
        <v>0</v>
      </c>
      <c r="AI318">
        <v>9.11</v>
      </c>
      <c r="AJ318">
        <v>1</v>
      </c>
      <c r="AK318">
        <v>1</v>
      </c>
      <c r="AL318">
        <v>1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 t="s">
        <v>6</v>
      </c>
      <c r="AT318">
        <v>100</v>
      </c>
      <c r="AU318" t="s">
        <v>6</v>
      </c>
      <c r="AV318">
        <v>0</v>
      </c>
      <c r="AW318">
        <v>1</v>
      </c>
      <c r="AX318">
        <v>-1</v>
      </c>
      <c r="AY318">
        <v>0</v>
      </c>
      <c r="AZ318">
        <v>0</v>
      </c>
      <c r="BA318" t="s">
        <v>6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V318">
        <v>0</v>
      </c>
      <c r="CW318">
        <v>0</v>
      </c>
      <c r="CX318">
        <f>ROUND(Y318*Source!I264,7)</f>
        <v>6</v>
      </c>
      <c r="CY318">
        <f>AA318</f>
        <v>435</v>
      </c>
      <c r="CZ318">
        <f>AE318</f>
        <v>457.46000000000004</v>
      </c>
      <c r="DA318">
        <f>AI318</f>
        <v>9.11</v>
      </c>
      <c r="DB318">
        <f>ROUND(ROUND(AT318*CZ318,2),2)</f>
        <v>45746</v>
      </c>
      <c r="DC318">
        <f>ROUND(ROUND(AT318*AG318,2),2)</f>
        <v>0</v>
      </c>
      <c r="DD318" t="s">
        <v>6</v>
      </c>
      <c r="DE318" t="s">
        <v>6</v>
      </c>
      <c r="DF318">
        <f>ROUND(ROUND(AE318*AI318,2)*CX318,2)</f>
        <v>25004.76</v>
      </c>
      <c r="DG318">
        <f>ROUND(ROUND(AF318,2)*CX318,2)</f>
        <v>0</v>
      </c>
      <c r="DH318">
        <f>Source!I264*SmtRes!Y318</f>
        <v>6</v>
      </c>
      <c r="DI318">
        <f>AA318</f>
        <v>435</v>
      </c>
      <c r="DJ318">
        <f>DF318</f>
        <v>25004.76</v>
      </c>
      <c r="DK318">
        <f>Source!BC264</f>
        <v>9.11</v>
      </c>
      <c r="DL318" t="s">
        <v>6</v>
      </c>
      <c r="DM318">
        <v>0</v>
      </c>
      <c r="DN318" t="s">
        <v>6</v>
      </c>
      <c r="DO318">
        <v>0</v>
      </c>
      <c r="GP318">
        <v>1</v>
      </c>
      <c r="GQ318">
        <v>-1</v>
      </c>
      <c r="GR318">
        <v>-1</v>
      </c>
    </row>
    <row r="319" spans="1:200" x14ac:dyDescent="0.2">
      <c r="A319">
        <f>ROW(Source!A266)</f>
        <v>266</v>
      </c>
      <c r="B319">
        <v>74715642</v>
      </c>
      <c r="C319">
        <v>74757739</v>
      </c>
      <c r="D319">
        <v>31715109</v>
      </c>
      <c r="E319">
        <v>70</v>
      </c>
      <c r="F319">
        <v>1</v>
      </c>
      <c r="G319">
        <v>1</v>
      </c>
      <c r="H319">
        <v>1</v>
      </c>
      <c r="I319" t="s">
        <v>548</v>
      </c>
      <c r="J319" t="s">
        <v>6</v>
      </c>
      <c r="K319" t="s">
        <v>549</v>
      </c>
      <c r="L319">
        <v>1191</v>
      </c>
      <c r="N319">
        <v>1013</v>
      </c>
      <c r="O319" t="s">
        <v>524</v>
      </c>
      <c r="P319" t="s">
        <v>524</v>
      </c>
      <c r="Q319">
        <v>1</v>
      </c>
      <c r="W319">
        <v>0</v>
      </c>
      <c r="X319">
        <v>784619160</v>
      </c>
      <c r="Y319">
        <f t="shared" ref="Y319:Y325" si="194">(AT319*ROUND(1.05,7))</f>
        <v>128.1</v>
      </c>
      <c r="AA319">
        <v>0</v>
      </c>
      <c r="AB319">
        <v>0</v>
      </c>
      <c r="AC319">
        <v>0</v>
      </c>
      <c r="AD319">
        <v>291.83</v>
      </c>
      <c r="AE319">
        <v>0</v>
      </c>
      <c r="AF319">
        <v>0</v>
      </c>
      <c r="AG319">
        <v>0</v>
      </c>
      <c r="AH319">
        <v>8.74</v>
      </c>
      <c r="AI319">
        <v>1</v>
      </c>
      <c r="AJ319">
        <v>1</v>
      </c>
      <c r="AK319">
        <v>1</v>
      </c>
      <c r="AL319">
        <v>33.39</v>
      </c>
      <c r="AM319">
        <v>4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6</v>
      </c>
      <c r="AT319">
        <v>122</v>
      </c>
      <c r="AU319" t="s">
        <v>64</v>
      </c>
      <c r="AV319">
        <v>1</v>
      </c>
      <c r="AW319">
        <v>2</v>
      </c>
      <c r="AX319">
        <v>74757753</v>
      </c>
      <c r="AY319">
        <v>1</v>
      </c>
      <c r="AZ319">
        <v>0</v>
      </c>
      <c r="BA319">
        <v>338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U319">
        <f>ROUND(AT319*Source!I266*AH319*AL319,2)</f>
        <v>28941.75</v>
      </c>
      <c r="CV319">
        <f>ROUND(Y319*Source!I266,7)</f>
        <v>104.13249</v>
      </c>
      <c r="CW319">
        <v>0</v>
      </c>
      <c r="CX319">
        <f>ROUND(Y319*Source!I266,7)</f>
        <v>104.13249</v>
      </c>
      <c r="CY319">
        <f>AD319</f>
        <v>291.83</v>
      </c>
      <c r="CZ319">
        <f>AH319</f>
        <v>8.74</v>
      </c>
      <c r="DA319">
        <f>AL319</f>
        <v>33.39</v>
      </c>
      <c r="DB319">
        <f t="shared" ref="DB319:DB325" si="195">ROUND((ROUND(AT319*CZ319,2)*ROUND(1.05,7)),2)</f>
        <v>1119.5899999999999</v>
      </c>
      <c r="DC319">
        <f t="shared" ref="DC319:DC325" si="196">ROUND((ROUND(AT319*AG319,2)*ROUND(1.05,7)),2)</f>
        <v>0</v>
      </c>
      <c r="DD319" t="s">
        <v>6</v>
      </c>
      <c r="DE319" t="s">
        <v>6</v>
      </c>
      <c r="DF319">
        <f t="shared" ref="DF319:DF325" si="197">ROUND(ROUND(AE319,2)*CX319,2)</f>
        <v>0</v>
      </c>
      <c r="DG319">
        <f>ROUND(ROUND(AF319,2)*CX319,2)</f>
        <v>0</v>
      </c>
      <c r="DH319">
        <f>Source!I266*SmtRes!Y319</f>
        <v>104.13248999999999</v>
      </c>
      <c r="DI319">
        <f>AD319</f>
        <v>291.83</v>
      </c>
      <c r="DJ319">
        <f>EtalonRes!AB338</f>
        <v>8.74</v>
      </c>
      <c r="DK319">
        <f>Source!BA266</f>
        <v>33.39</v>
      </c>
      <c r="DL319" t="s">
        <v>6</v>
      </c>
      <c r="DM319">
        <v>0</v>
      </c>
      <c r="DN319" t="s">
        <v>6</v>
      </c>
      <c r="DO319">
        <v>0</v>
      </c>
      <c r="GQ319">
        <v>-1</v>
      </c>
      <c r="GR319">
        <v>-1</v>
      </c>
    </row>
    <row r="320" spans="1:200" x14ac:dyDescent="0.2">
      <c r="A320">
        <f>ROW(Source!A266)</f>
        <v>266</v>
      </c>
      <c r="B320">
        <v>74715642</v>
      </c>
      <c r="C320">
        <v>74757739</v>
      </c>
      <c r="D320">
        <v>31709492</v>
      </c>
      <c r="E320">
        <v>70</v>
      </c>
      <c r="F320">
        <v>1</v>
      </c>
      <c r="G320">
        <v>1</v>
      </c>
      <c r="H320">
        <v>1</v>
      </c>
      <c r="I320" t="s">
        <v>525</v>
      </c>
      <c r="J320" t="s">
        <v>6</v>
      </c>
      <c r="K320" t="s">
        <v>526</v>
      </c>
      <c r="L320">
        <v>1191</v>
      </c>
      <c r="N320">
        <v>1013</v>
      </c>
      <c r="O320" t="s">
        <v>524</v>
      </c>
      <c r="P320" t="s">
        <v>524</v>
      </c>
      <c r="Q320">
        <v>1</v>
      </c>
      <c r="W320">
        <v>0</v>
      </c>
      <c r="X320">
        <v>-1417349443</v>
      </c>
      <c r="Y320">
        <f t="shared" si="194"/>
        <v>0.67200000000000004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33.39</v>
      </c>
      <c r="AL320">
        <v>1</v>
      </c>
      <c r="AM320">
        <v>4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6</v>
      </c>
      <c r="AT320">
        <v>0.64</v>
      </c>
      <c r="AU320" t="s">
        <v>64</v>
      </c>
      <c r="AV320">
        <v>2</v>
      </c>
      <c r="AW320">
        <v>2</v>
      </c>
      <c r="AX320">
        <v>74757754</v>
      </c>
      <c r="AY320">
        <v>1</v>
      </c>
      <c r="AZ320">
        <v>0</v>
      </c>
      <c r="BA320">
        <v>339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V320">
        <v>0</v>
      </c>
      <c r="CW320">
        <v>0</v>
      </c>
      <c r="CX320">
        <f>ROUND(Y320*Source!I266,7)</f>
        <v>0.5462688</v>
      </c>
      <c r="CY320">
        <f>AD320</f>
        <v>0</v>
      </c>
      <c r="CZ320">
        <f>AH320</f>
        <v>0</v>
      </c>
      <c r="DA320">
        <f>AL320</f>
        <v>1</v>
      </c>
      <c r="DB320">
        <f t="shared" si="195"/>
        <v>0</v>
      </c>
      <c r="DC320">
        <f t="shared" si="196"/>
        <v>0</v>
      </c>
      <c r="DD320" t="s">
        <v>6</v>
      </c>
      <c r="DE320" t="s">
        <v>6</v>
      </c>
      <c r="DF320">
        <f t="shared" si="197"/>
        <v>0</v>
      </c>
      <c r="DG320">
        <f>ROUND(ROUND(AF320,2)*CX320,2)</f>
        <v>0</v>
      </c>
      <c r="DH320">
        <f>Source!I266*SmtRes!Y320</f>
        <v>0.5462688</v>
      </c>
      <c r="DI320">
        <f>AD320</f>
        <v>0</v>
      </c>
      <c r="DJ320">
        <f>EtalonRes!AB339</f>
        <v>0</v>
      </c>
      <c r="DK320">
        <f>Source!BA266</f>
        <v>33.39</v>
      </c>
      <c r="DL320" t="s">
        <v>6</v>
      </c>
      <c r="DM320">
        <v>0</v>
      </c>
      <c r="DN320" t="s">
        <v>6</v>
      </c>
      <c r="DO320">
        <v>0</v>
      </c>
      <c r="GQ320">
        <v>-1</v>
      </c>
      <c r="GR320">
        <v>-1</v>
      </c>
    </row>
    <row r="321" spans="1:200" x14ac:dyDescent="0.2">
      <c r="A321">
        <f>ROW(Source!A266)</f>
        <v>266</v>
      </c>
      <c r="B321">
        <v>74715642</v>
      </c>
      <c r="C321">
        <v>74757739</v>
      </c>
      <c r="D321">
        <v>49672573</v>
      </c>
      <c r="E321">
        <v>1</v>
      </c>
      <c r="F321">
        <v>1</v>
      </c>
      <c r="G321">
        <v>1</v>
      </c>
      <c r="H321">
        <v>2</v>
      </c>
      <c r="I321" t="s">
        <v>527</v>
      </c>
      <c r="J321" t="s">
        <v>528</v>
      </c>
      <c r="K321" t="s">
        <v>529</v>
      </c>
      <c r="L321">
        <v>1367</v>
      </c>
      <c r="N321">
        <v>1011</v>
      </c>
      <c r="O321" t="s">
        <v>530</v>
      </c>
      <c r="P321" t="s">
        <v>530</v>
      </c>
      <c r="Q321">
        <v>1</v>
      </c>
      <c r="W321">
        <v>0</v>
      </c>
      <c r="X321">
        <v>-430484415</v>
      </c>
      <c r="Y321">
        <f t="shared" si="194"/>
        <v>0.26250000000000001</v>
      </c>
      <c r="AA321">
        <v>0</v>
      </c>
      <c r="AB321">
        <v>1530.2</v>
      </c>
      <c r="AC321">
        <v>450.77</v>
      </c>
      <c r="AD321">
        <v>0</v>
      </c>
      <c r="AE321">
        <v>0</v>
      </c>
      <c r="AF321">
        <v>115.4</v>
      </c>
      <c r="AG321">
        <v>13.5</v>
      </c>
      <c r="AH321">
        <v>0</v>
      </c>
      <c r="AI321">
        <v>1</v>
      </c>
      <c r="AJ321">
        <v>13.26</v>
      </c>
      <c r="AK321">
        <v>33.39</v>
      </c>
      <c r="AL321">
        <v>1</v>
      </c>
      <c r="AM321">
        <v>4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6</v>
      </c>
      <c r="AT321">
        <v>0.25</v>
      </c>
      <c r="AU321" t="s">
        <v>64</v>
      </c>
      <c r="AV321">
        <v>0</v>
      </c>
      <c r="AW321">
        <v>2</v>
      </c>
      <c r="AX321">
        <v>74757755</v>
      </c>
      <c r="AY321">
        <v>1</v>
      </c>
      <c r="AZ321">
        <v>0</v>
      </c>
      <c r="BA321">
        <v>340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V321">
        <v>0</v>
      </c>
      <c r="CW321">
        <f>ROUND(Y321*Source!I266*DO321,7)</f>
        <v>0</v>
      </c>
      <c r="CX321">
        <f>ROUND(Y321*Source!I266,7)</f>
        <v>0.2133863</v>
      </c>
      <c r="CY321">
        <f>AB321</f>
        <v>1530.2</v>
      </c>
      <c r="CZ321">
        <f>AF321</f>
        <v>115.4</v>
      </c>
      <c r="DA321">
        <f>AJ321</f>
        <v>13.26</v>
      </c>
      <c r="DB321">
        <f t="shared" si="195"/>
        <v>30.29</v>
      </c>
      <c r="DC321">
        <f t="shared" si="196"/>
        <v>3.55</v>
      </c>
      <c r="DD321" t="s">
        <v>6</v>
      </c>
      <c r="DE321" t="s">
        <v>6</v>
      </c>
      <c r="DF321">
        <f t="shared" si="197"/>
        <v>0</v>
      </c>
      <c r="DG321">
        <f>ROUND(ROUND(AF321*AJ321,2)*CX321,2)</f>
        <v>326.52</v>
      </c>
      <c r="DH321">
        <f>Source!I266*SmtRes!Y321</f>
        <v>0.21338625</v>
      </c>
      <c r="DI321">
        <f>AB321</f>
        <v>1530.2</v>
      </c>
      <c r="DJ321">
        <f>EtalonRes!Z340</f>
        <v>115.4</v>
      </c>
      <c r="DK321">
        <f>Source!BB266</f>
        <v>13.26</v>
      </c>
      <c r="DL321" t="s">
        <v>6</v>
      </c>
      <c r="DM321">
        <v>0</v>
      </c>
      <c r="DN321" t="s">
        <v>6</v>
      </c>
      <c r="DO321">
        <v>0</v>
      </c>
      <c r="GQ321">
        <v>-1</v>
      </c>
      <c r="GR321">
        <v>-1</v>
      </c>
    </row>
    <row r="322" spans="1:200" x14ac:dyDescent="0.2">
      <c r="A322">
        <f>ROW(Source!A266)</f>
        <v>266</v>
      </c>
      <c r="B322">
        <v>74715642</v>
      </c>
      <c r="C322">
        <v>74757739</v>
      </c>
      <c r="D322">
        <v>49672695</v>
      </c>
      <c r="E322">
        <v>1</v>
      </c>
      <c r="F322">
        <v>1</v>
      </c>
      <c r="G322">
        <v>1</v>
      </c>
      <c r="H322">
        <v>2</v>
      </c>
      <c r="I322" t="s">
        <v>531</v>
      </c>
      <c r="J322" t="s">
        <v>532</v>
      </c>
      <c r="K322" t="s">
        <v>533</v>
      </c>
      <c r="L322">
        <v>1367</v>
      </c>
      <c r="N322">
        <v>1011</v>
      </c>
      <c r="O322" t="s">
        <v>530</v>
      </c>
      <c r="P322" t="s">
        <v>530</v>
      </c>
      <c r="Q322">
        <v>1</v>
      </c>
      <c r="W322">
        <v>0</v>
      </c>
      <c r="X322">
        <v>1063590936</v>
      </c>
      <c r="Y322">
        <f t="shared" si="194"/>
        <v>18.532499999999999</v>
      </c>
      <c r="AA322">
        <v>0</v>
      </c>
      <c r="AB322">
        <v>41.37</v>
      </c>
      <c r="AC322">
        <v>0</v>
      </c>
      <c r="AD322">
        <v>0</v>
      </c>
      <c r="AE322">
        <v>0</v>
      </c>
      <c r="AF322">
        <v>3.12</v>
      </c>
      <c r="AG322">
        <v>0</v>
      </c>
      <c r="AH322">
        <v>0</v>
      </c>
      <c r="AI322">
        <v>1</v>
      </c>
      <c r="AJ322">
        <v>13.26</v>
      </c>
      <c r="AK322">
        <v>33.39</v>
      </c>
      <c r="AL322">
        <v>1</v>
      </c>
      <c r="AM322">
        <v>4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6</v>
      </c>
      <c r="AT322">
        <v>17.649999999999999</v>
      </c>
      <c r="AU322" t="s">
        <v>64</v>
      </c>
      <c r="AV322">
        <v>0</v>
      </c>
      <c r="AW322">
        <v>2</v>
      </c>
      <c r="AX322">
        <v>74757756</v>
      </c>
      <c r="AY322">
        <v>1</v>
      </c>
      <c r="AZ322">
        <v>0</v>
      </c>
      <c r="BA322">
        <v>341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V322">
        <v>0</v>
      </c>
      <c r="CW322">
        <f>ROUND(Y322*Source!I266*DO322,7)</f>
        <v>0</v>
      </c>
      <c r="CX322">
        <f>ROUND(Y322*Source!I266,7)</f>
        <v>15.065069299999999</v>
      </c>
      <c r="CY322">
        <f>AB322</f>
        <v>41.37</v>
      </c>
      <c r="CZ322">
        <f>AF322</f>
        <v>3.12</v>
      </c>
      <c r="DA322">
        <f>AJ322</f>
        <v>13.26</v>
      </c>
      <c r="DB322">
        <f t="shared" si="195"/>
        <v>57.82</v>
      </c>
      <c r="DC322">
        <f t="shared" si="196"/>
        <v>0</v>
      </c>
      <c r="DD322" t="s">
        <v>6</v>
      </c>
      <c r="DE322" t="s">
        <v>6</v>
      </c>
      <c r="DF322">
        <f t="shared" si="197"/>
        <v>0</v>
      </c>
      <c r="DG322">
        <f>ROUND(ROUND(AF322*AJ322,2)*CX322,2)</f>
        <v>623.24</v>
      </c>
      <c r="DH322">
        <f>Source!I266*SmtRes!Y322</f>
        <v>15.065069249999999</v>
      </c>
      <c r="DI322">
        <f>AB322</f>
        <v>41.37</v>
      </c>
      <c r="DJ322">
        <f>EtalonRes!Z341</f>
        <v>3.12</v>
      </c>
      <c r="DK322">
        <f>Source!BB266</f>
        <v>13.26</v>
      </c>
      <c r="DL322" t="s">
        <v>6</v>
      </c>
      <c r="DM322">
        <v>0</v>
      </c>
      <c r="DN322" t="s">
        <v>6</v>
      </c>
      <c r="DO322">
        <v>0</v>
      </c>
      <c r="GQ322">
        <v>-1</v>
      </c>
      <c r="GR322">
        <v>-1</v>
      </c>
    </row>
    <row r="323" spans="1:200" x14ac:dyDescent="0.2">
      <c r="A323">
        <f>ROW(Source!A266)</f>
        <v>266</v>
      </c>
      <c r="B323">
        <v>74715642</v>
      </c>
      <c r="C323">
        <v>74757739</v>
      </c>
      <c r="D323">
        <v>49672703</v>
      </c>
      <c r="E323">
        <v>1</v>
      </c>
      <c r="F323">
        <v>1</v>
      </c>
      <c r="G323">
        <v>1</v>
      </c>
      <c r="H323">
        <v>2</v>
      </c>
      <c r="I323" t="s">
        <v>550</v>
      </c>
      <c r="J323" t="s">
        <v>551</v>
      </c>
      <c r="K323" t="s">
        <v>552</v>
      </c>
      <c r="L323">
        <v>1367</v>
      </c>
      <c r="N323">
        <v>1011</v>
      </c>
      <c r="O323" t="s">
        <v>530</v>
      </c>
      <c r="P323" t="s">
        <v>530</v>
      </c>
      <c r="Q323">
        <v>1</v>
      </c>
      <c r="W323">
        <v>0</v>
      </c>
      <c r="X323">
        <v>-1424865896</v>
      </c>
      <c r="Y323">
        <f t="shared" si="194"/>
        <v>0.24150000000000002</v>
      </c>
      <c r="AA323">
        <v>0</v>
      </c>
      <c r="AB323">
        <v>88.31</v>
      </c>
      <c r="AC323">
        <v>0</v>
      </c>
      <c r="AD323">
        <v>0</v>
      </c>
      <c r="AE323">
        <v>0</v>
      </c>
      <c r="AF323">
        <v>6.66</v>
      </c>
      <c r="AG323">
        <v>0</v>
      </c>
      <c r="AH323">
        <v>0</v>
      </c>
      <c r="AI323">
        <v>1</v>
      </c>
      <c r="AJ323">
        <v>13.26</v>
      </c>
      <c r="AK323">
        <v>33.39</v>
      </c>
      <c r="AL323">
        <v>1</v>
      </c>
      <c r="AM323">
        <v>4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6</v>
      </c>
      <c r="AT323">
        <v>0.23</v>
      </c>
      <c r="AU323" t="s">
        <v>64</v>
      </c>
      <c r="AV323">
        <v>0</v>
      </c>
      <c r="AW323">
        <v>2</v>
      </c>
      <c r="AX323">
        <v>74757757</v>
      </c>
      <c r="AY323">
        <v>1</v>
      </c>
      <c r="AZ323">
        <v>0</v>
      </c>
      <c r="BA323">
        <v>342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V323">
        <v>0</v>
      </c>
      <c r="CW323">
        <f>ROUND(Y323*Source!I266*DO323,7)</f>
        <v>0</v>
      </c>
      <c r="CX323">
        <f>ROUND(Y323*Source!I266,7)</f>
        <v>0.1963154</v>
      </c>
      <c r="CY323">
        <f>AB323</f>
        <v>88.31</v>
      </c>
      <c r="CZ323">
        <f>AF323</f>
        <v>6.66</v>
      </c>
      <c r="DA323">
        <f>AJ323</f>
        <v>13.26</v>
      </c>
      <c r="DB323">
        <f t="shared" si="195"/>
        <v>1.61</v>
      </c>
      <c r="DC323">
        <f t="shared" si="196"/>
        <v>0</v>
      </c>
      <c r="DD323" t="s">
        <v>6</v>
      </c>
      <c r="DE323" t="s">
        <v>6</v>
      </c>
      <c r="DF323">
        <f t="shared" si="197"/>
        <v>0</v>
      </c>
      <c r="DG323">
        <f>ROUND(ROUND(AF323*AJ323,2)*CX323,2)</f>
        <v>17.34</v>
      </c>
      <c r="DH323">
        <f>Source!I266*SmtRes!Y323</f>
        <v>0.19631535</v>
      </c>
      <c r="DI323">
        <f>AB323</f>
        <v>88.31</v>
      </c>
      <c r="DJ323">
        <f>EtalonRes!Z342</f>
        <v>6.66</v>
      </c>
      <c r="DK323">
        <f>Source!BB266</f>
        <v>13.26</v>
      </c>
      <c r="DL323" t="s">
        <v>6</v>
      </c>
      <c r="DM323">
        <v>0</v>
      </c>
      <c r="DN323" t="s">
        <v>6</v>
      </c>
      <c r="DO323">
        <v>0</v>
      </c>
      <c r="GQ323">
        <v>-1</v>
      </c>
      <c r="GR323">
        <v>-1</v>
      </c>
    </row>
    <row r="324" spans="1:200" x14ac:dyDescent="0.2">
      <c r="A324">
        <f>ROW(Source!A266)</f>
        <v>266</v>
      </c>
      <c r="B324">
        <v>74715642</v>
      </c>
      <c r="C324">
        <v>74757739</v>
      </c>
      <c r="D324">
        <v>49673503</v>
      </c>
      <c r="E324">
        <v>1</v>
      </c>
      <c r="F324">
        <v>1</v>
      </c>
      <c r="G324">
        <v>1</v>
      </c>
      <c r="H324">
        <v>2</v>
      </c>
      <c r="I324" t="s">
        <v>534</v>
      </c>
      <c r="J324" t="s">
        <v>535</v>
      </c>
      <c r="K324" t="s">
        <v>536</v>
      </c>
      <c r="L324">
        <v>1367</v>
      </c>
      <c r="N324">
        <v>1011</v>
      </c>
      <c r="O324" t="s">
        <v>530</v>
      </c>
      <c r="P324" t="s">
        <v>530</v>
      </c>
      <c r="Q324">
        <v>1</v>
      </c>
      <c r="W324">
        <v>0</v>
      </c>
      <c r="X324">
        <v>509054691</v>
      </c>
      <c r="Y324">
        <f t="shared" si="194"/>
        <v>0.40950000000000003</v>
      </c>
      <c r="AA324">
        <v>0</v>
      </c>
      <c r="AB324">
        <v>871.31</v>
      </c>
      <c r="AC324">
        <v>387.32</v>
      </c>
      <c r="AD324">
        <v>0</v>
      </c>
      <c r="AE324">
        <v>0</v>
      </c>
      <c r="AF324">
        <v>65.709999999999994</v>
      </c>
      <c r="AG324">
        <v>11.6</v>
      </c>
      <c r="AH324">
        <v>0</v>
      </c>
      <c r="AI324">
        <v>1</v>
      </c>
      <c r="AJ324">
        <v>13.26</v>
      </c>
      <c r="AK324">
        <v>33.39</v>
      </c>
      <c r="AL324">
        <v>1</v>
      </c>
      <c r="AM324">
        <v>4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6</v>
      </c>
      <c r="AT324">
        <v>0.39</v>
      </c>
      <c r="AU324" t="s">
        <v>64</v>
      </c>
      <c r="AV324">
        <v>0</v>
      </c>
      <c r="AW324">
        <v>2</v>
      </c>
      <c r="AX324">
        <v>74757758</v>
      </c>
      <c r="AY324">
        <v>1</v>
      </c>
      <c r="AZ324">
        <v>0</v>
      </c>
      <c r="BA324">
        <v>343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V324">
        <v>0</v>
      </c>
      <c r="CW324">
        <f>ROUND(Y324*Source!I266*DO324,7)</f>
        <v>0</v>
      </c>
      <c r="CX324">
        <f>ROUND(Y324*Source!I266,7)</f>
        <v>0.33288259999999997</v>
      </c>
      <c r="CY324">
        <f>AB324</f>
        <v>871.31</v>
      </c>
      <c r="CZ324">
        <f>AF324</f>
        <v>65.709999999999994</v>
      </c>
      <c r="DA324">
        <f>AJ324</f>
        <v>13.26</v>
      </c>
      <c r="DB324">
        <f t="shared" si="195"/>
        <v>26.91</v>
      </c>
      <c r="DC324">
        <f t="shared" si="196"/>
        <v>4.75</v>
      </c>
      <c r="DD324" t="s">
        <v>6</v>
      </c>
      <c r="DE324" t="s">
        <v>6</v>
      </c>
      <c r="DF324">
        <f t="shared" si="197"/>
        <v>0</v>
      </c>
      <c r="DG324">
        <f>ROUND(ROUND(AF324*AJ324,2)*CX324,2)</f>
        <v>290.04000000000002</v>
      </c>
      <c r="DH324">
        <f>Source!I266*SmtRes!Y324</f>
        <v>0.33288255</v>
      </c>
      <c r="DI324">
        <f>AB324</f>
        <v>871.31</v>
      </c>
      <c r="DJ324">
        <f>EtalonRes!Z343</f>
        <v>65.709999999999994</v>
      </c>
      <c r="DK324">
        <f>Source!BB266</f>
        <v>13.26</v>
      </c>
      <c r="DL324" t="s">
        <v>6</v>
      </c>
      <c r="DM324">
        <v>0</v>
      </c>
      <c r="DN324" t="s">
        <v>6</v>
      </c>
      <c r="DO324">
        <v>0</v>
      </c>
      <c r="GQ324">
        <v>-1</v>
      </c>
      <c r="GR324">
        <v>-1</v>
      </c>
    </row>
    <row r="325" spans="1:200" x14ac:dyDescent="0.2">
      <c r="A325">
        <f>ROW(Source!A266)</f>
        <v>266</v>
      </c>
      <c r="B325">
        <v>74715642</v>
      </c>
      <c r="C325">
        <v>74757739</v>
      </c>
      <c r="D325">
        <v>49673715</v>
      </c>
      <c r="E325">
        <v>1</v>
      </c>
      <c r="F325">
        <v>1</v>
      </c>
      <c r="G325">
        <v>1</v>
      </c>
      <c r="H325">
        <v>2</v>
      </c>
      <c r="I325" t="s">
        <v>553</v>
      </c>
      <c r="J325" t="s">
        <v>554</v>
      </c>
      <c r="K325" t="s">
        <v>555</v>
      </c>
      <c r="L325">
        <v>1367</v>
      </c>
      <c r="N325">
        <v>1011</v>
      </c>
      <c r="O325" t="s">
        <v>530</v>
      </c>
      <c r="P325" t="s">
        <v>530</v>
      </c>
      <c r="Q325">
        <v>1</v>
      </c>
      <c r="W325">
        <v>0</v>
      </c>
      <c r="X325">
        <v>829370094</v>
      </c>
      <c r="Y325">
        <f t="shared" si="194"/>
        <v>1.3965000000000001</v>
      </c>
      <c r="AA325">
        <v>0</v>
      </c>
      <c r="AB325">
        <v>107.41</v>
      </c>
      <c r="AC325">
        <v>0</v>
      </c>
      <c r="AD325">
        <v>0</v>
      </c>
      <c r="AE325">
        <v>0</v>
      </c>
      <c r="AF325">
        <v>8.1</v>
      </c>
      <c r="AG325">
        <v>0</v>
      </c>
      <c r="AH325">
        <v>0</v>
      </c>
      <c r="AI325">
        <v>1</v>
      </c>
      <c r="AJ325">
        <v>13.26</v>
      </c>
      <c r="AK325">
        <v>33.39</v>
      </c>
      <c r="AL325">
        <v>1</v>
      </c>
      <c r="AM325">
        <v>4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6</v>
      </c>
      <c r="AT325">
        <v>1.33</v>
      </c>
      <c r="AU325" t="s">
        <v>64</v>
      </c>
      <c r="AV325">
        <v>0</v>
      </c>
      <c r="AW325">
        <v>2</v>
      </c>
      <c r="AX325">
        <v>74757759</v>
      </c>
      <c r="AY325">
        <v>1</v>
      </c>
      <c r="AZ325">
        <v>0</v>
      </c>
      <c r="BA325">
        <v>344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V325">
        <v>0</v>
      </c>
      <c r="CW325">
        <f>ROUND(Y325*Source!I266*DO325,7)</f>
        <v>0</v>
      </c>
      <c r="CX325">
        <f>ROUND(Y325*Source!I266,7)</f>
        <v>1.1352149</v>
      </c>
      <c r="CY325">
        <f>AB325</f>
        <v>107.41</v>
      </c>
      <c r="CZ325">
        <f>AF325</f>
        <v>8.1</v>
      </c>
      <c r="DA325">
        <f>AJ325</f>
        <v>13.26</v>
      </c>
      <c r="DB325">
        <f t="shared" si="195"/>
        <v>11.31</v>
      </c>
      <c r="DC325">
        <f t="shared" si="196"/>
        <v>0</v>
      </c>
      <c r="DD325" t="s">
        <v>6</v>
      </c>
      <c r="DE325" t="s">
        <v>6</v>
      </c>
      <c r="DF325">
        <f t="shared" si="197"/>
        <v>0</v>
      </c>
      <c r="DG325">
        <f>ROUND(ROUND(AF325*AJ325,2)*CX325,2)</f>
        <v>121.93</v>
      </c>
      <c r="DH325">
        <f>Source!I266*SmtRes!Y325</f>
        <v>1.1352148500000001</v>
      </c>
      <c r="DI325">
        <f>AB325</f>
        <v>107.41</v>
      </c>
      <c r="DJ325">
        <f>EtalonRes!Z344</f>
        <v>8.1</v>
      </c>
      <c r="DK325">
        <f>Source!BB266</f>
        <v>13.26</v>
      </c>
      <c r="DL325" t="s">
        <v>6</v>
      </c>
      <c r="DM325">
        <v>0</v>
      </c>
      <c r="DN325" t="s">
        <v>6</v>
      </c>
      <c r="DO325">
        <v>0</v>
      </c>
      <c r="GQ325">
        <v>-1</v>
      </c>
      <c r="GR325">
        <v>-1</v>
      </c>
    </row>
    <row r="326" spans="1:200" x14ac:dyDescent="0.2">
      <c r="A326">
        <f>ROW(Source!A266)</f>
        <v>266</v>
      </c>
      <c r="B326">
        <v>74715642</v>
      </c>
      <c r="C326">
        <v>74757739</v>
      </c>
      <c r="D326">
        <v>49521144</v>
      </c>
      <c r="E326">
        <v>1</v>
      </c>
      <c r="F326">
        <v>1</v>
      </c>
      <c r="G326">
        <v>1</v>
      </c>
      <c r="H326">
        <v>3</v>
      </c>
      <c r="I326" t="s">
        <v>556</v>
      </c>
      <c r="J326" t="s">
        <v>557</v>
      </c>
      <c r="K326" t="s">
        <v>558</v>
      </c>
      <c r="L326">
        <v>1348</v>
      </c>
      <c r="N326">
        <v>1009</v>
      </c>
      <c r="O326" t="s">
        <v>559</v>
      </c>
      <c r="P326" t="s">
        <v>559</v>
      </c>
      <c r="Q326">
        <v>1000</v>
      </c>
      <c r="W326">
        <v>0</v>
      </c>
      <c r="X326">
        <v>-847628873</v>
      </c>
      <c r="Y326" s="183" t="e">
        <f>#REF!</f>
        <v>#REF!</v>
      </c>
      <c r="AA326">
        <v>241405.89</v>
      </c>
      <c r="AB326">
        <v>0</v>
      </c>
      <c r="AC326">
        <v>0</v>
      </c>
      <c r="AD326">
        <v>0</v>
      </c>
      <c r="AE326">
        <v>26499</v>
      </c>
      <c r="AF326">
        <v>0</v>
      </c>
      <c r="AG326">
        <v>0</v>
      </c>
      <c r="AH326">
        <v>0</v>
      </c>
      <c r="AI326">
        <v>9.11</v>
      </c>
      <c r="AJ326">
        <v>1</v>
      </c>
      <c r="AK326">
        <v>1</v>
      </c>
      <c r="AL326">
        <v>1</v>
      </c>
      <c r="AM326">
        <v>4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6</v>
      </c>
      <c r="AT326">
        <v>8.4000000000000003E-4</v>
      </c>
      <c r="AU326" t="s">
        <v>6</v>
      </c>
      <c r="AV326">
        <v>0</v>
      </c>
      <c r="AW326">
        <v>2</v>
      </c>
      <c r="AX326">
        <v>74757760</v>
      </c>
      <c r="AY326">
        <v>1</v>
      </c>
      <c r="AZ326">
        <v>0</v>
      </c>
      <c r="BA326">
        <v>345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V326">
        <v>0</v>
      </c>
      <c r="CW326">
        <v>0</v>
      </c>
      <c r="CX326" t="e">
        <f>ROUND(Y326*Source!I266,7)</f>
        <v>#REF!</v>
      </c>
      <c r="CY326">
        <f t="shared" ref="CY326:CY332" si="198">AA326</f>
        <v>241405.89</v>
      </c>
      <c r="CZ326">
        <f t="shared" ref="CZ326:CZ332" si="199">AE326</f>
        <v>26499</v>
      </c>
      <c r="DA326">
        <f t="shared" ref="DA326:DA332" si="200">AI326</f>
        <v>9.11</v>
      </c>
      <c r="DB326">
        <f t="shared" ref="DB326:DB332" si="201">ROUND(ROUND(AT326*CZ326,2),2)</f>
        <v>22.26</v>
      </c>
      <c r="DC326">
        <f t="shared" ref="DC326:DC332" si="202">ROUND(ROUND(AT326*AG326,2),2)</f>
        <v>0</v>
      </c>
      <c r="DD326" t="s">
        <v>6</v>
      </c>
      <c r="DE326" t="s">
        <v>6</v>
      </c>
      <c r="DF326" t="e">
        <f t="shared" ref="DF326:DF332" si="203">ROUND(ROUND(AE326*AI326,2)*CX326,2)</f>
        <v>#REF!</v>
      </c>
      <c r="DG326" t="e">
        <f t="shared" ref="DG326:DG334" si="204">ROUND(ROUND(AF326,2)*CX326,2)</f>
        <v>#REF!</v>
      </c>
      <c r="DH326" t="e">
        <f>Source!I266*SmtRes!Y326</f>
        <v>#REF!</v>
      </c>
      <c r="DI326">
        <f t="shared" ref="DI326:DI332" si="205">AA326</f>
        <v>241405.89</v>
      </c>
      <c r="DJ326">
        <f>EtalonRes!Y345</f>
        <v>26499</v>
      </c>
      <c r="DK326">
        <f>Source!BC266</f>
        <v>9.11</v>
      </c>
      <c r="DL326" t="s">
        <v>6</v>
      </c>
      <c r="DM326">
        <v>0</v>
      </c>
      <c r="DN326" t="s">
        <v>6</v>
      </c>
      <c r="DO326">
        <v>0</v>
      </c>
      <c r="GQ326">
        <v>-1</v>
      </c>
      <c r="GR326">
        <v>-1</v>
      </c>
    </row>
    <row r="327" spans="1:200" x14ac:dyDescent="0.2">
      <c r="A327">
        <f>ROW(Source!A266)</f>
        <v>266</v>
      </c>
      <c r="B327">
        <v>74715642</v>
      </c>
      <c r="C327">
        <v>74757739</v>
      </c>
      <c r="D327">
        <v>49524301</v>
      </c>
      <c r="E327">
        <v>1</v>
      </c>
      <c r="F327">
        <v>1</v>
      </c>
      <c r="G327">
        <v>1</v>
      </c>
      <c r="H327">
        <v>3</v>
      </c>
      <c r="I327" t="s">
        <v>560</v>
      </c>
      <c r="J327" t="s">
        <v>561</v>
      </c>
      <c r="K327" t="s">
        <v>562</v>
      </c>
      <c r="L327">
        <v>1348</v>
      </c>
      <c r="N327">
        <v>1009</v>
      </c>
      <c r="O327" t="s">
        <v>559</v>
      </c>
      <c r="P327" t="s">
        <v>559</v>
      </c>
      <c r="Q327">
        <v>1000</v>
      </c>
      <c r="W327">
        <v>0</v>
      </c>
      <c r="X327">
        <v>1824693337</v>
      </c>
      <c r="Y327" s="183" t="e">
        <f>#REF!</f>
        <v>#REF!</v>
      </c>
      <c r="AA327">
        <v>94397.82</v>
      </c>
      <c r="AB327">
        <v>0</v>
      </c>
      <c r="AC327">
        <v>0</v>
      </c>
      <c r="AD327">
        <v>0</v>
      </c>
      <c r="AE327">
        <v>10362</v>
      </c>
      <c r="AF327">
        <v>0</v>
      </c>
      <c r="AG327">
        <v>0</v>
      </c>
      <c r="AH327">
        <v>0</v>
      </c>
      <c r="AI327">
        <v>9.11</v>
      </c>
      <c r="AJ327">
        <v>1</v>
      </c>
      <c r="AK327">
        <v>1</v>
      </c>
      <c r="AL327">
        <v>1</v>
      </c>
      <c r="AM327">
        <v>4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6</v>
      </c>
      <c r="AT327">
        <v>3.8999999999999999E-4</v>
      </c>
      <c r="AU327" t="s">
        <v>6</v>
      </c>
      <c r="AV327">
        <v>0</v>
      </c>
      <c r="AW327">
        <v>2</v>
      </c>
      <c r="AX327">
        <v>74757761</v>
      </c>
      <c r="AY327">
        <v>1</v>
      </c>
      <c r="AZ327">
        <v>0</v>
      </c>
      <c r="BA327">
        <v>346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V327">
        <v>0</v>
      </c>
      <c r="CW327">
        <v>0</v>
      </c>
      <c r="CX327" t="e">
        <f>ROUND(Y327*Source!I266,7)</f>
        <v>#REF!</v>
      </c>
      <c r="CY327">
        <f t="shared" si="198"/>
        <v>94397.82</v>
      </c>
      <c r="CZ327">
        <f t="shared" si="199"/>
        <v>10362</v>
      </c>
      <c r="DA327">
        <f t="shared" si="200"/>
        <v>9.11</v>
      </c>
      <c r="DB327">
        <f t="shared" si="201"/>
        <v>4.04</v>
      </c>
      <c r="DC327">
        <f t="shared" si="202"/>
        <v>0</v>
      </c>
      <c r="DD327" t="s">
        <v>6</v>
      </c>
      <c r="DE327" t="s">
        <v>6</v>
      </c>
      <c r="DF327" t="e">
        <f t="shared" si="203"/>
        <v>#REF!</v>
      </c>
      <c r="DG327" t="e">
        <f t="shared" si="204"/>
        <v>#REF!</v>
      </c>
      <c r="DH327" t="e">
        <f>Source!I266*SmtRes!Y327</f>
        <v>#REF!</v>
      </c>
      <c r="DI327">
        <f t="shared" si="205"/>
        <v>94397.82</v>
      </c>
      <c r="DJ327">
        <f>EtalonRes!Y346</f>
        <v>10362</v>
      </c>
      <c r="DK327">
        <f>Source!BC266</f>
        <v>9.11</v>
      </c>
      <c r="DL327" t="s">
        <v>6</v>
      </c>
      <c r="DM327">
        <v>0</v>
      </c>
      <c r="DN327" t="s">
        <v>6</v>
      </c>
      <c r="DO327">
        <v>0</v>
      </c>
      <c r="GQ327">
        <v>-1</v>
      </c>
      <c r="GR327">
        <v>-1</v>
      </c>
    </row>
    <row r="328" spans="1:200" x14ac:dyDescent="0.2">
      <c r="A328">
        <f>ROW(Source!A266)</f>
        <v>266</v>
      </c>
      <c r="B328">
        <v>74715642</v>
      </c>
      <c r="C328">
        <v>74757739</v>
      </c>
      <c r="D328">
        <v>49525488</v>
      </c>
      <c r="E328">
        <v>1</v>
      </c>
      <c r="F328">
        <v>1</v>
      </c>
      <c r="G328">
        <v>1</v>
      </c>
      <c r="H328">
        <v>3</v>
      </c>
      <c r="I328" t="s">
        <v>537</v>
      </c>
      <c r="J328" t="s">
        <v>538</v>
      </c>
      <c r="K328" t="s">
        <v>539</v>
      </c>
      <c r="L328">
        <v>1346</v>
      </c>
      <c r="N328">
        <v>1009</v>
      </c>
      <c r="O328" t="s">
        <v>540</v>
      </c>
      <c r="P328" t="s">
        <v>540</v>
      </c>
      <c r="Q328">
        <v>1</v>
      </c>
      <c r="W328">
        <v>0</v>
      </c>
      <c r="X328">
        <v>-1864341761</v>
      </c>
      <c r="Y328" s="183" t="e">
        <f>#REF!</f>
        <v>#REF!</v>
      </c>
      <c r="AA328">
        <v>82.35</v>
      </c>
      <c r="AB328">
        <v>0</v>
      </c>
      <c r="AC328">
        <v>0</v>
      </c>
      <c r="AD328">
        <v>0</v>
      </c>
      <c r="AE328">
        <v>9.0399999999999991</v>
      </c>
      <c r="AF328">
        <v>0</v>
      </c>
      <c r="AG328">
        <v>0</v>
      </c>
      <c r="AH328">
        <v>0</v>
      </c>
      <c r="AI328">
        <v>9.11</v>
      </c>
      <c r="AJ328">
        <v>1</v>
      </c>
      <c r="AK328">
        <v>1</v>
      </c>
      <c r="AL328">
        <v>1</v>
      </c>
      <c r="AM328">
        <v>4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6</v>
      </c>
      <c r="AT328">
        <v>11</v>
      </c>
      <c r="AU328" t="s">
        <v>6</v>
      </c>
      <c r="AV328">
        <v>0</v>
      </c>
      <c r="AW328">
        <v>2</v>
      </c>
      <c r="AX328">
        <v>74757762</v>
      </c>
      <c r="AY328">
        <v>1</v>
      </c>
      <c r="AZ328">
        <v>0</v>
      </c>
      <c r="BA328">
        <v>347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V328">
        <v>0</v>
      </c>
      <c r="CW328">
        <v>0</v>
      </c>
      <c r="CX328" t="e">
        <f>ROUND(Y328*Source!I266,7)</f>
        <v>#REF!</v>
      </c>
      <c r="CY328">
        <f t="shared" si="198"/>
        <v>82.35</v>
      </c>
      <c r="CZ328">
        <f t="shared" si="199"/>
        <v>9.0399999999999991</v>
      </c>
      <c r="DA328">
        <f t="shared" si="200"/>
        <v>9.11</v>
      </c>
      <c r="DB328">
        <f t="shared" si="201"/>
        <v>99.44</v>
      </c>
      <c r="DC328">
        <f t="shared" si="202"/>
        <v>0</v>
      </c>
      <c r="DD328" t="s">
        <v>6</v>
      </c>
      <c r="DE328" t="s">
        <v>6</v>
      </c>
      <c r="DF328" t="e">
        <f t="shared" si="203"/>
        <v>#REF!</v>
      </c>
      <c r="DG328" t="e">
        <f t="shared" si="204"/>
        <v>#REF!</v>
      </c>
      <c r="DH328" t="e">
        <f>Source!I266*SmtRes!Y328</f>
        <v>#REF!</v>
      </c>
      <c r="DI328">
        <f t="shared" si="205"/>
        <v>82.35</v>
      </c>
      <c r="DJ328">
        <f>EtalonRes!Y347</f>
        <v>9.0399999999999991</v>
      </c>
      <c r="DK328">
        <f>Source!BC266</f>
        <v>9.11</v>
      </c>
      <c r="DL328" t="s">
        <v>6</v>
      </c>
      <c r="DM328">
        <v>0</v>
      </c>
      <c r="DN328" t="s">
        <v>6</v>
      </c>
      <c r="DO328">
        <v>0</v>
      </c>
      <c r="GQ328">
        <v>-1</v>
      </c>
      <c r="GR328">
        <v>-1</v>
      </c>
    </row>
    <row r="329" spans="1:200" x14ac:dyDescent="0.2">
      <c r="A329">
        <f>ROW(Source!A266)</f>
        <v>266</v>
      </c>
      <c r="B329">
        <v>74715642</v>
      </c>
      <c r="C329">
        <v>74757739</v>
      </c>
      <c r="D329">
        <v>49526492</v>
      </c>
      <c r="E329">
        <v>1</v>
      </c>
      <c r="F329">
        <v>1</v>
      </c>
      <c r="G329">
        <v>1</v>
      </c>
      <c r="H329">
        <v>3</v>
      </c>
      <c r="I329" t="s">
        <v>541</v>
      </c>
      <c r="J329" t="s">
        <v>542</v>
      </c>
      <c r="K329" t="s">
        <v>543</v>
      </c>
      <c r="L329">
        <v>1346</v>
      </c>
      <c r="N329">
        <v>1009</v>
      </c>
      <c r="O329" t="s">
        <v>540</v>
      </c>
      <c r="P329" t="s">
        <v>540</v>
      </c>
      <c r="Q329">
        <v>1</v>
      </c>
      <c r="W329">
        <v>0</v>
      </c>
      <c r="X329">
        <v>497341279</v>
      </c>
      <c r="Y329" s="183" t="e">
        <f>#REF!</f>
        <v>#REF!</v>
      </c>
      <c r="AA329">
        <v>210.35</v>
      </c>
      <c r="AB329">
        <v>0</v>
      </c>
      <c r="AC329">
        <v>0</v>
      </c>
      <c r="AD329">
        <v>0</v>
      </c>
      <c r="AE329">
        <v>23.09</v>
      </c>
      <c r="AF329">
        <v>0</v>
      </c>
      <c r="AG329">
        <v>0</v>
      </c>
      <c r="AH329">
        <v>0</v>
      </c>
      <c r="AI329">
        <v>9.11</v>
      </c>
      <c r="AJ329">
        <v>1</v>
      </c>
      <c r="AK329">
        <v>1</v>
      </c>
      <c r="AL329">
        <v>1</v>
      </c>
      <c r="AM329">
        <v>4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6</v>
      </c>
      <c r="AT329">
        <v>7.58</v>
      </c>
      <c r="AU329" t="s">
        <v>6</v>
      </c>
      <c r="AV329">
        <v>0</v>
      </c>
      <c r="AW329">
        <v>2</v>
      </c>
      <c r="AX329">
        <v>74757763</v>
      </c>
      <c r="AY329">
        <v>1</v>
      </c>
      <c r="AZ329">
        <v>0</v>
      </c>
      <c r="BA329">
        <v>348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V329">
        <v>0</v>
      </c>
      <c r="CW329">
        <v>0</v>
      </c>
      <c r="CX329" t="e">
        <f>ROUND(Y329*Source!I266,7)</f>
        <v>#REF!</v>
      </c>
      <c r="CY329">
        <f t="shared" si="198"/>
        <v>210.35</v>
      </c>
      <c r="CZ329">
        <f t="shared" si="199"/>
        <v>23.09</v>
      </c>
      <c r="DA329">
        <f t="shared" si="200"/>
        <v>9.11</v>
      </c>
      <c r="DB329">
        <f t="shared" si="201"/>
        <v>175.02</v>
      </c>
      <c r="DC329">
        <f t="shared" si="202"/>
        <v>0</v>
      </c>
      <c r="DD329" t="s">
        <v>6</v>
      </c>
      <c r="DE329" t="s">
        <v>6</v>
      </c>
      <c r="DF329" t="e">
        <f t="shared" si="203"/>
        <v>#REF!</v>
      </c>
      <c r="DG329" t="e">
        <f t="shared" si="204"/>
        <v>#REF!</v>
      </c>
      <c r="DH329" t="e">
        <f>Source!I266*SmtRes!Y329</f>
        <v>#REF!</v>
      </c>
      <c r="DI329">
        <f t="shared" si="205"/>
        <v>210.35</v>
      </c>
      <c r="DJ329">
        <f>EtalonRes!Y348</f>
        <v>23.09</v>
      </c>
      <c r="DK329">
        <f>Source!BC266</f>
        <v>9.11</v>
      </c>
      <c r="DL329" t="s">
        <v>6</v>
      </c>
      <c r="DM329">
        <v>0</v>
      </c>
      <c r="DN329" t="s">
        <v>6</v>
      </c>
      <c r="DO329">
        <v>0</v>
      </c>
      <c r="GQ329">
        <v>-1</v>
      </c>
      <c r="GR329">
        <v>-1</v>
      </c>
    </row>
    <row r="330" spans="1:200" x14ac:dyDescent="0.2">
      <c r="A330">
        <f>ROW(Source!A266)</f>
        <v>266</v>
      </c>
      <c r="B330">
        <v>74715642</v>
      </c>
      <c r="C330">
        <v>74757739</v>
      </c>
      <c r="D330">
        <v>49541437</v>
      </c>
      <c r="E330">
        <v>1</v>
      </c>
      <c r="F330">
        <v>1</v>
      </c>
      <c r="G330">
        <v>1</v>
      </c>
      <c r="H330">
        <v>3</v>
      </c>
      <c r="I330" t="s">
        <v>153</v>
      </c>
      <c r="J330" t="s">
        <v>155</v>
      </c>
      <c r="K330" t="s">
        <v>154</v>
      </c>
      <c r="L330">
        <v>1327</v>
      </c>
      <c r="N330">
        <v>1005</v>
      </c>
      <c r="O330" t="s">
        <v>105</v>
      </c>
      <c r="P330" t="s">
        <v>105</v>
      </c>
      <c r="Q330">
        <v>1</v>
      </c>
      <c r="W330">
        <v>0</v>
      </c>
      <c r="X330">
        <v>2073721092</v>
      </c>
      <c r="Y330">
        <f t="shared" ref="Y330:Y332" si="206">AT330</f>
        <v>1.2301599999999999E-2</v>
      </c>
      <c r="AA330">
        <v>311.56</v>
      </c>
      <c r="AB330">
        <v>0</v>
      </c>
      <c r="AC330">
        <v>0</v>
      </c>
      <c r="AD330">
        <v>0</v>
      </c>
      <c r="AE330">
        <v>34.200000000000003</v>
      </c>
      <c r="AF330">
        <v>0</v>
      </c>
      <c r="AG330">
        <v>0</v>
      </c>
      <c r="AH330">
        <v>0</v>
      </c>
      <c r="AI330">
        <v>9.11</v>
      </c>
      <c r="AJ330">
        <v>1</v>
      </c>
      <c r="AK330">
        <v>1</v>
      </c>
      <c r="AL330">
        <v>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 t="s">
        <v>6</v>
      </c>
      <c r="AT330">
        <v>1.2301599999999999E-2</v>
      </c>
      <c r="AU330" t="s">
        <v>6</v>
      </c>
      <c r="AV330">
        <v>0</v>
      </c>
      <c r="AW330">
        <v>1</v>
      </c>
      <c r="AX330">
        <v>-1</v>
      </c>
      <c r="AY330">
        <v>0</v>
      </c>
      <c r="AZ330">
        <v>0</v>
      </c>
      <c r="BA330" t="s">
        <v>6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V330">
        <v>0</v>
      </c>
      <c r="CW330">
        <v>0</v>
      </c>
      <c r="CX330">
        <f>ROUND(Y330*Source!I266,7)</f>
        <v>0.01</v>
      </c>
      <c r="CY330">
        <f t="shared" si="198"/>
        <v>311.56</v>
      </c>
      <c r="CZ330">
        <f t="shared" si="199"/>
        <v>34.200000000000003</v>
      </c>
      <c r="DA330">
        <f t="shared" si="200"/>
        <v>9.11</v>
      </c>
      <c r="DB330">
        <f t="shared" si="201"/>
        <v>0.42</v>
      </c>
      <c r="DC330">
        <f t="shared" si="202"/>
        <v>0</v>
      </c>
      <c r="DD330" t="s">
        <v>6</v>
      </c>
      <c r="DE330" t="s">
        <v>6</v>
      </c>
      <c r="DF330">
        <f t="shared" si="203"/>
        <v>3.12</v>
      </c>
      <c r="DG330">
        <f t="shared" si="204"/>
        <v>0</v>
      </c>
      <c r="DH330">
        <f>Source!I266*SmtRes!Y330</f>
        <v>9.9999706399999996E-3</v>
      </c>
      <c r="DI330">
        <f t="shared" si="205"/>
        <v>311.56</v>
      </c>
      <c r="DJ330">
        <f t="shared" ref="DJ330:DJ332" si="207">DF330</f>
        <v>3.12</v>
      </c>
      <c r="DK330">
        <f>Source!BC266</f>
        <v>9.11</v>
      </c>
      <c r="DL330" t="s">
        <v>6</v>
      </c>
      <c r="DM330">
        <v>0</v>
      </c>
      <c r="DN330" t="s">
        <v>6</v>
      </c>
      <c r="DO330">
        <v>0</v>
      </c>
      <c r="GP330">
        <v>1</v>
      </c>
      <c r="GQ330">
        <v>-1</v>
      </c>
      <c r="GR330">
        <v>-1</v>
      </c>
    </row>
    <row r="331" spans="1:200" x14ac:dyDescent="0.2">
      <c r="A331">
        <f>ROW(Source!A266)</f>
        <v>266</v>
      </c>
      <c r="B331">
        <v>74715642</v>
      </c>
      <c r="C331">
        <v>74757739</v>
      </c>
      <c r="D331">
        <v>49555131</v>
      </c>
      <c r="E331">
        <v>1</v>
      </c>
      <c r="F331">
        <v>1</v>
      </c>
      <c r="G331">
        <v>1</v>
      </c>
      <c r="H331">
        <v>3</v>
      </c>
      <c r="I331" t="s">
        <v>563</v>
      </c>
      <c r="J331" t="s">
        <v>564</v>
      </c>
      <c r="K331" t="s">
        <v>565</v>
      </c>
      <c r="L331">
        <v>1348</v>
      </c>
      <c r="N331">
        <v>1009</v>
      </c>
      <c r="O331" t="s">
        <v>559</v>
      </c>
      <c r="P331" t="s">
        <v>559</v>
      </c>
      <c r="Q331">
        <v>1000</v>
      </c>
      <c r="W331">
        <v>0</v>
      </c>
      <c r="X331">
        <v>-364749507</v>
      </c>
      <c r="Y331" s="183" t="e">
        <f>#REF!</f>
        <v>#REF!</v>
      </c>
      <c r="AA331">
        <v>156537.13</v>
      </c>
      <c r="AB331">
        <v>0</v>
      </c>
      <c r="AC331">
        <v>0</v>
      </c>
      <c r="AD331">
        <v>0</v>
      </c>
      <c r="AE331">
        <v>17183</v>
      </c>
      <c r="AF331">
        <v>0</v>
      </c>
      <c r="AG331">
        <v>0</v>
      </c>
      <c r="AH331">
        <v>0</v>
      </c>
      <c r="AI331">
        <v>9.11</v>
      </c>
      <c r="AJ331">
        <v>1</v>
      </c>
      <c r="AK331">
        <v>1</v>
      </c>
      <c r="AL331">
        <v>1</v>
      </c>
      <c r="AM331">
        <v>4</v>
      </c>
      <c r="AN331">
        <v>0</v>
      </c>
      <c r="AO331">
        <v>1</v>
      </c>
      <c r="AP331">
        <v>1</v>
      </c>
      <c r="AQ331">
        <v>0</v>
      </c>
      <c r="AR331">
        <v>0</v>
      </c>
      <c r="AS331" t="s">
        <v>6</v>
      </c>
      <c r="AT331">
        <v>5.13E-3</v>
      </c>
      <c r="AU331" t="s">
        <v>6</v>
      </c>
      <c r="AV331">
        <v>0</v>
      </c>
      <c r="AW331">
        <v>2</v>
      </c>
      <c r="AX331">
        <v>74757765</v>
      </c>
      <c r="AY331">
        <v>1</v>
      </c>
      <c r="AZ331">
        <v>0</v>
      </c>
      <c r="BA331">
        <v>350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V331">
        <v>0</v>
      </c>
      <c r="CW331">
        <v>0</v>
      </c>
      <c r="CX331" t="e">
        <f>ROUND(Y331*Source!I266,7)</f>
        <v>#REF!</v>
      </c>
      <c r="CY331">
        <f t="shared" si="198"/>
        <v>156537.13</v>
      </c>
      <c r="CZ331">
        <f t="shared" si="199"/>
        <v>17183</v>
      </c>
      <c r="DA331">
        <f t="shared" si="200"/>
        <v>9.11</v>
      </c>
      <c r="DB331">
        <f t="shared" si="201"/>
        <v>88.15</v>
      </c>
      <c r="DC331">
        <f t="shared" si="202"/>
        <v>0</v>
      </c>
      <c r="DD331" t="s">
        <v>6</v>
      </c>
      <c r="DE331" t="s">
        <v>6</v>
      </c>
      <c r="DF331" t="e">
        <f t="shared" si="203"/>
        <v>#REF!</v>
      </c>
      <c r="DG331" t="e">
        <f t="shared" si="204"/>
        <v>#REF!</v>
      </c>
      <c r="DH331" t="e">
        <f>Source!I266*SmtRes!Y331</f>
        <v>#REF!</v>
      </c>
      <c r="DI331">
        <f t="shared" si="205"/>
        <v>156537.13</v>
      </c>
      <c r="DJ331">
        <f>EtalonRes!Y350</f>
        <v>17183</v>
      </c>
      <c r="DK331">
        <f>Source!BC266</f>
        <v>9.11</v>
      </c>
      <c r="DL331" t="s">
        <v>6</v>
      </c>
      <c r="DM331">
        <v>0</v>
      </c>
      <c r="DN331" t="s">
        <v>6</v>
      </c>
      <c r="DO331">
        <v>0</v>
      </c>
      <c r="GQ331">
        <v>-1</v>
      </c>
      <c r="GR331">
        <v>-1</v>
      </c>
    </row>
    <row r="332" spans="1:200" x14ac:dyDescent="0.2">
      <c r="A332">
        <f>ROW(Source!A266)</f>
        <v>266</v>
      </c>
      <c r="B332">
        <v>74715642</v>
      </c>
      <c r="C332">
        <v>74757739</v>
      </c>
      <c r="D332">
        <v>0</v>
      </c>
      <c r="E332">
        <v>0</v>
      </c>
      <c r="F332">
        <v>1</v>
      </c>
      <c r="G332">
        <v>1</v>
      </c>
      <c r="H332">
        <v>3</v>
      </c>
      <c r="I332" t="s">
        <v>35</v>
      </c>
      <c r="J332" t="s">
        <v>117</v>
      </c>
      <c r="K332" t="s">
        <v>120</v>
      </c>
      <c r="L332">
        <v>1327</v>
      </c>
      <c r="N332">
        <v>1005</v>
      </c>
      <c r="O332" t="s">
        <v>105</v>
      </c>
      <c r="P332" t="s">
        <v>105</v>
      </c>
      <c r="Q332">
        <v>1</v>
      </c>
      <c r="W332">
        <v>0</v>
      </c>
      <c r="X332">
        <v>-1087478745</v>
      </c>
      <c r="Y332">
        <f t="shared" si="206"/>
        <v>100</v>
      </c>
      <c r="AA332">
        <v>976.88</v>
      </c>
      <c r="AB332">
        <v>0</v>
      </c>
      <c r="AC332">
        <v>0</v>
      </c>
      <c r="AD332">
        <v>0</v>
      </c>
      <c r="AE332">
        <v>1027.3</v>
      </c>
      <c r="AF332">
        <v>0</v>
      </c>
      <c r="AG332">
        <v>0</v>
      </c>
      <c r="AH332">
        <v>0</v>
      </c>
      <c r="AI332">
        <v>9.11</v>
      </c>
      <c r="AJ332">
        <v>1</v>
      </c>
      <c r="AK332">
        <v>1</v>
      </c>
      <c r="AL332">
        <v>1</v>
      </c>
      <c r="AM332">
        <v>0</v>
      </c>
      <c r="AN332">
        <v>0</v>
      </c>
      <c r="AO332">
        <v>0</v>
      </c>
      <c r="AP332">
        <v>1</v>
      </c>
      <c r="AQ332">
        <v>0</v>
      </c>
      <c r="AR332">
        <v>0</v>
      </c>
      <c r="AS332" t="s">
        <v>6</v>
      </c>
      <c r="AT332">
        <v>100</v>
      </c>
      <c r="AU332" t="s">
        <v>6</v>
      </c>
      <c r="AV332">
        <v>0</v>
      </c>
      <c r="AW332">
        <v>1</v>
      </c>
      <c r="AX332">
        <v>-1</v>
      </c>
      <c r="AY332">
        <v>0</v>
      </c>
      <c r="AZ332">
        <v>0</v>
      </c>
      <c r="BA332" t="s">
        <v>6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V332">
        <v>0</v>
      </c>
      <c r="CW332">
        <v>0</v>
      </c>
      <c r="CX332">
        <f>ROUND(Y332*Source!I266,7)</f>
        <v>81.290000000000006</v>
      </c>
      <c r="CY332">
        <f t="shared" si="198"/>
        <v>976.88</v>
      </c>
      <c r="CZ332">
        <f t="shared" si="199"/>
        <v>1027.3</v>
      </c>
      <c r="DA332">
        <f t="shared" si="200"/>
        <v>9.11</v>
      </c>
      <c r="DB332">
        <f t="shared" si="201"/>
        <v>102730</v>
      </c>
      <c r="DC332">
        <f t="shared" si="202"/>
        <v>0</v>
      </c>
      <c r="DD332" t="s">
        <v>6</v>
      </c>
      <c r="DE332" t="s">
        <v>6</v>
      </c>
      <c r="DF332">
        <f t="shared" si="203"/>
        <v>760768.72</v>
      </c>
      <c r="DG332">
        <f t="shared" si="204"/>
        <v>0</v>
      </c>
      <c r="DH332">
        <f>Source!I266*SmtRes!Y332</f>
        <v>81.289999999999992</v>
      </c>
      <c r="DI332">
        <f t="shared" si="205"/>
        <v>976.88</v>
      </c>
      <c r="DJ332">
        <f t="shared" si="207"/>
        <v>760768.72</v>
      </c>
      <c r="DK332">
        <f>Source!BC266</f>
        <v>9.11</v>
      </c>
      <c r="DL332" t="s">
        <v>6</v>
      </c>
      <c r="DM332">
        <v>0</v>
      </c>
      <c r="DN332" t="s">
        <v>6</v>
      </c>
      <c r="DO332">
        <v>0</v>
      </c>
      <c r="GP332">
        <v>1</v>
      </c>
      <c r="GQ332">
        <v>-1</v>
      </c>
      <c r="GR332">
        <v>-1</v>
      </c>
    </row>
    <row r="333" spans="1:200" x14ac:dyDescent="0.2">
      <c r="A333">
        <f>ROW(Source!A269)</f>
        <v>269</v>
      </c>
      <c r="B333">
        <v>74715642</v>
      </c>
      <c r="C333">
        <v>74757772</v>
      </c>
      <c r="D333">
        <v>31715109</v>
      </c>
      <c r="E333">
        <v>70</v>
      </c>
      <c r="F333">
        <v>1</v>
      </c>
      <c r="G333">
        <v>1</v>
      </c>
      <c r="H333">
        <v>1</v>
      </c>
      <c r="I333" t="s">
        <v>548</v>
      </c>
      <c r="J333" t="s">
        <v>6</v>
      </c>
      <c r="K333" t="s">
        <v>549</v>
      </c>
      <c r="L333">
        <v>1191</v>
      </c>
      <c r="N333">
        <v>1013</v>
      </c>
      <c r="O333" t="s">
        <v>524</v>
      </c>
      <c r="P333" t="s">
        <v>524</v>
      </c>
      <c r="Q333">
        <v>1</v>
      </c>
      <c r="W333">
        <v>0</v>
      </c>
      <c r="X333">
        <v>784619160</v>
      </c>
      <c r="Y333">
        <f t="shared" ref="Y333:Y338" si="208">(AT333*ROUND(1.05,7))</f>
        <v>161.70000000000002</v>
      </c>
      <c r="AA333">
        <v>0</v>
      </c>
      <c r="AB333">
        <v>0</v>
      </c>
      <c r="AC333">
        <v>0</v>
      </c>
      <c r="AD333">
        <v>291.83</v>
      </c>
      <c r="AE333">
        <v>0</v>
      </c>
      <c r="AF333">
        <v>0</v>
      </c>
      <c r="AG333">
        <v>0</v>
      </c>
      <c r="AH333">
        <v>8.74</v>
      </c>
      <c r="AI333">
        <v>1</v>
      </c>
      <c r="AJ333">
        <v>1</v>
      </c>
      <c r="AK333">
        <v>1</v>
      </c>
      <c r="AL333">
        <v>33.39</v>
      </c>
      <c r="AM333">
        <v>4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6</v>
      </c>
      <c r="AT333">
        <v>154</v>
      </c>
      <c r="AU333" t="s">
        <v>64</v>
      </c>
      <c r="AV333">
        <v>1</v>
      </c>
      <c r="AW333">
        <v>2</v>
      </c>
      <c r="AX333">
        <v>74757787</v>
      </c>
      <c r="AY333">
        <v>1</v>
      </c>
      <c r="AZ333">
        <v>0</v>
      </c>
      <c r="BA333">
        <v>356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U333">
        <f>ROUND(AT333*Source!I269*AH333*AL333,2)</f>
        <v>11347.76</v>
      </c>
      <c r="CV333">
        <f>ROUND(Y333*Source!I269,7)</f>
        <v>40.829250000000002</v>
      </c>
      <c r="CW333">
        <v>0</v>
      </c>
      <c r="CX333">
        <f>ROUND(Y333*Source!I269,7)</f>
        <v>40.829250000000002</v>
      </c>
      <c r="CY333">
        <f>AD333</f>
        <v>291.83</v>
      </c>
      <c r="CZ333">
        <f>AH333</f>
        <v>8.74</v>
      </c>
      <c r="DA333">
        <f>AL333</f>
        <v>33.39</v>
      </c>
      <c r="DB333">
        <f t="shared" ref="DB333:DB338" si="209">ROUND((ROUND(AT333*CZ333,2)*ROUND(1.05,7)),2)</f>
        <v>1413.26</v>
      </c>
      <c r="DC333">
        <f t="shared" ref="DC333:DC338" si="210">ROUND((ROUND(AT333*AG333,2)*ROUND(1.05,7)),2)</f>
        <v>0</v>
      </c>
      <c r="DD333" t="s">
        <v>6</v>
      </c>
      <c r="DE333" t="s">
        <v>6</v>
      </c>
      <c r="DF333">
        <f t="shared" ref="DF333:DF338" si="211">ROUND(ROUND(AE333,2)*CX333,2)</f>
        <v>0</v>
      </c>
      <c r="DG333">
        <f t="shared" si="204"/>
        <v>0</v>
      </c>
      <c r="DH333">
        <f>Source!I269*SmtRes!Y333</f>
        <v>40.829250000000002</v>
      </c>
      <c r="DI333">
        <f>AD333</f>
        <v>291.83</v>
      </c>
      <c r="DJ333">
        <f>EtalonRes!AB356</f>
        <v>8.74</v>
      </c>
      <c r="DK333">
        <f>Source!BA269</f>
        <v>33.39</v>
      </c>
      <c r="DL333" t="s">
        <v>6</v>
      </c>
      <c r="DM333">
        <v>0</v>
      </c>
      <c r="DN333" t="s">
        <v>6</v>
      </c>
      <c r="DO333">
        <v>0</v>
      </c>
      <c r="GQ333">
        <v>-1</v>
      </c>
      <c r="GR333">
        <v>-1</v>
      </c>
    </row>
    <row r="334" spans="1:200" x14ac:dyDescent="0.2">
      <c r="A334">
        <f>ROW(Source!A269)</f>
        <v>269</v>
      </c>
      <c r="B334">
        <v>74715642</v>
      </c>
      <c r="C334">
        <v>74757772</v>
      </c>
      <c r="D334">
        <v>31709492</v>
      </c>
      <c r="E334">
        <v>70</v>
      </c>
      <c r="F334">
        <v>1</v>
      </c>
      <c r="G334">
        <v>1</v>
      </c>
      <c r="H334">
        <v>1</v>
      </c>
      <c r="I334" t="s">
        <v>525</v>
      </c>
      <c r="J334" t="s">
        <v>6</v>
      </c>
      <c r="K334" t="s">
        <v>526</v>
      </c>
      <c r="L334">
        <v>1191</v>
      </c>
      <c r="N334">
        <v>1013</v>
      </c>
      <c r="O334" t="s">
        <v>524</v>
      </c>
      <c r="P334" t="s">
        <v>524</v>
      </c>
      <c r="Q334">
        <v>1</v>
      </c>
      <c r="W334">
        <v>0</v>
      </c>
      <c r="X334">
        <v>-1417349443</v>
      </c>
      <c r="Y334">
        <f t="shared" si="208"/>
        <v>1.26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33.39</v>
      </c>
      <c r="AL334">
        <v>1</v>
      </c>
      <c r="AM334">
        <v>4</v>
      </c>
      <c r="AN334">
        <v>0</v>
      </c>
      <c r="AO334">
        <v>1</v>
      </c>
      <c r="AP334">
        <v>1</v>
      </c>
      <c r="AQ334">
        <v>0</v>
      </c>
      <c r="AR334">
        <v>0</v>
      </c>
      <c r="AS334" t="s">
        <v>6</v>
      </c>
      <c r="AT334">
        <v>1.2</v>
      </c>
      <c r="AU334" t="s">
        <v>64</v>
      </c>
      <c r="AV334">
        <v>2</v>
      </c>
      <c r="AW334">
        <v>2</v>
      </c>
      <c r="AX334">
        <v>74757788</v>
      </c>
      <c r="AY334">
        <v>1</v>
      </c>
      <c r="AZ334">
        <v>0</v>
      </c>
      <c r="BA334">
        <v>357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V334">
        <v>0</v>
      </c>
      <c r="CW334">
        <v>0</v>
      </c>
      <c r="CX334">
        <f>ROUND(Y334*Source!I269,7)</f>
        <v>0.31814999999999999</v>
      </c>
      <c r="CY334">
        <f>AD334</f>
        <v>0</v>
      </c>
      <c r="CZ334">
        <f>AH334</f>
        <v>0</v>
      </c>
      <c r="DA334">
        <f>AL334</f>
        <v>1</v>
      </c>
      <c r="DB334">
        <f t="shared" si="209"/>
        <v>0</v>
      </c>
      <c r="DC334">
        <f t="shared" si="210"/>
        <v>0</v>
      </c>
      <c r="DD334" t="s">
        <v>6</v>
      </c>
      <c r="DE334" t="s">
        <v>6</v>
      </c>
      <c r="DF334">
        <f t="shared" si="211"/>
        <v>0</v>
      </c>
      <c r="DG334">
        <f t="shared" si="204"/>
        <v>0</v>
      </c>
      <c r="DH334">
        <f>Source!I269*SmtRes!Y334</f>
        <v>0.31814999999999999</v>
      </c>
      <c r="DI334">
        <f>AD334</f>
        <v>0</v>
      </c>
      <c r="DJ334">
        <f>EtalonRes!AB357</f>
        <v>0</v>
      </c>
      <c r="DK334">
        <f>Source!BA269</f>
        <v>33.39</v>
      </c>
      <c r="DL334" t="s">
        <v>6</v>
      </c>
      <c r="DM334">
        <v>0</v>
      </c>
      <c r="DN334" t="s">
        <v>6</v>
      </c>
      <c r="DO334">
        <v>0</v>
      </c>
      <c r="GQ334">
        <v>-1</v>
      </c>
      <c r="GR334">
        <v>-1</v>
      </c>
    </row>
    <row r="335" spans="1:200" x14ac:dyDescent="0.2">
      <c r="A335">
        <f>ROW(Source!A269)</f>
        <v>269</v>
      </c>
      <c r="B335">
        <v>74715642</v>
      </c>
      <c r="C335">
        <v>74757772</v>
      </c>
      <c r="D335">
        <v>49672573</v>
      </c>
      <c r="E335">
        <v>1</v>
      </c>
      <c r="F335">
        <v>1</v>
      </c>
      <c r="G335">
        <v>1</v>
      </c>
      <c r="H335">
        <v>2</v>
      </c>
      <c r="I335" t="s">
        <v>527</v>
      </c>
      <c r="J335" t="s">
        <v>528</v>
      </c>
      <c r="K335" t="s">
        <v>529</v>
      </c>
      <c r="L335">
        <v>1367</v>
      </c>
      <c r="N335">
        <v>1011</v>
      </c>
      <c r="O335" t="s">
        <v>530</v>
      </c>
      <c r="P335" t="s">
        <v>530</v>
      </c>
      <c r="Q335">
        <v>1</v>
      </c>
      <c r="W335">
        <v>0</v>
      </c>
      <c r="X335">
        <v>-430484415</v>
      </c>
      <c r="Y335">
        <f t="shared" si="208"/>
        <v>0.504</v>
      </c>
      <c r="AA335">
        <v>0</v>
      </c>
      <c r="AB335">
        <v>1530.2</v>
      </c>
      <c r="AC335">
        <v>450.77</v>
      </c>
      <c r="AD335">
        <v>0</v>
      </c>
      <c r="AE335">
        <v>0</v>
      </c>
      <c r="AF335">
        <v>115.4</v>
      </c>
      <c r="AG335">
        <v>13.5</v>
      </c>
      <c r="AH335">
        <v>0</v>
      </c>
      <c r="AI335">
        <v>1</v>
      </c>
      <c r="AJ335">
        <v>13.26</v>
      </c>
      <c r="AK335">
        <v>33.39</v>
      </c>
      <c r="AL335">
        <v>1</v>
      </c>
      <c r="AM335">
        <v>4</v>
      </c>
      <c r="AN335">
        <v>0</v>
      </c>
      <c r="AO335">
        <v>1</v>
      </c>
      <c r="AP335">
        <v>1</v>
      </c>
      <c r="AQ335">
        <v>0</v>
      </c>
      <c r="AR335">
        <v>0</v>
      </c>
      <c r="AS335" t="s">
        <v>6</v>
      </c>
      <c r="AT335">
        <v>0.48</v>
      </c>
      <c r="AU335" t="s">
        <v>64</v>
      </c>
      <c r="AV335">
        <v>0</v>
      </c>
      <c r="AW335">
        <v>2</v>
      </c>
      <c r="AX335">
        <v>74757789</v>
      </c>
      <c r="AY335">
        <v>1</v>
      </c>
      <c r="AZ335">
        <v>0</v>
      </c>
      <c r="BA335">
        <v>358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V335">
        <v>0</v>
      </c>
      <c r="CW335">
        <f>ROUND(Y335*Source!I269*DO335,7)</f>
        <v>0</v>
      </c>
      <c r="CX335">
        <f>ROUND(Y335*Source!I269,7)</f>
        <v>0.12726000000000001</v>
      </c>
      <c r="CY335">
        <f>AB335</f>
        <v>1530.2</v>
      </c>
      <c r="CZ335">
        <f>AF335</f>
        <v>115.4</v>
      </c>
      <c r="DA335">
        <f>AJ335</f>
        <v>13.26</v>
      </c>
      <c r="DB335">
        <f t="shared" si="209"/>
        <v>58.16</v>
      </c>
      <c r="DC335">
        <f t="shared" si="210"/>
        <v>6.8</v>
      </c>
      <c r="DD335" t="s">
        <v>6</v>
      </c>
      <c r="DE335" t="s">
        <v>6</v>
      </c>
      <c r="DF335">
        <f t="shared" si="211"/>
        <v>0</v>
      </c>
      <c r="DG335">
        <f>ROUND(ROUND(AF335*AJ335,2)*CX335,2)</f>
        <v>194.73</v>
      </c>
      <c r="DH335">
        <f>Source!I269*SmtRes!Y335</f>
        <v>0.12726000000000001</v>
      </c>
      <c r="DI335">
        <f>AB335</f>
        <v>1530.2</v>
      </c>
      <c r="DJ335">
        <f>EtalonRes!Z358</f>
        <v>115.4</v>
      </c>
      <c r="DK335">
        <f>Source!BB269</f>
        <v>13.26</v>
      </c>
      <c r="DL335" t="s">
        <v>6</v>
      </c>
      <c r="DM335">
        <v>0</v>
      </c>
      <c r="DN335" t="s">
        <v>6</v>
      </c>
      <c r="DO335">
        <v>0</v>
      </c>
      <c r="GQ335">
        <v>-1</v>
      </c>
      <c r="GR335">
        <v>-1</v>
      </c>
    </row>
    <row r="336" spans="1:200" x14ac:dyDescent="0.2">
      <c r="A336">
        <f>ROW(Source!A269)</f>
        <v>269</v>
      </c>
      <c r="B336">
        <v>74715642</v>
      </c>
      <c r="C336">
        <v>74757772</v>
      </c>
      <c r="D336">
        <v>49672703</v>
      </c>
      <c r="E336">
        <v>1</v>
      </c>
      <c r="F336">
        <v>1</v>
      </c>
      <c r="G336">
        <v>1</v>
      </c>
      <c r="H336">
        <v>2</v>
      </c>
      <c r="I336" t="s">
        <v>550</v>
      </c>
      <c r="J336" t="s">
        <v>551</v>
      </c>
      <c r="K336" t="s">
        <v>552</v>
      </c>
      <c r="L336">
        <v>1367</v>
      </c>
      <c r="N336">
        <v>1011</v>
      </c>
      <c r="O336" t="s">
        <v>530</v>
      </c>
      <c r="P336" t="s">
        <v>530</v>
      </c>
      <c r="Q336">
        <v>1</v>
      </c>
      <c r="W336">
        <v>0</v>
      </c>
      <c r="X336">
        <v>-1424865896</v>
      </c>
      <c r="Y336">
        <f t="shared" si="208"/>
        <v>0.35700000000000004</v>
      </c>
      <c r="AA336">
        <v>0</v>
      </c>
      <c r="AB336">
        <v>88.31</v>
      </c>
      <c r="AC336">
        <v>0</v>
      </c>
      <c r="AD336">
        <v>0</v>
      </c>
      <c r="AE336">
        <v>0</v>
      </c>
      <c r="AF336">
        <v>6.66</v>
      </c>
      <c r="AG336">
        <v>0</v>
      </c>
      <c r="AH336">
        <v>0</v>
      </c>
      <c r="AI336">
        <v>1</v>
      </c>
      <c r="AJ336">
        <v>13.26</v>
      </c>
      <c r="AK336">
        <v>33.39</v>
      </c>
      <c r="AL336">
        <v>1</v>
      </c>
      <c r="AM336">
        <v>4</v>
      </c>
      <c r="AN336">
        <v>0</v>
      </c>
      <c r="AO336">
        <v>1</v>
      </c>
      <c r="AP336">
        <v>1</v>
      </c>
      <c r="AQ336">
        <v>0</v>
      </c>
      <c r="AR336">
        <v>0</v>
      </c>
      <c r="AS336" t="s">
        <v>6</v>
      </c>
      <c r="AT336">
        <v>0.34</v>
      </c>
      <c r="AU336" t="s">
        <v>64</v>
      </c>
      <c r="AV336">
        <v>0</v>
      </c>
      <c r="AW336">
        <v>2</v>
      </c>
      <c r="AX336">
        <v>74757790</v>
      </c>
      <c r="AY336">
        <v>1</v>
      </c>
      <c r="AZ336">
        <v>0</v>
      </c>
      <c r="BA336">
        <v>359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V336">
        <v>0</v>
      </c>
      <c r="CW336">
        <f>ROUND(Y336*Source!I269*DO336,7)</f>
        <v>0</v>
      </c>
      <c r="CX336">
        <f>ROUND(Y336*Source!I269,7)</f>
        <v>9.01425E-2</v>
      </c>
      <c r="CY336">
        <f>AB336</f>
        <v>88.31</v>
      </c>
      <c r="CZ336">
        <f>AF336</f>
        <v>6.66</v>
      </c>
      <c r="DA336">
        <f>AJ336</f>
        <v>13.26</v>
      </c>
      <c r="DB336">
        <f t="shared" si="209"/>
        <v>2.37</v>
      </c>
      <c r="DC336">
        <f t="shared" si="210"/>
        <v>0</v>
      </c>
      <c r="DD336" t="s">
        <v>6</v>
      </c>
      <c r="DE336" t="s">
        <v>6</v>
      </c>
      <c r="DF336">
        <f t="shared" si="211"/>
        <v>0</v>
      </c>
      <c r="DG336">
        <f>ROUND(ROUND(AF336*AJ336,2)*CX336,2)</f>
        <v>7.96</v>
      </c>
      <c r="DH336">
        <f>Source!I269*SmtRes!Y336</f>
        <v>9.0142500000000014E-2</v>
      </c>
      <c r="DI336">
        <f>AB336</f>
        <v>88.31</v>
      </c>
      <c r="DJ336">
        <f>EtalonRes!Z359</f>
        <v>6.66</v>
      </c>
      <c r="DK336">
        <f>Source!BB269</f>
        <v>13.26</v>
      </c>
      <c r="DL336" t="s">
        <v>6</v>
      </c>
      <c r="DM336">
        <v>0</v>
      </c>
      <c r="DN336" t="s">
        <v>6</v>
      </c>
      <c r="DO336">
        <v>0</v>
      </c>
      <c r="GQ336">
        <v>-1</v>
      </c>
      <c r="GR336">
        <v>-1</v>
      </c>
    </row>
    <row r="337" spans="1:200" x14ac:dyDescent="0.2">
      <c r="A337">
        <f>ROW(Source!A269)</f>
        <v>269</v>
      </c>
      <c r="B337">
        <v>74715642</v>
      </c>
      <c r="C337">
        <v>74757772</v>
      </c>
      <c r="D337">
        <v>49673503</v>
      </c>
      <c r="E337">
        <v>1</v>
      </c>
      <c r="F337">
        <v>1</v>
      </c>
      <c r="G337">
        <v>1</v>
      </c>
      <c r="H337">
        <v>2</v>
      </c>
      <c r="I337" t="s">
        <v>534</v>
      </c>
      <c r="J337" t="s">
        <v>535</v>
      </c>
      <c r="K337" t="s">
        <v>536</v>
      </c>
      <c r="L337">
        <v>1367</v>
      </c>
      <c r="N337">
        <v>1011</v>
      </c>
      <c r="O337" t="s">
        <v>530</v>
      </c>
      <c r="P337" t="s">
        <v>530</v>
      </c>
      <c r="Q337">
        <v>1</v>
      </c>
      <c r="W337">
        <v>0</v>
      </c>
      <c r="X337">
        <v>509054691</v>
      </c>
      <c r="Y337">
        <f t="shared" si="208"/>
        <v>0.75600000000000001</v>
      </c>
      <c r="AA337">
        <v>0</v>
      </c>
      <c r="AB337">
        <v>871.31</v>
      </c>
      <c r="AC337">
        <v>387.32</v>
      </c>
      <c r="AD337">
        <v>0</v>
      </c>
      <c r="AE337">
        <v>0</v>
      </c>
      <c r="AF337">
        <v>65.709999999999994</v>
      </c>
      <c r="AG337">
        <v>11.6</v>
      </c>
      <c r="AH337">
        <v>0</v>
      </c>
      <c r="AI337">
        <v>1</v>
      </c>
      <c r="AJ337">
        <v>13.26</v>
      </c>
      <c r="AK337">
        <v>33.39</v>
      </c>
      <c r="AL337">
        <v>1</v>
      </c>
      <c r="AM337">
        <v>4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6</v>
      </c>
      <c r="AT337">
        <v>0.72</v>
      </c>
      <c r="AU337" t="s">
        <v>64</v>
      </c>
      <c r="AV337">
        <v>0</v>
      </c>
      <c r="AW337">
        <v>2</v>
      </c>
      <c r="AX337">
        <v>74757791</v>
      </c>
      <c r="AY337">
        <v>1</v>
      </c>
      <c r="AZ337">
        <v>0</v>
      </c>
      <c r="BA337">
        <v>360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V337">
        <v>0</v>
      </c>
      <c r="CW337">
        <f>ROUND(Y337*Source!I269*DO337,7)</f>
        <v>0</v>
      </c>
      <c r="CX337">
        <f>ROUND(Y337*Source!I269,7)</f>
        <v>0.19089</v>
      </c>
      <c r="CY337">
        <f>AB337</f>
        <v>871.31</v>
      </c>
      <c r="CZ337">
        <f>AF337</f>
        <v>65.709999999999994</v>
      </c>
      <c r="DA337">
        <f>AJ337</f>
        <v>13.26</v>
      </c>
      <c r="DB337">
        <f t="shared" si="209"/>
        <v>49.68</v>
      </c>
      <c r="DC337">
        <f t="shared" si="210"/>
        <v>8.77</v>
      </c>
      <c r="DD337" t="s">
        <v>6</v>
      </c>
      <c r="DE337" t="s">
        <v>6</v>
      </c>
      <c r="DF337">
        <f t="shared" si="211"/>
        <v>0</v>
      </c>
      <c r="DG337">
        <f>ROUND(ROUND(AF337*AJ337,2)*CX337,2)</f>
        <v>166.32</v>
      </c>
      <c r="DH337">
        <f>Source!I269*SmtRes!Y337</f>
        <v>0.19089</v>
      </c>
      <c r="DI337">
        <f>AB337</f>
        <v>871.31</v>
      </c>
      <c r="DJ337">
        <f>EtalonRes!Z360</f>
        <v>65.709999999999994</v>
      </c>
      <c r="DK337">
        <f>Source!BB269</f>
        <v>13.26</v>
      </c>
      <c r="DL337" t="s">
        <v>6</v>
      </c>
      <c r="DM337">
        <v>0</v>
      </c>
      <c r="DN337" t="s">
        <v>6</v>
      </c>
      <c r="DO337">
        <v>0</v>
      </c>
      <c r="GQ337">
        <v>-1</v>
      </c>
      <c r="GR337">
        <v>-1</v>
      </c>
    </row>
    <row r="338" spans="1:200" x14ac:dyDescent="0.2">
      <c r="A338">
        <f>ROW(Source!A269)</f>
        <v>269</v>
      </c>
      <c r="B338">
        <v>74715642</v>
      </c>
      <c r="C338">
        <v>74757772</v>
      </c>
      <c r="D338">
        <v>49673715</v>
      </c>
      <c r="E338">
        <v>1</v>
      </c>
      <c r="F338">
        <v>1</v>
      </c>
      <c r="G338">
        <v>1</v>
      </c>
      <c r="H338">
        <v>2</v>
      </c>
      <c r="I338" t="s">
        <v>553</v>
      </c>
      <c r="J338" t="s">
        <v>554</v>
      </c>
      <c r="K338" t="s">
        <v>555</v>
      </c>
      <c r="L338">
        <v>1367</v>
      </c>
      <c r="N338">
        <v>1011</v>
      </c>
      <c r="O338" t="s">
        <v>530</v>
      </c>
      <c r="P338" t="s">
        <v>530</v>
      </c>
      <c r="Q338">
        <v>1</v>
      </c>
      <c r="W338">
        <v>0</v>
      </c>
      <c r="X338">
        <v>829370094</v>
      </c>
      <c r="Y338">
        <f t="shared" si="208"/>
        <v>1.6170000000000002</v>
      </c>
      <c r="AA338">
        <v>0</v>
      </c>
      <c r="AB338">
        <v>107.41</v>
      </c>
      <c r="AC338">
        <v>0</v>
      </c>
      <c r="AD338">
        <v>0</v>
      </c>
      <c r="AE338">
        <v>0</v>
      </c>
      <c r="AF338">
        <v>8.1</v>
      </c>
      <c r="AG338">
        <v>0</v>
      </c>
      <c r="AH338">
        <v>0</v>
      </c>
      <c r="AI338">
        <v>1</v>
      </c>
      <c r="AJ338">
        <v>13.26</v>
      </c>
      <c r="AK338">
        <v>33.39</v>
      </c>
      <c r="AL338">
        <v>1</v>
      </c>
      <c r="AM338">
        <v>4</v>
      </c>
      <c r="AN338">
        <v>0</v>
      </c>
      <c r="AO338">
        <v>1</v>
      </c>
      <c r="AP338">
        <v>1</v>
      </c>
      <c r="AQ338">
        <v>0</v>
      </c>
      <c r="AR338">
        <v>0</v>
      </c>
      <c r="AS338" t="s">
        <v>6</v>
      </c>
      <c r="AT338">
        <v>1.54</v>
      </c>
      <c r="AU338" t="s">
        <v>64</v>
      </c>
      <c r="AV338">
        <v>0</v>
      </c>
      <c r="AW338">
        <v>2</v>
      </c>
      <c r="AX338">
        <v>74757792</v>
      </c>
      <c r="AY338">
        <v>1</v>
      </c>
      <c r="AZ338">
        <v>0</v>
      </c>
      <c r="BA338">
        <v>361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V338">
        <v>0</v>
      </c>
      <c r="CW338">
        <f>ROUND(Y338*Source!I269*DO338,7)</f>
        <v>0</v>
      </c>
      <c r="CX338">
        <f>ROUND(Y338*Source!I269,7)</f>
        <v>0.4082925</v>
      </c>
      <c r="CY338">
        <f>AB338</f>
        <v>107.41</v>
      </c>
      <c r="CZ338">
        <f>AF338</f>
        <v>8.1</v>
      </c>
      <c r="DA338">
        <f>AJ338</f>
        <v>13.26</v>
      </c>
      <c r="DB338">
        <f t="shared" si="209"/>
        <v>13.09</v>
      </c>
      <c r="DC338">
        <f t="shared" si="210"/>
        <v>0</v>
      </c>
      <c r="DD338" t="s">
        <v>6</v>
      </c>
      <c r="DE338" t="s">
        <v>6</v>
      </c>
      <c r="DF338">
        <f t="shared" si="211"/>
        <v>0</v>
      </c>
      <c r="DG338">
        <f>ROUND(ROUND(AF338*AJ338,2)*CX338,2)</f>
        <v>43.85</v>
      </c>
      <c r="DH338">
        <f>Source!I269*SmtRes!Y338</f>
        <v>0.40829250000000006</v>
      </c>
      <c r="DI338">
        <f>AB338</f>
        <v>107.41</v>
      </c>
      <c r="DJ338">
        <f>EtalonRes!Z361</f>
        <v>8.1</v>
      </c>
      <c r="DK338">
        <f>Source!BB269</f>
        <v>13.26</v>
      </c>
      <c r="DL338" t="s">
        <v>6</v>
      </c>
      <c r="DM338">
        <v>0</v>
      </c>
      <c r="DN338" t="s">
        <v>6</v>
      </c>
      <c r="DO338">
        <v>0</v>
      </c>
      <c r="GQ338">
        <v>-1</v>
      </c>
      <c r="GR338">
        <v>-1</v>
      </c>
    </row>
    <row r="339" spans="1:200" x14ac:dyDescent="0.2">
      <c r="A339">
        <f>ROW(Source!A269)</f>
        <v>269</v>
      </c>
      <c r="B339">
        <v>74715642</v>
      </c>
      <c r="C339">
        <v>74757772</v>
      </c>
      <c r="D339">
        <v>49521144</v>
      </c>
      <c r="E339">
        <v>1</v>
      </c>
      <c r="F339">
        <v>1</v>
      </c>
      <c r="G339">
        <v>1</v>
      </c>
      <c r="H339">
        <v>3</v>
      </c>
      <c r="I339" t="s">
        <v>556</v>
      </c>
      <c r="J339" t="s">
        <v>557</v>
      </c>
      <c r="K339" t="s">
        <v>558</v>
      </c>
      <c r="L339">
        <v>1348</v>
      </c>
      <c r="N339">
        <v>1009</v>
      </c>
      <c r="O339" t="s">
        <v>559</v>
      </c>
      <c r="P339" t="s">
        <v>559</v>
      </c>
      <c r="Q339">
        <v>1000</v>
      </c>
      <c r="W339">
        <v>0</v>
      </c>
      <c r="X339">
        <v>-847628873</v>
      </c>
      <c r="Y339" s="183" t="e">
        <f>#REF!</f>
        <v>#REF!</v>
      </c>
      <c r="AA339">
        <v>241405.89</v>
      </c>
      <c r="AB339">
        <v>0</v>
      </c>
      <c r="AC339">
        <v>0</v>
      </c>
      <c r="AD339">
        <v>0</v>
      </c>
      <c r="AE339">
        <v>26499</v>
      </c>
      <c r="AF339">
        <v>0</v>
      </c>
      <c r="AG339">
        <v>0</v>
      </c>
      <c r="AH339">
        <v>0</v>
      </c>
      <c r="AI339">
        <v>9.11</v>
      </c>
      <c r="AJ339">
        <v>1</v>
      </c>
      <c r="AK339">
        <v>1</v>
      </c>
      <c r="AL339">
        <v>1</v>
      </c>
      <c r="AM339">
        <v>4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6</v>
      </c>
      <c r="AT339">
        <v>8.8999999999999995E-4</v>
      </c>
      <c r="AU339" t="s">
        <v>6</v>
      </c>
      <c r="AV339">
        <v>0</v>
      </c>
      <c r="AW339">
        <v>2</v>
      </c>
      <c r="AX339">
        <v>74757793</v>
      </c>
      <c r="AY339">
        <v>1</v>
      </c>
      <c r="AZ339">
        <v>0</v>
      </c>
      <c r="BA339">
        <v>362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V339">
        <v>0</v>
      </c>
      <c r="CW339">
        <v>0</v>
      </c>
      <c r="CX339" t="e">
        <f>ROUND(Y339*Source!I269,7)</f>
        <v>#REF!</v>
      </c>
      <c r="CY339">
        <f t="shared" ref="CY339:CY346" si="212">AA339</f>
        <v>241405.89</v>
      </c>
      <c r="CZ339">
        <f t="shared" ref="CZ339:CZ346" si="213">AE339</f>
        <v>26499</v>
      </c>
      <c r="DA339">
        <f t="shared" ref="DA339:DA346" si="214">AI339</f>
        <v>9.11</v>
      </c>
      <c r="DB339">
        <f t="shared" ref="DB339:DB346" si="215">ROUND(ROUND(AT339*CZ339,2),2)</f>
        <v>23.58</v>
      </c>
      <c r="DC339">
        <f t="shared" ref="DC339:DC346" si="216">ROUND(ROUND(AT339*AG339,2),2)</f>
        <v>0</v>
      </c>
      <c r="DD339" t="s">
        <v>6</v>
      </c>
      <c r="DE339" t="s">
        <v>6</v>
      </c>
      <c r="DF339" t="e">
        <f t="shared" ref="DF339:DF346" si="217">ROUND(ROUND(AE339*AI339,2)*CX339,2)</f>
        <v>#REF!</v>
      </c>
      <c r="DG339" t="e">
        <f t="shared" ref="DG339:DG348" si="218">ROUND(ROUND(AF339,2)*CX339,2)</f>
        <v>#REF!</v>
      </c>
      <c r="DH339" t="e">
        <f>Source!I269*SmtRes!Y339</f>
        <v>#REF!</v>
      </c>
      <c r="DI339">
        <f t="shared" ref="DI339:DI346" si="219">AA339</f>
        <v>241405.89</v>
      </c>
      <c r="DJ339">
        <f>EtalonRes!Y362</f>
        <v>26499</v>
      </c>
      <c r="DK339">
        <f>Source!BC269</f>
        <v>9.11</v>
      </c>
      <c r="DL339" t="s">
        <v>6</v>
      </c>
      <c r="DM339">
        <v>0</v>
      </c>
      <c r="DN339" t="s">
        <v>6</v>
      </c>
      <c r="DO339">
        <v>0</v>
      </c>
      <c r="GQ339">
        <v>-1</v>
      </c>
      <c r="GR339">
        <v>-1</v>
      </c>
    </row>
    <row r="340" spans="1:200" x14ac:dyDescent="0.2">
      <c r="A340">
        <f>ROW(Source!A269)</f>
        <v>269</v>
      </c>
      <c r="B340">
        <v>74715642</v>
      </c>
      <c r="C340">
        <v>74757772</v>
      </c>
      <c r="D340">
        <v>49524301</v>
      </c>
      <c r="E340">
        <v>1</v>
      </c>
      <c r="F340">
        <v>1</v>
      </c>
      <c r="G340">
        <v>1</v>
      </c>
      <c r="H340">
        <v>3</v>
      </c>
      <c r="I340" t="s">
        <v>560</v>
      </c>
      <c r="J340" t="s">
        <v>561</v>
      </c>
      <c r="K340" t="s">
        <v>562</v>
      </c>
      <c r="L340">
        <v>1348</v>
      </c>
      <c r="N340">
        <v>1009</v>
      </c>
      <c r="O340" t="s">
        <v>559</v>
      </c>
      <c r="P340" t="s">
        <v>559</v>
      </c>
      <c r="Q340">
        <v>1000</v>
      </c>
      <c r="W340">
        <v>0</v>
      </c>
      <c r="X340">
        <v>1824693337</v>
      </c>
      <c r="Y340" s="183" t="e">
        <f>#REF!</f>
        <v>#REF!</v>
      </c>
      <c r="AA340">
        <v>94397.82</v>
      </c>
      <c r="AB340">
        <v>0</v>
      </c>
      <c r="AC340">
        <v>0</v>
      </c>
      <c r="AD340">
        <v>0</v>
      </c>
      <c r="AE340">
        <v>10362</v>
      </c>
      <c r="AF340">
        <v>0</v>
      </c>
      <c r="AG340">
        <v>0</v>
      </c>
      <c r="AH340">
        <v>0</v>
      </c>
      <c r="AI340">
        <v>9.11</v>
      </c>
      <c r="AJ340">
        <v>1</v>
      </c>
      <c r="AK340">
        <v>1</v>
      </c>
      <c r="AL340">
        <v>1</v>
      </c>
      <c r="AM340">
        <v>4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6</v>
      </c>
      <c r="AT340">
        <v>4.4999999999999999E-4</v>
      </c>
      <c r="AU340" t="s">
        <v>6</v>
      </c>
      <c r="AV340">
        <v>0</v>
      </c>
      <c r="AW340">
        <v>2</v>
      </c>
      <c r="AX340">
        <v>74757794</v>
      </c>
      <c r="AY340">
        <v>1</v>
      </c>
      <c r="AZ340">
        <v>0</v>
      </c>
      <c r="BA340">
        <v>363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V340">
        <v>0</v>
      </c>
      <c r="CW340">
        <v>0</v>
      </c>
      <c r="CX340" t="e">
        <f>ROUND(Y340*Source!I269,7)</f>
        <v>#REF!</v>
      </c>
      <c r="CY340">
        <f t="shared" si="212"/>
        <v>94397.82</v>
      </c>
      <c r="CZ340">
        <f t="shared" si="213"/>
        <v>10362</v>
      </c>
      <c r="DA340">
        <f t="shared" si="214"/>
        <v>9.11</v>
      </c>
      <c r="DB340">
        <f t="shared" si="215"/>
        <v>4.66</v>
      </c>
      <c r="DC340">
        <f t="shared" si="216"/>
        <v>0</v>
      </c>
      <c r="DD340" t="s">
        <v>6</v>
      </c>
      <c r="DE340" t="s">
        <v>6</v>
      </c>
      <c r="DF340" t="e">
        <f t="shared" si="217"/>
        <v>#REF!</v>
      </c>
      <c r="DG340" t="e">
        <f t="shared" si="218"/>
        <v>#REF!</v>
      </c>
      <c r="DH340" t="e">
        <f>Source!I269*SmtRes!Y340</f>
        <v>#REF!</v>
      </c>
      <c r="DI340">
        <f t="shared" si="219"/>
        <v>94397.82</v>
      </c>
      <c r="DJ340">
        <f>EtalonRes!Y363</f>
        <v>10362</v>
      </c>
      <c r="DK340">
        <f>Source!BC269</f>
        <v>9.11</v>
      </c>
      <c r="DL340" t="s">
        <v>6</v>
      </c>
      <c r="DM340">
        <v>0</v>
      </c>
      <c r="DN340" t="s">
        <v>6</v>
      </c>
      <c r="DO340">
        <v>0</v>
      </c>
      <c r="GQ340">
        <v>-1</v>
      </c>
      <c r="GR340">
        <v>-1</v>
      </c>
    </row>
    <row r="341" spans="1:200" x14ac:dyDescent="0.2">
      <c r="A341">
        <f>ROW(Source!A269)</f>
        <v>269</v>
      </c>
      <c r="B341">
        <v>74715642</v>
      </c>
      <c r="C341">
        <v>74757772</v>
      </c>
      <c r="D341">
        <v>49525488</v>
      </c>
      <c r="E341">
        <v>1</v>
      </c>
      <c r="F341">
        <v>1</v>
      </c>
      <c r="G341">
        <v>1</v>
      </c>
      <c r="H341">
        <v>3</v>
      </c>
      <c r="I341" t="s">
        <v>537</v>
      </c>
      <c r="J341" t="s">
        <v>538</v>
      </c>
      <c r="K341" t="s">
        <v>539</v>
      </c>
      <c r="L341">
        <v>1346</v>
      </c>
      <c r="N341">
        <v>1009</v>
      </c>
      <c r="O341" t="s">
        <v>540</v>
      </c>
      <c r="P341" t="s">
        <v>540</v>
      </c>
      <c r="Q341">
        <v>1</v>
      </c>
      <c r="W341">
        <v>0</v>
      </c>
      <c r="X341">
        <v>-1864341761</v>
      </c>
      <c r="Y341" s="183" t="e">
        <f>#REF!</f>
        <v>#REF!</v>
      </c>
      <c r="AA341">
        <v>82.35</v>
      </c>
      <c r="AB341">
        <v>0</v>
      </c>
      <c r="AC341">
        <v>0</v>
      </c>
      <c r="AD341">
        <v>0</v>
      </c>
      <c r="AE341">
        <v>9.0399999999999991</v>
      </c>
      <c r="AF341">
        <v>0</v>
      </c>
      <c r="AG341">
        <v>0</v>
      </c>
      <c r="AH341">
        <v>0</v>
      </c>
      <c r="AI341">
        <v>9.11</v>
      </c>
      <c r="AJ341">
        <v>1</v>
      </c>
      <c r="AK341">
        <v>1</v>
      </c>
      <c r="AL341">
        <v>1</v>
      </c>
      <c r="AM341">
        <v>4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6</v>
      </c>
      <c r="AT341">
        <v>15</v>
      </c>
      <c r="AU341" t="s">
        <v>6</v>
      </c>
      <c r="AV341">
        <v>0</v>
      </c>
      <c r="AW341">
        <v>2</v>
      </c>
      <c r="AX341">
        <v>74757795</v>
      </c>
      <c r="AY341">
        <v>1</v>
      </c>
      <c r="AZ341">
        <v>0</v>
      </c>
      <c r="BA341">
        <v>364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V341">
        <v>0</v>
      </c>
      <c r="CW341">
        <v>0</v>
      </c>
      <c r="CX341" t="e">
        <f>ROUND(Y341*Source!I269,7)</f>
        <v>#REF!</v>
      </c>
      <c r="CY341">
        <f t="shared" si="212"/>
        <v>82.35</v>
      </c>
      <c r="CZ341">
        <f t="shared" si="213"/>
        <v>9.0399999999999991</v>
      </c>
      <c r="DA341">
        <f t="shared" si="214"/>
        <v>9.11</v>
      </c>
      <c r="DB341">
        <f t="shared" si="215"/>
        <v>135.6</v>
      </c>
      <c r="DC341">
        <f t="shared" si="216"/>
        <v>0</v>
      </c>
      <c r="DD341" t="s">
        <v>6</v>
      </c>
      <c r="DE341" t="s">
        <v>6</v>
      </c>
      <c r="DF341" t="e">
        <f t="shared" si="217"/>
        <v>#REF!</v>
      </c>
      <c r="DG341" t="e">
        <f t="shared" si="218"/>
        <v>#REF!</v>
      </c>
      <c r="DH341" t="e">
        <f>Source!I269*SmtRes!Y341</f>
        <v>#REF!</v>
      </c>
      <c r="DI341">
        <f t="shared" si="219"/>
        <v>82.35</v>
      </c>
      <c r="DJ341">
        <f>EtalonRes!Y364</f>
        <v>9.0399999999999991</v>
      </c>
      <c r="DK341">
        <f>Source!BC269</f>
        <v>9.11</v>
      </c>
      <c r="DL341" t="s">
        <v>6</v>
      </c>
      <c r="DM341">
        <v>0</v>
      </c>
      <c r="DN341" t="s">
        <v>6</v>
      </c>
      <c r="DO341">
        <v>0</v>
      </c>
      <c r="GQ341">
        <v>-1</v>
      </c>
      <c r="GR341">
        <v>-1</v>
      </c>
    </row>
    <row r="342" spans="1:200" x14ac:dyDescent="0.2">
      <c r="A342">
        <f>ROW(Source!A269)</f>
        <v>269</v>
      </c>
      <c r="B342">
        <v>74715642</v>
      </c>
      <c r="C342">
        <v>74757772</v>
      </c>
      <c r="D342">
        <v>49526492</v>
      </c>
      <c r="E342">
        <v>1</v>
      </c>
      <c r="F342">
        <v>1</v>
      </c>
      <c r="G342">
        <v>1</v>
      </c>
      <c r="H342">
        <v>3</v>
      </c>
      <c r="I342" t="s">
        <v>541</v>
      </c>
      <c r="J342" t="s">
        <v>542</v>
      </c>
      <c r="K342" t="s">
        <v>543</v>
      </c>
      <c r="L342">
        <v>1346</v>
      </c>
      <c r="N342">
        <v>1009</v>
      </c>
      <c r="O342" t="s">
        <v>540</v>
      </c>
      <c r="P342" t="s">
        <v>540</v>
      </c>
      <c r="Q342">
        <v>1</v>
      </c>
      <c r="W342">
        <v>0</v>
      </c>
      <c r="X342">
        <v>497341279</v>
      </c>
      <c r="Y342" s="183" t="e">
        <f>#REF!</f>
        <v>#REF!</v>
      </c>
      <c r="AA342">
        <v>210.35</v>
      </c>
      <c r="AB342">
        <v>0</v>
      </c>
      <c r="AC342">
        <v>0</v>
      </c>
      <c r="AD342">
        <v>0</v>
      </c>
      <c r="AE342">
        <v>23.09</v>
      </c>
      <c r="AF342">
        <v>0</v>
      </c>
      <c r="AG342">
        <v>0</v>
      </c>
      <c r="AH342">
        <v>0</v>
      </c>
      <c r="AI342">
        <v>9.11</v>
      </c>
      <c r="AJ342">
        <v>1</v>
      </c>
      <c r="AK342">
        <v>1</v>
      </c>
      <c r="AL342">
        <v>1</v>
      </c>
      <c r="AM342">
        <v>4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6</v>
      </c>
      <c r="AT342">
        <v>8</v>
      </c>
      <c r="AU342" t="s">
        <v>6</v>
      </c>
      <c r="AV342">
        <v>0</v>
      </c>
      <c r="AW342">
        <v>2</v>
      </c>
      <c r="AX342">
        <v>74757796</v>
      </c>
      <c r="AY342">
        <v>1</v>
      </c>
      <c r="AZ342">
        <v>0</v>
      </c>
      <c r="BA342">
        <v>365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V342">
        <v>0</v>
      </c>
      <c r="CW342">
        <v>0</v>
      </c>
      <c r="CX342" t="e">
        <f>ROUND(Y342*Source!I269,7)</f>
        <v>#REF!</v>
      </c>
      <c r="CY342">
        <f t="shared" si="212"/>
        <v>210.35</v>
      </c>
      <c r="CZ342">
        <f t="shared" si="213"/>
        <v>23.09</v>
      </c>
      <c r="DA342">
        <f t="shared" si="214"/>
        <v>9.11</v>
      </c>
      <c r="DB342">
        <f t="shared" si="215"/>
        <v>184.72</v>
      </c>
      <c r="DC342">
        <f t="shared" si="216"/>
        <v>0</v>
      </c>
      <c r="DD342" t="s">
        <v>6</v>
      </c>
      <c r="DE342" t="s">
        <v>6</v>
      </c>
      <c r="DF342" t="e">
        <f t="shared" si="217"/>
        <v>#REF!</v>
      </c>
      <c r="DG342" t="e">
        <f t="shared" si="218"/>
        <v>#REF!</v>
      </c>
      <c r="DH342" t="e">
        <f>Source!I269*SmtRes!Y342</f>
        <v>#REF!</v>
      </c>
      <c r="DI342">
        <f t="shared" si="219"/>
        <v>210.35</v>
      </c>
      <c r="DJ342">
        <f>EtalonRes!Y365</f>
        <v>23.09</v>
      </c>
      <c r="DK342">
        <f>Source!BC269</f>
        <v>9.11</v>
      </c>
      <c r="DL342" t="s">
        <v>6</v>
      </c>
      <c r="DM342">
        <v>0</v>
      </c>
      <c r="DN342" t="s">
        <v>6</v>
      </c>
      <c r="DO342">
        <v>0</v>
      </c>
      <c r="GQ342">
        <v>-1</v>
      </c>
      <c r="GR342">
        <v>-1</v>
      </c>
    </row>
    <row r="343" spans="1:200" x14ac:dyDescent="0.2">
      <c r="A343">
        <f>ROW(Source!A269)</f>
        <v>269</v>
      </c>
      <c r="B343">
        <v>74715642</v>
      </c>
      <c r="C343">
        <v>74757772</v>
      </c>
      <c r="D343">
        <v>49555131</v>
      </c>
      <c r="E343">
        <v>1</v>
      </c>
      <c r="F343">
        <v>1</v>
      </c>
      <c r="G343">
        <v>1</v>
      </c>
      <c r="H343">
        <v>3</v>
      </c>
      <c r="I343" t="s">
        <v>563</v>
      </c>
      <c r="J343" t="s">
        <v>564</v>
      </c>
      <c r="K343" t="s">
        <v>565</v>
      </c>
      <c r="L343">
        <v>1348</v>
      </c>
      <c r="N343">
        <v>1009</v>
      </c>
      <c r="O343" t="s">
        <v>559</v>
      </c>
      <c r="P343" t="s">
        <v>559</v>
      </c>
      <c r="Q343">
        <v>1000</v>
      </c>
      <c r="W343">
        <v>0</v>
      </c>
      <c r="X343">
        <v>-364749507</v>
      </c>
      <c r="Y343" s="183" t="e">
        <f>#REF!</f>
        <v>#REF!</v>
      </c>
      <c r="AA343">
        <v>156537.13</v>
      </c>
      <c r="AB343">
        <v>0</v>
      </c>
      <c r="AC343">
        <v>0</v>
      </c>
      <c r="AD343">
        <v>0</v>
      </c>
      <c r="AE343">
        <v>17183</v>
      </c>
      <c r="AF343">
        <v>0</v>
      </c>
      <c r="AG343">
        <v>0</v>
      </c>
      <c r="AH343">
        <v>0</v>
      </c>
      <c r="AI343">
        <v>9.11</v>
      </c>
      <c r="AJ343">
        <v>1</v>
      </c>
      <c r="AK343">
        <v>1</v>
      </c>
      <c r="AL343">
        <v>1</v>
      </c>
      <c r="AM343">
        <v>4</v>
      </c>
      <c r="AN343">
        <v>0</v>
      </c>
      <c r="AO343">
        <v>1</v>
      </c>
      <c r="AP343">
        <v>1</v>
      </c>
      <c r="AQ343">
        <v>0</v>
      </c>
      <c r="AR343">
        <v>0</v>
      </c>
      <c r="AS343" t="s">
        <v>6</v>
      </c>
      <c r="AT343">
        <v>5.0099999999999997E-3</v>
      </c>
      <c r="AU343" t="s">
        <v>6</v>
      </c>
      <c r="AV343">
        <v>0</v>
      </c>
      <c r="AW343">
        <v>2</v>
      </c>
      <c r="AX343">
        <v>74757798</v>
      </c>
      <c r="AY343">
        <v>1</v>
      </c>
      <c r="AZ343">
        <v>0</v>
      </c>
      <c r="BA343">
        <v>367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V343">
        <v>0</v>
      </c>
      <c r="CW343">
        <v>0</v>
      </c>
      <c r="CX343" t="e">
        <f>ROUND(Y343*Source!I269,7)</f>
        <v>#REF!</v>
      </c>
      <c r="CY343">
        <f t="shared" si="212"/>
        <v>156537.13</v>
      </c>
      <c r="CZ343">
        <f t="shared" si="213"/>
        <v>17183</v>
      </c>
      <c r="DA343">
        <f t="shared" si="214"/>
        <v>9.11</v>
      </c>
      <c r="DB343">
        <f t="shared" si="215"/>
        <v>86.09</v>
      </c>
      <c r="DC343">
        <f t="shared" si="216"/>
        <v>0</v>
      </c>
      <c r="DD343" t="s">
        <v>6</v>
      </c>
      <c r="DE343" t="s">
        <v>6</v>
      </c>
      <c r="DF343" t="e">
        <f t="shared" si="217"/>
        <v>#REF!</v>
      </c>
      <c r="DG343" t="e">
        <f t="shared" si="218"/>
        <v>#REF!</v>
      </c>
      <c r="DH343" t="e">
        <f>Source!I269*SmtRes!Y343</f>
        <v>#REF!</v>
      </c>
      <c r="DI343">
        <f t="shared" si="219"/>
        <v>156537.13</v>
      </c>
      <c r="DJ343">
        <f>EtalonRes!Y367</f>
        <v>17183</v>
      </c>
      <c r="DK343">
        <f>Source!BC269</f>
        <v>9.11</v>
      </c>
      <c r="DL343" t="s">
        <v>6</v>
      </c>
      <c r="DM343">
        <v>0</v>
      </c>
      <c r="DN343" t="s">
        <v>6</v>
      </c>
      <c r="DO343">
        <v>0</v>
      </c>
      <c r="GQ343">
        <v>-1</v>
      </c>
      <c r="GR343">
        <v>-1</v>
      </c>
    </row>
    <row r="344" spans="1:200" x14ac:dyDescent="0.2">
      <c r="A344">
        <f>ROW(Source!A269)</f>
        <v>269</v>
      </c>
      <c r="B344">
        <v>74715642</v>
      </c>
      <c r="C344">
        <v>74757772</v>
      </c>
      <c r="D344">
        <v>0</v>
      </c>
      <c r="E344">
        <v>0</v>
      </c>
      <c r="F344">
        <v>1</v>
      </c>
      <c r="G344">
        <v>1</v>
      </c>
      <c r="H344">
        <v>3</v>
      </c>
      <c r="I344" t="s">
        <v>35</v>
      </c>
      <c r="J344" t="s">
        <v>106</v>
      </c>
      <c r="K344" t="s">
        <v>104</v>
      </c>
      <c r="L344">
        <v>1327</v>
      </c>
      <c r="N344">
        <v>1005</v>
      </c>
      <c r="O344" t="s">
        <v>105</v>
      </c>
      <c r="P344" t="s">
        <v>105</v>
      </c>
      <c r="Q344">
        <v>1</v>
      </c>
      <c r="W344">
        <v>0</v>
      </c>
      <c r="X344">
        <v>2085913559</v>
      </c>
      <c r="Y344">
        <f t="shared" ref="Y344:Y346" si="220">AT344</f>
        <v>46.653465300000001</v>
      </c>
      <c r="AA344">
        <v>668.9</v>
      </c>
      <c r="AB344">
        <v>0</v>
      </c>
      <c r="AC344">
        <v>0</v>
      </c>
      <c r="AD344">
        <v>0</v>
      </c>
      <c r="AE344">
        <v>703.43</v>
      </c>
      <c r="AF344">
        <v>0</v>
      </c>
      <c r="AG344">
        <v>0</v>
      </c>
      <c r="AH344">
        <v>0</v>
      </c>
      <c r="AI344">
        <v>9.11</v>
      </c>
      <c r="AJ344">
        <v>1</v>
      </c>
      <c r="AK344">
        <v>1</v>
      </c>
      <c r="AL344">
        <v>1</v>
      </c>
      <c r="AM344">
        <v>0</v>
      </c>
      <c r="AN344">
        <v>0</v>
      </c>
      <c r="AO344">
        <v>0</v>
      </c>
      <c r="AP344">
        <v>1</v>
      </c>
      <c r="AQ344">
        <v>0</v>
      </c>
      <c r="AR344">
        <v>0</v>
      </c>
      <c r="AS344" t="s">
        <v>6</v>
      </c>
      <c r="AT344">
        <v>46.653465300000001</v>
      </c>
      <c r="AU344" t="s">
        <v>6</v>
      </c>
      <c r="AV344">
        <v>0</v>
      </c>
      <c r="AW344">
        <v>1</v>
      </c>
      <c r="AX344">
        <v>-1</v>
      </c>
      <c r="AY344">
        <v>0</v>
      </c>
      <c r="AZ344">
        <v>0</v>
      </c>
      <c r="BA344" t="s">
        <v>6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V344">
        <v>0</v>
      </c>
      <c r="CW344">
        <v>0</v>
      </c>
      <c r="CX344">
        <f>ROUND(Y344*Source!I269,7)</f>
        <v>11.78</v>
      </c>
      <c r="CY344">
        <f t="shared" si="212"/>
        <v>668.9</v>
      </c>
      <c r="CZ344">
        <f t="shared" si="213"/>
        <v>703.43</v>
      </c>
      <c r="DA344">
        <f t="shared" si="214"/>
        <v>9.11</v>
      </c>
      <c r="DB344">
        <f t="shared" si="215"/>
        <v>32817.449999999997</v>
      </c>
      <c r="DC344">
        <f t="shared" si="216"/>
        <v>0</v>
      </c>
      <c r="DD344" t="s">
        <v>6</v>
      </c>
      <c r="DE344" t="s">
        <v>6</v>
      </c>
      <c r="DF344">
        <f t="shared" si="217"/>
        <v>75489.19</v>
      </c>
      <c r="DG344">
        <f t="shared" si="218"/>
        <v>0</v>
      </c>
      <c r="DH344">
        <f>Source!I269*SmtRes!Y344</f>
        <v>11.779999988250001</v>
      </c>
      <c r="DI344">
        <f t="shared" si="219"/>
        <v>668.9</v>
      </c>
      <c r="DJ344">
        <f t="shared" ref="DJ344:DJ346" si="221">DF344</f>
        <v>75489.19</v>
      </c>
      <c r="DK344">
        <f>Source!BC269</f>
        <v>9.11</v>
      </c>
      <c r="DL344" t="s">
        <v>6</v>
      </c>
      <c r="DM344">
        <v>0</v>
      </c>
      <c r="DN344" t="s">
        <v>6</v>
      </c>
      <c r="DO344">
        <v>0</v>
      </c>
      <c r="GP344">
        <v>1</v>
      </c>
      <c r="GQ344">
        <v>-1</v>
      </c>
      <c r="GR344">
        <v>-1</v>
      </c>
    </row>
    <row r="345" spans="1:200" x14ac:dyDescent="0.2">
      <c r="A345">
        <f>ROW(Source!A269)</f>
        <v>269</v>
      </c>
      <c r="B345">
        <v>74715642</v>
      </c>
      <c r="C345">
        <v>74757772</v>
      </c>
      <c r="D345">
        <v>0</v>
      </c>
      <c r="E345">
        <v>0</v>
      </c>
      <c r="F345">
        <v>1</v>
      </c>
      <c r="G345">
        <v>1</v>
      </c>
      <c r="H345">
        <v>3</v>
      </c>
      <c r="I345" t="s">
        <v>35</v>
      </c>
      <c r="J345" t="s">
        <v>106</v>
      </c>
      <c r="K345" t="s">
        <v>109</v>
      </c>
      <c r="L345">
        <v>1327</v>
      </c>
      <c r="N345">
        <v>1005</v>
      </c>
      <c r="O345" t="s">
        <v>105</v>
      </c>
      <c r="P345" t="s">
        <v>105</v>
      </c>
      <c r="Q345">
        <v>1</v>
      </c>
      <c r="W345">
        <v>0</v>
      </c>
      <c r="X345">
        <v>187543162</v>
      </c>
      <c r="Y345">
        <f t="shared" si="220"/>
        <v>37.821782200000001</v>
      </c>
      <c r="AA345">
        <v>665.4</v>
      </c>
      <c r="AB345">
        <v>0</v>
      </c>
      <c r="AC345">
        <v>0</v>
      </c>
      <c r="AD345">
        <v>0</v>
      </c>
      <c r="AE345">
        <v>699.75</v>
      </c>
      <c r="AF345">
        <v>0</v>
      </c>
      <c r="AG345">
        <v>0</v>
      </c>
      <c r="AH345">
        <v>0</v>
      </c>
      <c r="AI345">
        <v>9.11</v>
      </c>
      <c r="AJ345">
        <v>1</v>
      </c>
      <c r="AK345">
        <v>1</v>
      </c>
      <c r="AL345">
        <v>1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 t="s">
        <v>6</v>
      </c>
      <c r="AT345">
        <v>37.821782200000001</v>
      </c>
      <c r="AU345" t="s">
        <v>6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6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V345">
        <v>0</v>
      </c>
      <c r="CW345">
        <v>0</v>
      </c>
      <c r="CX345">
        <f>ROUND(Y345*Source!I269,7)</f>
        <v>9.5500000000000007</v>
      </c>
      <c r="CY345">
        <f t="shared" si="212"/>
        <v>665.4</v>
      </c>
      <c r="CZ345">
        <f t="shared" si="213"/>
        <v>699.75</v>
      </c>
      <c r="DA345">
        <f t="shared" si="214"/>
        <v>9.11</v>
      </c>
      <c r="DB345">
        <f t="shared" si="215"/>
        <v>26465.79</v>
      </c>
      <c r="DC345">
        <f t="shared" si="216"/>
        <v>0</v>
      </c>
      <c r="DD345" t="s">
        <v>6</v>
      </c>
      <c r="DE345" t="s">
        <v>6</v>
      </c>
      <c r="DF345">
        <f t="shared" si="217"/>
        <v>60878.58</v>
      </c>
      <c r="DG345">
        <f t="shared" si="218"/>
        <v>0</v>
      </c>
      <c r="DH345">
        <f>Source!I269*SmtRes!Y345</f>
        <v>9.5500000055000012</v>
      </c>
      <c r="DI345">
        <f t="shared" si="219"/>
        <v>665.4</v>
      </c>
      <c r="DJ345">
        <f t="shared" si="221"/>
        <v>60878.58</v>
      </c>
      <c r="DK345">
        <f>Source!BC269</f>
        <v>9.11</v>
      </c>
      <c r="DL345" t="s">
        <v>6</v>
      </c>
      <c r="DM345">
        <v>0</v>
      </c>
      <c r="DN345" t="s">
        <v>6</v>
      </c>
      <c r="DO345">
        <v>0</v>
      </c>
      <c r="GP345">
        <v>1</v>
      </c>
      <c r="GQ345">
        <v>-1</v>
      </c>
      <c r="GR345">
        <v>-1</v>
      </c>
    </row>
    <row r="346" spans="1:200" x14ac:dyDescent="0.2">
      <c r="A346">
        <f>ROW(Source!A269)</f>
        <v>269</v>
      </c>
      <c r="B346">
        <v>74715642</v>
      </c>
      <c r="C346">
        <v>74757772</v>
      </c>
      <c r="D346">
        <v>0</v>
      </c>
      <c r="E346">
        <v>1</v>
      </c>
      <c r="F346">
        <v>1</v>
      </c>
      <c r="G346">
        <v>1</v>
      </c>
      <c r="H346">
        <v>3</v>
      </c>
      <c r="I346" t="s">
        <v>35</v>
      </c>
      <c r="J346" t="s">
        <v>282</v>
      </c>
      <c r="K346" t="s">
        <v>280</v>
      </c>
      <c r="L346">
        <v>2698</v>
      </c>
      <c r="N346">
        <v>1013</v>
      </c>
      <c r="O346" t="s">
        <v>281</v>
      </c>
      <c r="P346" t="s">
        <v>281</v>
      </c>
      <c r="Q346">
        <v>1</v>
      </c>
      <c r="W346">
        <v>0</v>
      </c>
      <c r="X346">
        <v>1960433838</v>
      </c>
      <c r="Y346">
        <f t="shared" si="220"/>
        <v>39.603960399999998</v>
      </c>
      <c r="AA346">
        <v>32.5</v>
      </c>
      <c r="AB346">
        <v>0</v>
      </c>
      <c r="AC346">
        <v>0</v>
      </c>
      <c r="AD346">
        <v>0</v>
      </c>
      <c r="AE346">
        <v>34.18</v>
      </c>
      <c r="AF346">
        <v>0</v>
      </c>
      <c r="AG346">
        <v>0</v>
      </c>
      <c r="AH346">
        <v>0</v>
      </c>
      <c r="AI346">
        <v>9.11</v>
      </c>
      <c r="AJ346">
        <v>1</v>
      </c>
      <c r="AK346">
        <v>1</v>
      </c>
      <c r="AL346">
        <v>1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 t="s">
        <v>6</v>
      </c>
      <c r="AT346">
        <v>39.603960399999998</v>
      </c>
      <c r="AU346" t="s">
        <v>6</v>
      </c>
      <c r="AV346">
        <v>0</v>
      </c>
      <c r="AW346">
        <v>1</v>
      </c>
      <c r="AX346">
        <v>-1</v>
      </c>
      <c r="AY346">
        <v>0</v>
      </c>
      <c r="AZ346">
        <v>0</v>
      </c>
      <c r="BA346" t="s">
        <v>6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V346">
        <v>0</v>
      </c>
      <c r="CW346">
        <v>0</v>
      </c>
      <c r="CX346">
        <f>ROUND(Y346*Source!I269,7)</f>
        <v>10</v>
      </c>
      <c r="CY346">
        <f t="shared" si="212"/>
        <v>32.5</v>
      </c>
      <c r="CZ346">
        <f t="shared" si="213"/>
        <v>34.18</v>
      </c>
      <c r="DA346">
        <f t="shared" si="214"/>
        <v>9.11</v>
      </c>
      <c r="DB346">
        <f t="shared" si="215"/>
        <v>1353.66</v>
      </c>
      <c r="DC346">
        <f t="shared" si="216"/>
        <v>0</v>
      </c>
      <c r="DD346" t="s">
        <v>6</v>
      </c>
      <c r="DE346" t="s">
        <v>6</v>
      </c>
      <c r="DF346">
        <f t="shared" si="217"/>
        <v>3113.8</v>
      </c>
      <c r="DG346">
        <f t="shared" si="218"/>
        <v>0</v>
      </c>
      <c r="DH346">
        <f>Source!I269*SmtRes!Y346</f>
        <v>10.000000001</v>
      </c>
      <c r="DI346">
        <f t="shared" si="219"/>
        <v>32.5</v>
      </c>
      <c r="DJ346">
        <f t="shared" si="221"/>
        <v>3113.8</v>
      </c>
      <c r="DK346">
        <f>Source!BC269</f>
        <v>9.11</v>
      </c>
      <c r="DL346" t="s">
        <v>6</v>
      </c>
      <c r="DM346">
        <v>0</v>
      </c>
      <c r="DN346" t="s">
        <v>6</v>
      </c>
      <c r="DO346">
        <v>0</v>
      </c>
      <c r="GP346">
        <v>1</v>
      </c>
      <c r="GQ346">
        <v>-1</v>
      </c>
      <c r="GR346">
        <v>-1</v>
      </c>
    </row>
    <row r="347" spans="1:200" x14ac:dyDescent="0.2">
      <c r="A347">
        <f>ROW(Source!A308)</f>
        <v>308</v>
      </c>
      <c r="B347">
        <v>74715642</v>
      </c>
      <c r="C347">
        <v>74992708</v>
      </c>
      <c r="D347">
        <v>31715651</v>
      </c>
      <c r="E347">
        <v>70</v>
      </c>
      <c r="F347">
        <v>1</v>
      </c>
      <c r="G347">
        <v>1</v>
      </c>
      <c r="H347">
        <v>1</v>
      </c>
      <c r="I347" t="s">
        <v>522</v>
      </c>
      <c r="J347" t="s">
        <v>6</v>
      </c>
      <c r="K347" t="s">
        <v>523</v>
      </c>
      <c r="L347">
        <v>1191</v>
      </c>
      <c r="N347">
        <v>1013</v>
      </c>
      <c r="O347" t="s">
        <v>524</v>
      </c>
      <c r="P347" t="s">
        <v>524</v>
      </c>
      <c r="Q347">
        <v>1</v>
      </c>
      <c r="W347">
        <v>0</v>
      </c>
      <c r="X347">
        <v>-1111239348</v>
      </c>
      <c r="Y347">
        <f>(AT347*ROUND(1.05,7))</f>
        <v>3.8325</v>
      </c>
      <c r="AA347">
        <v>0</v>
      </c>
      <c r="AB347">
        <v>0</v>
      </c>
      <c r="AC347">
        <v>0</v>
      </c>
      <c r="AD347">
        <v>321.20999999999998</v>
      </c>
      <c r="AE347">
        <v>0</v>
      </c>
      <c r="AF347">
        <v>0</v>
      </c>
      <c r="AG347">
        <v>0</v>
      </c>
      <c r="AH347">
        <v>9.6199999999999992</v>
      </c>
      <c r="AI347">
        <v>1</v>
      </c>
      <c r="AJ347">
        <v>1</v>
      </c>
      <c r="AK347">
        <v>1</v>
      </c>
      <c r="AL347">
        <v>33.39</v>
      </c>
      <c r="AM347">
        <v>4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6</v>
      </c>
      <c r="AT347">
        <v>3.65</v>
      </c>
      <c r="AU347" t="s">
        <v>26</v>
      </c>
      <c r="AV347">
        <v>1</v>
      </c>
      <c r="AW347">
        <v>2</v>
      </c>
      <c r="AX347">
        <v>74992718</v>
      </c>
      <c r="AY347">
        <v>1</v>
      </c>
      <c r="AZ347">
        <v>0</v>
      </c>
      <c r="BA347">
        <v>373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U347">
        <f>ROUND(AT347*Source!I308*AH347*AL347,2)</f>
        <v>2344.85</v>
      </c>
      <c r="CV347">
        <f>ROUND(Y347*Source!I308,7)</f>
        <v>7.665</v>
      </c>
      <c r="CW347">
        <v>0</v>
      </c>
      <c r="CX347">
        <f>ROUND(Y347*Source!I308,7)</f>
        <v>7.665</v>
      </c>
      <c r="CY347">
        <f>AD347</f>
        <v>321.20999999999998</v>
      </c>
      <c r="CZ347">
        <f>AH347</f>
        <v>9.6199999999999992</v>
      </c>
      <c r="DA347">
        <f>AL347</f>
        <v>33.39</v>
      </c>
      <c r="DB347">
        <f>ROUND((ROUND(AT347*CZ347,2)*ROUND(1.05,7)),2)</f>
        <v>36.869999999999997</v>
      </c>
      <c r="DC347">
        <f>ROUND((ROUND(AT347*AG347,2)*ROUND(1.05,7)),2)</f>
        <v>0</v>
      </c>
      <c r="DD347" t="s">
        <v>6</v>
      </c>
      <c r="DE347" t="s">
        <v>6</v>
      </c>
      <c r="DF347">
        <f>ROUND(ROUND(AE347,2)*CX347,2)</f>
        <v>0</v>
      </c>
      <c r="DG347">
        <f t="shared" si="218"/>
        <v>0</v>
      </c>
      <c r="DH347">
        <f>Source!I308*SmtRes!Y347</f>
        <v>7.665</v>
      </c>
      <c r="DI347">
        <f>AD347</f>
        <v>321.20999999999998</v>
      </c>
      <c r="DJ347">
        <f>EtalonRes!AB373</f>
        <v>9.6199999999999992</v>
      </c>
      <c r="DK347">
        <f>Source!BA308</f>
        <v>33.39</v>
      </c>
      <c r="DL347" t="s">
        <v>6</v>
      </c>
      <c r="DM347">
        <v>0</v>
      </c>
      <c r="DN347" t="s">
        <v>6</v>
      </c>
      <c r="DO347">
        <v>0</v>
      </c>
      <c r="GQ347">
        <v>-1</v>
      </c>
      <c r="GR347">
        <v>-1</v>
      </c>
    </row>
    <row r="348" spans="1:200" x14ac:dyDescent="0.2">
      <c r="A348">
        <f>ROW(Source!A308)</f>
        <v>308</v>
      </c>
      <c r="B348">
        <v>74715642</v>
      </c>
      <c r="C348">
        <v>74992708</v>
      </c>
      <c r="D348">
        <v>31709492</v>
      </c>
      <c r="E348">
        <v>70</v>
      </c>
      <c r="F348">
        <v>1</v>
      </c>
      <c r="G348">
        <v>1</v>
      </c>
      <c r="H348">
        <v>1</v>
      </c>
      <c r="I348" t="s">
        <v>525</v>
      </c>
      <c r="J348" t="s">
        <v>6</v>
      </c>
      <c r="K348" t="s">
        <v>526</v>
      </c>
      <c r="L348">
        <v>1191</v>
      </c>
      <c r="N348">
        <v>1013</v>
      </c>
      <c r="O348" t="s">
        <v>524</v>
      </c>
      <c r="P348" t="s">
        <v>524</v>
      </c>
      <c r="Q348">
        <v>1</v>
      </c>
      <c r="W348">
        <v>0</v>
      </c>
      <c r="X348">
        <v>-1417349443</v>
      </c>
      <c r="Y348">
        <f>(AT348*ROUND(1.05,7))</f>
        <v>5.2500000000000005E-2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33.39</v>
      </c>
      <c r="AL348">
        <v>1</v>
      </c>
      <c r="AM348">
        <v>4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6</v>
      </c>
      <c r="AT348">
        <v>0.05</v>
      </c>
      <c r="AU348" t="s">
        <v>26</v>
      </c>
      <c r="AV348">
        <v>2</v>
      </c>
      <c r="AW348">
        <v>2</v>
      </c>
      <c r="AX348">
        <v>74992719</v>
      </c>
      <c r="AY348">
        <v>1</v>
      </c>
      <c r="AZ348">
        <v>0</v>
      </c>
      <c r="BA348">
        <v>374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V348">
        <v>0</v>
      </c>
      <c r="CW348">
        <v>0</v>
      </c>
      <c r="CX348">
        <f>ROUND(Y348*Source!I308,7)</f>
        <v>0.105</v>
      </c>
      <c r="CY348">
        <f>AD348</f>
        <v>0</v>
      </c>
      <c r="CZ348">
        <f>AH348</f>
        <v>0</v>
      </c>
      <c r="DA348">
        <f>AL348</f>
        <v>1</v>
      </c>
      <c r="DB348">
        <f>ROUND((ROUND(AT348*CZ348,2)*ROUND(1.05,7)),2)</f>
        <v>0</v>
      </c>
      <c r="DC348">
        <f>ROUND((ROUND(AT348*AG348,2)*ROUND(1.05,7)),2)</f>
        <v>0</v>
      </c>
      <c r="DD348" t="s">
        <v>6</v>
      </c>
      <c r="DE348" t="s">
        <v>6</v>
      </c>
      <c r="DF348">
        <f>ROUND(ROUND(AE348,2)*CX348,2)</f>
        <v>0</v>
      </c>
      <c r="DG348">
        <f t="shared" si="218"/>
        <v>0</v>
      </c>
      <c r="DH348">
        <f>Source!I308*SmtRes!Y348</f>
        <v>0.10500000000000001</v>
      </c>
      <c r="DI348">
        <f>AD348</f>
        <v>0</v>
      </c>
      <c r="DJ348">
        <f>EtalonRes!AB374</f>
        <v>0</v>
      </c>
      <c r="DK348">
        <f>Source!BA308</f>
        <v>33.39</v>
      </c>
      <c r="DL348" t="s">
        <v>6</v>
      </c>
      <c r="DM348">
        <v>0</v>
      </c>
      <c r="DN348" t="s">
        <v>6</v>
      </c>
      <c r="DO348">
        <v>0</v>
      </c>
      <c r="GQ348">
        <v>-1</v>
      </c>
      <c r="GR348">
        <v>-1</v>
      </c>
    </row>
    <row r="349" spans="1:200" x14ac:dyDescent="0.2">
      <c r="A349">
        <f>ROW(Source!A308)</f>
        <v>308</v>
      </c>
      <c r="B349">
        <v>74715642</v>
      </c>
      <c r="C349">
        <v>74992708</v>
      </c>
      <c r="D349">
        <v>49672573</v>
      </c>
      <c r="E349">
        <v>1</v>
      </c>
      <c r="F349">
        <v>1</v>
      </c>
      <c r="G349">
        <v>1</v>
      </c>
      <c r="H349">
        <v>2</v>
      </c>
      <c r="I349" t="s">
        <v>527</v>
      </c>
      <c r="J349" t="s">
        <v>528</v>
      </c>
      <c r="K349" t="s">
        <v>529</v>
      </c>
      <c r="L349">
        <v>1367</v>
      </c>
      <c r="N349">
        <v>1011</v>
      </c>
      <c r="O349" t="s">
        <v>530</v>
      </c>
      <c r="P349" t="s">
        <v>530</v>
      </c>
      <c r="Q349">
        <v>1</v>
      </c>
      <c r="W349">
        <v>0</v>
      </c>
      <c r="X349">
        <v>-430484415</v>
      </c>
      <c r="Y349">
        <f>(AT349*ROUND(1.05,7))</f>
        <v>1.0500000000000001E-2</v>
      </c>
      <c r="AA349">
        <v>0</v>
      </c>
      <c r="AB349">
        <v>1530.2</v>
      </c>
      <c r="AC349">
        <v>450.77</v>
      </c>
      <c r="AD349">
        <v>0</v>
      </c>
      <c r="AE349">
        <v>0</v>
      </c>
      <c r="AF349">
        <v>115.4</v>
      </c>
      <c r="AG349">
        <v>13.5</v>
      </c>
      <c r="AH349">
        <v>0</v>
      </c>
      <c r="AI349">
        <v>1</v>
      </c>
      <c r="AJ349">
        <v>13.26</v>
      </c>
      <c r="AK349">
        <v>33.39</v>
      </c>
      <c r="AL349">
        <v>1</v>
      </c>
      <c r="AM349">
        <v>4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6</v>
      </c>
      <c r="AT349">
        <v>0.01</v>
      </c>
      <c r="AU349" t="s">
        <v>64</v>
      </c>
      <c r="AV349">
        <v>0</v>
      </c>
      <c r="AW349">
        <v>2</v>
      </c>
      <c r="AX349">
        <v>74992720</v>
      </c>
      <c r="AY349">
        <v>1</v>
      </c>
      <c r="AZ349">
        <v>0</v>
      </c>
      <c r="BA349">
        <v>375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V349">
        <v>0</v>
      </c>
      <c r="CW349">
        <f>ROUND(Y349*Source!I308*DO349,7)</f>
        <v>0</v>
      </c>
      <c r="CX349">
        <f>ROUND(Y349*Source!I308,7)</f>
        <v>2.1000000000000001E-2</v>
      </c>
      <c r="CY349">
        <f>AB349</f>
        <v>1530.2</v>
      </c>
      <c r="CZ349">
        <f>AF349</f>
        <v>115.4</v>
      </c>
      <c r="DA349">
        <f>AJ349</f>
        <v>13.26</v>
      </c>
      <c r="DB349">
        <f>ROUND((ROUND(AT349*CZ349,2)*ROUND(1.05,7)),2)</f>
        <v>1.21</v>
      </c>
      <c r="DC349">
        <f>ROUND((ROUND(AT349*AG349,2)*ROUND(1.05,7)),2)</f>
        <v>0.15</v>
      </c>
      <c r="DD349" t="s">
        <v>6</v>
      </c>
      <c r="DE349" t="s">
        <v>6</v>
      </c>
      <c r="DF349">
        <f>ROUND(ROUND(AE349,2)*CX349,2)</f>
        <v>0</v>
      </c>
      <c r="DG349">
        <f>ROUND(ROUND(AF349*AJ349,2)*CX349,2)</f>
        <v>32.130000000000003</v>
      </c>
      <c r="DH349">
        <f>Source!I308*SmtRes!Y349</f>
        <v>2.1000000000000001E-2</v>
      </c>
      <c r="DI349">
        <f>AB349</f>
        <v>1530.2</v>
      </c>
      <c r="DJ349">
        <f>EtalonRes!Z375</f>
        <v>115.4</v>
      </c>
      <c r="DK349">
        <f>Source!BB308</f>
        <v>13.26</v>
      </c>
      <c r="DL349" t="s">
        <v>6</v>
      </c>
      <c r="DM349">
        <v>0</v>
      </c>
      <c r="DN349" t="s">
        <v>6</v>
      </c>
      <c r="DO349">
        <v>0</v>
      </c>
      <c r="GQ349">
        <v>-1</v>
      </c>
      <c r="GR349">
        <v>-1</v>
      </c>
    </row>
    <row r="350" spans="1:200" x14ac:dyDescent="0.2">
      <c r="A350">
        <f>ROW(Source!A308)</f>
        <v>308</v>
      </c>
      <c r="B350">
        <v>74715642</v>
      </c>
      <c r="C350">
        <v>74992708</v>
      </c>
      <c r="D350">
        <v>49672695</v>
      </c>
      <c r="E350">
        <v>1</v>
      </c>
      <c r="F350">
        <v>1</v>
      </c>
      <c r="G350">
        <v>1</v>
      </c>
      <c r="H350">
        <v>2</v>
      </c>
      <c r="I350" t="s">
        <v>531</v>
      </c>
      <c r="J350" t="s">
        <v>532</v>
      </c>
      <c r="K350" t="s">
        <v>533</v>
      </c>
      <c r="L350">
        <v>1367</v>
      </c>
      <c r="N350">
        <v>1011</v>
      </c>
      <c r="O350" t="s">
        <v>530</v>
      </c>
      <c r="P350" t="s">
        <v>530</v>
      </c>
      <c r="Q350">
        <v>1</v>
      </c>
      <c r="W350">
        <v>0</v>
      </c>
      <c r="X350">
        <v>1063590936</v>
      </c>
      <c r="Y350">
        <f>(AT350*ROUND(1.05,7))</f>
        <v>0.95550000000000013</v>
      </c>
      <c r="AA350">
        <v>0</v>
      </c>
      <c r="AB350">
        <v>41.37</v>
      </c>
      <c r="AC350">
        <v>0</v>
      </c>
      <c r="AD350">
        <v>0</v>
      </c>
      <c r="AE350">
        <v>0</v>
      </c>
      <c r="AF350">
        <v>3.12</v>
      </c>
      <c r="AG350">
        <v>0</v>
      </c>
      <c r="AH350">
        <v>0</v>
      </c>
      <c r="AI350">
        <v>1</v>
      </c>
      <c r="AJ350">
        <v>13.26</v>
      </c>
      <c r="AK350">
        <v>33.39</v>
      </c>
      <c r="AL350">
        <v>1</v>
      </c>
      <c r="AM350">
        <v>4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6</v>
      </c>
      <c r="AT350">
        <v>0.91</v>
      </c>
      <c r="AU350" t="s">
        <v>64</v>
      </c>
      <c r="AV350">
        <v>0</v>
      </c>
      <c r="AW350">
        <v>2</v>
      </c>
      <c r="AX350">
        <v>74992721</v>
      </c>
      <c r="AY350">
        <v>1</v>
      </c>
      <c r="AZ350">
        <v>0</v>
      </c>
      <c r="BA350">
        <v>376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V350">
        <v>0</v>
      </c>
      <c r="CW350">
        <f>ROUND(Y350*Source!I308*DO350,7)</f>
        <v>0</v>
      </c>
      <c r="CX350">
        <f>ROUND(Y350*Source!I308,7)</f>
        <v>1.911</v>
      </c>
      <c r="CY350">
        <f>AB350</f>
        <v>41.37</v>
      </c>
      <c r="CZ350">
        <f>AF350</f>
        <v>3.12</v>
      </c>
      <c r="DA350">
        <f>AJ350</f>
        <v>13.26</v>
      </c>
      <c r="DB350">
        <f>ROUND((ROUND(AT350*CZ350,2)*ROUND(1.05,7)),2)</f>
        <v>2.98</v>
      </c>
      <c r="DC350">
        <f>ROUND((ROUND(AT350*AG350,2)*ROUND(1.05,7)),2)</f>
        <v>0</v>
      </c>
      <c r="DD350" t="s">
        <v>6</v>
      </c>
      <c r="DE350" t="s">
        <v>6</v>
      </c>
      <c r="DF350">
        <f>ROUND(ROUND(AE350,2)*CX350,2)</f>
        <v>0</v>
      </c>
      <c r="DG350">
        <f>ROUND(ROUND(AF350*AJ350,2)*CX350,2)</f>
        <v>79.06</v>
      </c>
      <c r="DH350">
        <f>Source!I308*SmtRes!Y350</f>
        <v>1.9110000000000003</v>
      </c>
      <c r="DI350">
        <f>AB350</f>
        <v>41.37</v>
      </c>
      <c r="DJ350">
        <f>EtalonRes!Z376</f>
        <v>3.12</v>
      </c>
      <c r="DK350">
        <f>Source!BB308</f>
        <v>13.26</v>
      </c>
      <c r="DL350" t="s">
        <v>6</v>
      </c>
      <c r="DM350">
        <v>0</v>
      </c>
      <c r="DN350" t="s">
        <v>6</v>
      </c>
      <c r="DO350">
        <v>0</v>
      </c>
      <c r="GQ350">
        <v>-1</v>
      </c>
      <c r="GR350">
        <v>-1</v>
      </c>
    </row>
    <row r="351" spans="1:200" x14ac:dyDescent="0.2">
      <c r="A351">
        <f>ROW(Source!A308)</f>
        <v>308</v>
      </c>
      <c r="B351">
        <v>74715642</v>
      </c>
      <c r="C351">
        <v>74992708</v>
      </c>
      <c r="D351">
        <v>49673503</v>
      </c>
      <c r="E351">
        <v>1</v>
      </c>
      <c r="F351">
        <v>1</v>
      </c>
      <c r="G351">
        <v>1</v>
      </c>
      <c r="H351">
        <v>2</v>
      </c>
      <c r="I351" t="s">
        <v>534</v>
      </c>
      <c r="J351" t="s">
        <v>535</v>
      </c>
      <c r="K351" t="s">
        <v>536</v>
      </c>
      <c r="L351">
        <v>1367</v>
      </c>
      <c r="N351">
        <v>1011</v>
      </c>
      <c r="O351" t="s">
        <v>530</v>
      </c>
      <c r="P351" t="s">
        <v>530</v>
      </c>
      <c r="Q351">
        <v>1</v>
      </c>
      <c r="W351">
        <v>0</v>
      </c>
      <c r="X351">
        <v>509054691</v>
      </c>
      <c r="Y351">
        <f>(AT351*ROUND(1.05,7))</f>
        <v>4.2000000000000003E-2</v>
      </c>
      <c r="AA351">
        <v>0</v>
      </c>
      <c r="AB351">
        <v>871.31</v>
      </c>
      <c r="AC351">
        <v>387.32</v>
      </c>
      <c r="AD351">
        <v>0</v>
      </c>
      <c r="AE351">
        <v>0</v>
      </c>
      <c r="AF351">
        <v>65.709999999999994</v>
      </c>
      <c r="AG351">
        <v>11.6</v>
      </c>
      <c r="AH351">
        <v>0</v>
      </c>
      <c r="AI351">
        <v>1</v>
      </c>
      <c r="AJ351">
        <v>13.26</v>
      </c>
      <c r="AK351">
        <v>33.39</v>
      </c>
      <c r="AL351">
        <v>1</v>
      </c>
      <c r="AM351">
        <v>4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6</v>
      </c>
      <c r="AT351">
        <v>0.04</v>
      </c>
      <c r="AU351" t="s">
        <v>64</v>
      </c>
      <c r="AV351">
        <v>0</v>
      </c>
      <c r="AW351">
        <v>2</v>
      </c>
      <c r="AX351">
        <v>74992722</v>
      </c>
      <c r="AY351">
        <v>1</v>
      </c>
      <c r="AZ351">
        <v>0</v>
      </c>
      <c r="BA351">
        <v>377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V351">
        <v>0</v>
      </c>
      <c r="CW351">
        <f>ROUND(Y351*Source!I308*DO351,7)</f>
        <v>0</v>
      </c>
      <c r="CX351">
        <f>ROUND(Y351*Source!I308,7)</f>
        <v>8.4000000000000005E-2</v>
      </c>
      <c r="CY351">
        <f>AB351</f>
        <v>871.31</v>
      </c>
      <c r="CZ351">
        <f>AF351</f>
        <v>65.709999999999994</v>
      </c>
      <c r="DA351">
        <f>AJ351</f>
        <v>13.26</v>
      </c>
      <c r="DB351">
        <f>ROUND((ROUND(AT351*CZ351,2)*ROUND(1.05,7)),2)</f>
        <v>2.76</v>
      </c>
      <c r="DC351">
        <f>ROUND((ROUND(AT351*AG351,2)*ROUND(1.05,7)),2)</f>
        <v>0.48</v>
      </c>
      <c r="DD351" t="s">
        <v>6</v>
      </c>
      <c r="DE351" t="s">
        <v>6</v>
      </c>
      <c r="DF351">
        <f>ROUND(ROUND(AE351,2)*CX351,2)</f>
        <v>0</v>
      </c>
      <c r="DG351">
        <f>ROUND(ROUND(AF351*AJ351,2)*CX351,2)</f>
        <v>73.19</v>
      </c>
      <c r="DH351">
        <f>Source!I308*SmtRes!Y351</f>
        <v>8.4000000000000005E-2</v>
      </c>
      <c r="DI351">
        <f>AB351</f>
        <v>871.31</v>
      </c>
      <c r="DJ351">
        <f>EtalonRes!Z377</f>
        <v>65.709999999999994</v>
      </c>
      <c r="DK351">
        <f>Source!BB308</f>
        <v>13.26</v>
      </c>
      <c r="DL351" t="s">
        <v>6</v>
      </c>
      <c r="DM351">
        <v>0</v>
      </c>
      <c r="DN351" t="s">
        <v>6</v>
      </c>
      <c r="DO351">
        <v>0</v>
      </c>
      <c r="GQ351">
        <v>-1</v>
      </c>
      <c r="GR351">
        <v>-1</v>
      </c>
    </row>
    <row r="352" spans="1:200" x14ac:dyDescent="0.2">
      <c r="A352">
        <f>ROW(Source!A308)</f>
        <v>308</v>
      </c>
      <c r="B352">
        <v>74715642</v>
      </c>
      <c r="C352">
        <v>74992708</v>
      </c>
      <c r="D352">
        <v>49525488</v>
      </c>
      <c r="E352">
        <v>1</v>
      </c>
      <c r="F352">
        <v>1</v>
      </c>
      <c r="G352">
        <v>1</v>
      </c>
      <c r="H352">
        <v>3</v>
      </c>
      <c r="I352" t="s">
        <v>537</v>
      </c>
      <c r="J352" t="s">
        <v>538</v>
      </c>
      <c r="K352" t="s">
        <v>539</v>
      </c>
      <c r="L352">
        <v>1346</v>
      </c>
      <c r="N352">
        <v>1009</v>
      </c>
      <c r="O352" t="s">
        <v>540</v>
      </c>
      <c r="P352" t="s">
        <v>540</v>
      </c>
      <c r="Q352">
        <v>1</v>
      </c>
      <c r="W352">
        <v>0</v>
      </c>
      <c r="X352">
        <v>-1864341761</v>
      </c>
      <c r="Y352" s="183" t="e">
        <f>#REF!</f>
        <v>#REF!</v>
      </c>
      <c r="AA352">
        <v>82.35</v>
      </c>
      <c r="AB352">
        <v>0</v>
      </c>
      <c r="AC352">
        <v>0</v>
      </c>
      <c r="AD352">
        <v>0</v>
      </c>
      <c r="AE352">
        <v>9.0399999999999991</v>
      </c>
      <c r="AF352">
        <v>0</v>
      </c>
      <c r="AG352">
        <v>0</v>
      </c>
      <c r="AH352">
        <v>0</v>
      </c>
      <c r="AI352">
        <v>9.11</v>
      </c>
      <c r="AJ352">
        <v>1</v>
      </c>
      <c r="AK352">
        <v>1</v>
      </c>
      <c r="AL352">
        <v>1</v>
      </c>
      <c r="AM352">
        <v>4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6</v>
      </c>
      <c r="AT352">
        <v>0.02</v>
      </c>
      <c r="AU352" t="s">
        <v>6</v>
      </c>
      <c r="AV352">
        <v>0</v>
      </c>
      <c r="AW352">
        <v>2</v>
      </c>
      <c r="AX352">
        <v>74992723</v>
      </c>
      <c r="AY352">
        <v>1</v>
      </c>
      <c r="AZ352">
        <v>0</v>
      </c>
      <c r="BA352">
        <v>378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V352">
        <v>0</v>
      </c>
      <c r="CW352">
        <v>0</v>
      </c>
      <c r="CX352" t="e">
        <f>ROUND(Y352*Source!I308,7)</f>
        <v>#REF!</v>
      </c>
      <c r="CY352">
        <f t="shared" ref="CY352:CY357" si="222">AA352</f>
        <v>82.35</v>
      </c>
      <c r="CZ352">
        <f t="shared" ref="CZ352:CZ357" si="223">AE352</f>
        <v>9.0399999999999991</v>
      </c>
      <c r="DA352">
        <f t="shared" ref="DA352:DA357" si="224">AI352</f>
        <v>9.11</v>
      </c>
      <c r="DB352">
        <f t="shared" ref="DB352:DB357" si="225">ROUND(ROUND(AT352*CZ352,2),2)</f>
        <v>0.18</v>
      </c>
      <c r="DC352">
        <f t="shared" ref="DC352:DC357" si="226">ROUND(ROUND(AT352*AG352,2),2)</f>
        <v>0</v>
      </c>
      <c r="DD352" t="s">
        <v>6</v>
      </c>
      <c r="DE352" t="s">
        <v>6</v>
      </c>
      <c r="DF352" t="e">
        <f t="shared" ref="DF352:DF357" si="227">ROUND(ROUND(AE352*AI352,2)*CX352,2)</f>
        <v>#REF!</v>
      </c>
      <c r="DG352" t="e">
        <f t="shared" ref="DG352:DG359" si="228">ROUND(ROUND(AF352,2)*CX352,2)</f>
        <v>#REF!</v>
      </c>
      <c r="DH352" t="e">
        <f>Source!I308*SmtRes!Y352</f>
        <v>#REF!</v>
      </c>
      <c r="DI352">
        <f t="shared" ref="DI352:DI357" si="229">AA352</f>
        <v>82.35</v>
      </c>
      <c r="DJ352">
        <f>EtalonRes!Y378</f>
        <v>9.0399999999999991</v>
      </c>
      <c r="DK352">
        <f>Source!BC308</f>
        <v>9.11</v>
      </c>
      <c r="DL352" t="s">
        <v>6</v>
      </c>
      <c r="DM352">
        <v>0</v>
      </c>
      <c r="DN352" t="s">
        <v>6</v>
      </c>
      <c r="DO352">
        <v>0</v>
      </c>
      <c r="GQ352">
        <v>-1</v>
      </c>
      <c r="GR352">
        <v>-1</v>
      </c>
    </row>
    <row r="353" spans="1:200" x14ac:dyDescent="0.2">
      <c r="A353">
        <f>ROW(Source!A308)</f>
        <v>308</v>
      </c>
      <c r="B353">
        <v>74715642</v>
      </c>
      <c r="C353">
        <v>74992708</v>
      </c>
      <c r="D353">
        <v>49526492</v>
      </c>
      <c r="E353">
        <v>1</v>
      </c>
      <c r="F353">
        <v>1</v>
      </c>
      <c r="G353">
        <v>1</v>
      </c>
      <c r="H353">
        <v>3</v>
      </c>
      <c r="I353" t="s">
        <v>541</v>
      </c>
      <c r="J353" t="s">
        <v>542</v>
      </c>
      <c r="K353" t="s">
        <v>543</v>
      </c>
      <c r="L353">
        <v>1346</v>
      </c>
      <c r="N353">
        <v>1009</v>
      </c>
      <c r="O353" t="s">
        <v>540</v>
      </c>
      <c r="P353" t="s">
        <v>540</v>
      </c>
      <c r="Q353">
        <v>1</v>
      </c>
      <c r="W353">
        <v>0</v>
      </c>
      <c r="X353">
        <v>497341279</v>
      </c>
      <c r="Y353" s="183" t="e">
        <f>#REF!</f>
        <v>#REF!</v>
      </c>
      <c r="AA353">
        <v>210.35</v>
      </c>
      <c r="AB353">
        <v>0</v>
      </c>
      <c r="AC353">
        <v>0</v>
      </c>
      <c r="AD353">
        <v>0</v>
      </c>
      <c r="AE353">
        <v>23.09</v>
      </c>
      <c r="AF353">
        <v>0</v>
      </c>
      <c r="AG353">
        <v>0</v>
      </c>
      <c r="AH353">
        <v>0</v>
      </c>
      <c r="AI353">
        <v>9.11</v>
      </c>
      <c r="AJ353">
        <v>1</v>
      </c>
      <c r="AK353">
        <v>1</v>
      </c>
      <c r="AL353">
        <v>1</v>
      </c>
      <c r="AM353">
        <v>4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6</v>
      </c>
      <c r="AT353">
        <v>0.08</v>
      </c>
      <c r="AU353" t="s">
        <v>6</v>
      </c>
      <c r="AV353">
        <v>0</v>
      </c>
      <c r="AW353">
        <v>2</v>
      </c>
      <c r="AX353">
        <v>74992724</v>
      </c>
      <c r="AY353">
        <v>1</v>
      </c>
      <c r="AZ353">
        <v>0</v>
      </c>
      <c r="BA353">
        <v>379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V353">
        <v>0</v>
      </c>
      <c r="CW353">
        <v>0</v>
      </c>
      <c r="CX353" t="e">
        <f>ROUND(Y353*Source!I308,7)</f>
        <v>#REF!</v>
      </c>
      <c r="CY353">
        <f t="shared" si="222"/>
        <v>210.35</v>
      </c>
      <c r="CZ353">
        <f t="shared" si="223"/>
        <v>23.09</v>
      </c>
      <c r="DA353">
        <f t="shared" si="224"/>
        <v>9.11</v>
      </c>
      <c r="DB353">
        <f t="shared" si="225"/>
        <v>1.85</v>
      </c>
      <c r="DC353">
        <f t="shared" si="226"/>
        <v>0</v>
      </c>
      <c r="DD353" t="s">
        <v>6</v>
      </c>
      <c r="DE353" t="s">
        <v>6</v>
      </c>
      <c r="DF353" t="e">
        <f t="shared" si="227"/>
        <v>#REF!</v>
      </c>
      <c r="DG353" t="e">
        <f t="shared" si="228"/>
        <v>#REF!</v>
      </c>
      <c r="DH353" t="e">
        <f>Source!I308*SmtRes!Y353</f>
        <v>#REF!</v>
      </c>
      <c r="DI353">
        <f t="shared" si="229"/>
        <v>210.35</v>
      </c>
      <c r="DJ353">
        <f>EtalonRes!Y379</f>
        <v>23.09</v>
      </c>
      <c r="DK353">
        <f>Source!BC308</f>
        <v>9.11</v>
      </c>
      <c r="DL353" t="s">
        <v>6</v>
      </c>
      <c r="DM353">
        <v>0</v>
      </c>
      <c r="DN353" t="s">
        <v>6</v>
      </c>
      <c r="DO353">
        <v>0</v>
      </c>
      <c r="GQ353">
        <v>-1</v>
      </c>
      <c r="GR353">
        <v>-1</v>
      </c>
    </row>
    <row r="354" spans="1:200" x14ac:dyDescent="0.2">
      <c r="A354">
        <f>ROW(Source!A308)</f>
        <v>308</v>
      </c>
      <c r="B354">
        <v>74715642</v>
      </c>
      <c r="C354">
        <v>74992708</v>
      </c>
      <c r="D354">
        <v>0</v>
      </c>
      <c r="E354">
        <v>1</v>
      </c>
      <c r="F354">
        <v>1</v>
      </c>
      <c r="G354">
        <v>1</v>
      </c>
      <c r="H354">
        <v>3</v>
      </c>
      <c r="I354" t="s">
        <v>35</v>
      </c>
      <c r="J354" t="s">
        <v>46</v>
      </c>
      <c r="K354" t="s">
        <v>45</v>
      </c>
      <c r="L354">
        <v>1377</v>
      </c>
      <c r="N354">
        <v>1013</v>
      </c>
      <c r="O354" t="s">
        <v>37</v>
      </c>
      <c r="P354" t="s">
        <v>37</v>
      </c>
      <c r="Q354">
        <v>1</v>
      </c>
      <c r="W354">
        <v>0</v>
      </c>
      <c r="X354">
        <v>-1415435361</v>
      </c>
      <c r="Y354">
        <f t="shared" ref="Y354:Y357" si="230">AT354</f>
        <v>0.5</v>
      </c>
      <c r="AA354">
        <v>8128.09</v>
      </c>
      <c r="AB354">
        <v>0</v>
      </c>
      <c r="AC354">
        <v>0</v>
      </c>
      <c r="AD354">
        <v>0</v>
      </c>
      <c r="AE354">
        <v>8480.619999999999</v>
      </c>
      <c r="AF354">
        <v>0</v>
      </c>
      <c r="AG354">
        <v>0</v>
      </c>
      <c r="AH354">
        <v>0</v>
      </c>
      <c r="AI354">
        <v>6.13</v>
      </c>
      <c r="AJ354">
        <v>1</v>
      </c>
      <c r="AK354">
        <v>1</v>
      </c>
      <c r="AL354">
        <v>1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 t="s">
        <v>6</v>
      </c>
      <c r="AT354">
        <v>0.5</v>
      </c>
      <c r="AU354" t="s">
        <v>6</v>
      </c>
      <c r="AV354">
        <v>0</v>
      </c>
      <c r="AW354">
        <v>1</v>
      </c>
      <c r="AX354">
        <v>-1</v>
      </c>
      <c r="AY354">
        <v>0</v>
      </c>
      <c r="AZ354">
        <v>0</v>
      </c>
      <c r="BA354" t="s">
        <v>6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V354">
        <v>0</v>
      </c>
      <c r="CW354">
        <v>0</v>
      </c>
      <c r="CX354">
        <f>ROUND(Y354*Source!I308,7)</f>
        <v>1</v>
      </c>
      <c r="CY354">
        <f t="shared" si="222"/>
        <v>8128.09</v>
      </c>
      <c r="CZ354">
        <f t="shared" si="223"/>
        <v>8480.619999999999</v>
      </c>
      <c r="DA354">
        <f t="shared" si="224"/>
        <v>6.13</v>
      </c>
      <c r="DB354">
        <f t="shared" si="225"/>
        <v>4240.3100000000004</v>
      </c>
      <c r="DC354">
        <f t="shared" si="226"/>
        <v>0</v>
      </c>
      <c r="DD354" t="s">
        <v>6</v>
      </c>
      <c r="DE354" t="s">
        <v>6</v>
      </c>
      <c r="DF354">
        <f t="shared" si="227"/>
        <v>51986.2</v>
      </c>
      <c r="DG354">
        <f t="shared" si="228"/>
        <v>0</v>
      </c>
      <c r="DH354">
        <f>Source!I308*SmtRes!Y354</f>
        <v>1</v>
      </c>
      <c r="DI354">
        <f t="shared" si="229"/>
        <v>8128.09</v>
      </c>
      <c r="DJ354">
        <f t="shared" ref="DJ354:DJ357" si="231">DF354</f>
        <v>51986.2</v>
      </c>
      <c r="DK354">
        <f>Source!BC308</f>
        <v>9.11</v>
      </c>
      <c r="DL354" t="s">
        <v>6</v>
      </c>
      <c r="DM354">
        <v>0</v>
      </c>
      <c r="DN354" t="s">
        <v>6</v>
      </c>
      <c r="DO354">
        <v>0</v>
      </c>
      <c r="GP354">
        <v>1</v>
      </c>
      <c r="GQ354">
        <v>-1</v>
      </c>
      <c r="GR354">
        <v>-1</v>
      </c>
    </row>
    <row r="355" spans="1:200" x14ac:dyDescent="0.2">
      <c r="A355">
        <f>ROW(Source!A308)</f>
        <v>308</v>
      </c>
      <c r="B355">
        <v>74715642</v>
      </c>
      <c r="C355">
        <v>74992708</v>
      </c>
      <c r="D355">
        <v>0</v>
      </c>
      <c r="E355">
        <v>1</v>
      </c>
      <c r="F355">
        <v>1</v>
      </c>
      <c r="G355">
        <v>1</v>
      </c>
      <c r="H355">
        <v>3</v>
      </c>
      <c r="I355" t="s">
        <v>35</v>
      </c>
      <c r="J355" t="s">
        <v>58</v>
      </c>
      <c r="K355" t="s">
        <v>57</v>
      </c>
      <c r="L355">
        <v>1371</v>
      </c>
      <c r="N355">
        <v>1013</v>
      </c>
      <c r="O355" t="s">
        <v>23</v>
      </c>
      <c r="P355" t="s">
        <v>23</v>
      </c>
      <c r="Q355">
        <v>1</v>
      </c>
      <c r="W355">
        <v>0</v>
      </c>
      <c r="X355">
        <v>-1491599394</v>
      </c>
      <c r="Y355">
        <f t="shared" si="230"/>
        <v>1</v>
      </c>
      <c r="AA355">
        <v>481.25</v>
      </c>
      <c r="AB355">
        <v>0</v>
      </c>
      <c r="AC355">
        <v>0</v>
      </c>
      <c r="AD355">
        <v>0</v>
      </c>
      <c r="AE355">
        <v>506.09000000000003</v>
      </c>
      <c r="AF355">
        <v>0</v>
      </c>
      <c r="AG355">
        <v>0</v>
      </c>
      <c r="AH355">
        <v>0</v>
      </c>
      <c r="AI355">
        <v>9.11</v>
      </c>
      <c r="AJ355">
        <v>1</v>
      </c>
      <c r="AK355">
        <v>1</v>
      </c>
      <c r="AL355">
        <v>1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 t="s">
        <v>6</v>
      </c>
      <c r="AT355">
        <v>1</v>
      </c>
      <c r="AU355" t="s">
        <v>6</v>
      </c>
      <c r="AV355">
        <v>0</v>
      </c>
      <c r="AW355">
        <v>1</v>
      </c>
      <c r="AX355">
        <v>-1</v>
      </c>
      <c r="AY355">
        <v>0</v>
      </c>
      <c r="AZ355">
        <v>0</v>
      </c>
      <c r="BA355" t="s">
        <v>6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V355">
        <v>0</v>
      </c>
      <c r="CW355">
        <v>0</v>
      </c>
      <c r="CX355">
        <f>ROUND(Y355*Source!I308,7)</f>
        <v>2</v>
      </c>
      <c r="CY355">
        <f t="shared" si="222"/>
        <v>481.25</v>
      </c>
      <c r="CZ355">
        <f t="shared" si="223"/>
        <v>506.09000000000003</v>
      </c>
      <c r="DA355">
        <f t="shared" si="224"/>
        <v>9.11</v>
      </c>
      <c r="DB355">
        <f t="shared" si="225"/>
        <v>506.09</v>
      </c>
      <c r="DC355">
        <f t="shared" si="226"/>
        <v>0</v>
      </c>
      <c r="DD355" t="s">
        <v>6</v>
      </c>
      <c r="DE355" t="s">
        <v>6</v>
      </c>
      <c r="DF355">
        <f t="shared" si="227"/>
        <v>9220.9599999999991</v>
      </c>
      <c r="DG355">
        <f t="shared" si="228"/>
        <v>0</v>
      </c>
      <c r="DH355">
        <f>Source!I308*SmtRes!Y355</f>
        <v>2</v>
      </c>
      <c r="DI355">
        <f t="shared" si="229"/>
        <v>481.25</v>
      </c>
      <c r="DJ355">
        <f t="shared" si="231"/>
        <v>9220.9599999999991</v>
      </c>
      <c r="DK355">
        <f>Source!BC308</f>
        <v>9.11</v>
      </c>
      <c r="DL355" t="s">
        <v>6</v>
      </c>
      <c r="DM355">
        <v>0</v>
      </c>
      <c r="DN355" t="s">
        <v>6</v>
      </c>
      <c r="DO355">
        <v>0</v>
      </c>
      <c r="GP355">
        <v>1</v>
      </c>
      <c r="GQ355">
        <v>-1</v>
      </c>
      <c r="GR355">
        <v>-1</v>
      </c>
    </row>
    <row r="356" spans="1:200" x14ac:dyDescent="0.2">
      <c r="A356">
        <f>ROW(Source!A308)</f>
        <v>308</v>
      </c>
      <c r="B356">
        <v>74715642</v>
      </c>
      <c r="C356">
        <v>74992708</v>
      </c>
      <c r="D356">
        <v>0</v>
      </c>
      <c r="E356">
        <v>1</v>
      </c>
      <c r="F356">
        <v>1</v>
      </c>
      <c r="G356">
        <v>1</v>
      </c>
      <c r="H356">
        <v>3</v>
      </c>
      <c r="I356" t="s">
        <v>35</v>
      </c>
      <c r="J356" t="s">
        <v>46</v>
      </c>
      <c r="K356" t="s">
        <v>324</v>
      </c>
      <c r="L356">
        <v>1377</v>
      </c>
      <c r="N356">
        <v>1013</v>
      </c>
      <c r="O356" t="s">
        <v>37</v>
      </c>
      <c r="P356" t="s">
        <v>37</v>
      </c>
      <c r="Q356">
        <v>1</v>
      </c>
      <c r="W356">
        <v>0</v>
      </c>
      <c r="X356">
        <v>-1969591258</v>
      </c>
      <c r="Y356">
        <f t="shared" si="230"/>
        <v>0.5</v>
      </c>
      <c r="AA356">
        <v>10685.59</v>
      </c>
      <c r="AB356">
        <v>0</v>
      </c>
      <c r="AC356">
        <v>0</v>
      </c>
      <c r="AD356">
        <v>0</v>
      </c>
      <c r="AE356">
        <v>11149.04</v>
      </c>
      <c r="AF356">
        <v>0</v>
      </c>
      <c r="AG356">
        <v>0</v>
      </c>
      <c r="AH356">
        <v>0</v>
      </c>
      <c r="AI356">
        <v>6.13</v>
      </c>
      <c r="AJ356">
        <v>1</v>
      </c>
      <c r="AK356">
        <v>1</v>
      </c>
      <c r="AL356">
        <v>1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 t="s">
        <v>6</v>
      </c>
      <c r="AT356">
        <v>0.5</v>
      </c>
      <c r="AU356" t="s">
        <v>6</v>
      </c>
      <c r="AV356">
        <v>0</v>
      </c>
      <c r="AW356">
        <v>1</v>
      </c>
      <c r="AX356">
        <v>-1</v>
      </c>
      <c r="AY356">
        <v>0</v>
      </c>
      <c r="AZ356">
        <v>0</v>
      </c>
      <c r="BA356" t="s">
        <v>6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V356">
        <v>0</v>
      </c>
      <c r="CW356">
        <v>0</v>
      </c>
      <c r="CX356">
        <f>ROUND(Y356*Source!I308,7)</f>
        <v>1</v>
      </c>
      <c r="CY356">
        <f t="shared" si="222"/>
        <v>10685.59</v>
      </c>
      <c r="CZ356">
        <f t="shared" si="223"/>
        <v>11149.04</v>
      </c>
      <c r="DA356">
        <f t="shared" si="224"/>
        <v>6.13</v>
      </c>
      <c r="DB356">
        <f t="shared" si="225"/>
        <v>5574.52</v>
      </c>
      <c r="DC356">
        <f t="shared" si="226"/>
        <v>0</v>
      </c>
      <c r="DD356" t="s">
        <v>6</v>
      </c>
      <c r="DE356" t="s">
        <v>6</v>
      </c>
      <c r="DF356">
        <f t="shared" si="227"/>
        <v>68343.62</v>
      </c>
      <c r="DG356">
        <f t="shared" si="228"/>
        <v>0</v>
      </c>
      <c r="DH356">
        <f>Source!I308*SmtRes!Y356</f>
        <v>1</v>
      </c>
      <c r="DI356">
        <f t="shared" si="229"/>
        <v>10685.59</v>
      </c>
      <c r="DJ356">
        <f t="shared" si="231"/>
        <v>68343.62</v>
      </c>
      <c r="DK356">
        <f>Source!BC308</f>
        <v>9.11</v>
      </c>
      <c r="DL356" t="s">
        <v>6</v>
      </c>
      <c r="DM356">
        <v>0</v>
      </c>
      <c r="DN356" t="s">
        <v>6</v>
      </c>
      <c r="DO356">
        <v>0</v>
      </c>
      <c r="GP356">
        <v>1</v>
      </c>
      <c r="GQ356">
        <v>-1</v>
      </c>
      <c r="GR356">
        <v>-1</v>
      </c>
    </row>
    <row r="357" spans="1:200" x14ac:dyDescent="0.2">
      <c r="A357">
        <f>ROW(Source!A308)</f>
        <v>308</v>
      </c>
      <c r="B357">
        <v>74715642</v>
      </c>
      <c r="C357">
        <v>74992708</v>
      </c>
      <c r="D357">
        <v>0</v>
      </c>
      <c r="E357">
        <v>1</v>
      </c>
      <c r="F357">
        <v>1</v>
      </c>
      <c r="G357">
        <v>1</v>
      </c>
      <c r="H357">
        <v>3</v>
      </c>
      <c r="I357" t="s">
        <v>35</v>
      </c>
      <c r="J357" t="s">
        <v>58</v>
      </c>
      <c r="K357" t="s">
        <v>328</v>
      </c>
      <c r="L357">
        <v>1371</v>
      </c>
      <c r="N357">
        <v>1013</v>
      </c>
      <c r="O357" t="s">
        <v>23</v>
      </c>
      <c r="P357" t="s">
        <v>23</v>
      </c>
      <c r="Q357">
        <v>1</v>
      </c>
      <c r="W357">
        <v>0</v>
      </c>
      <c r="X357">
        <v>-808406181</v>
      </c>
      <c r="Y357">
        <f t="shared" si="230"/>
        <v>1</v>
      </c>
      <c r="AA357">
        <v>623.34</v>
      </c>
      <c r="AB357">
        <v>0</v>
      </c>
      <c r="AC357">
        <v>0</v>
      </c>
      <c r="AD357">
        <v>0</v>
      </c>
      <c r="AE357">
        <v>655.5100000000001</v>
      </c>
      <c r="AF357">
        <v>0</v>
      </c>
      <c r="AG357">
        <v>0</v>
      </c>
      <c r="AH357">
        <v>0</v>
      </c>
      <c r="AI357">
        <v>9.11</v>
      </c>
      <c r="AJ357">
        <v>1</v>
      </c>
      <c r="AK357">
        <v>1</v>
      </c>
      <c r="AL357">
        <v>1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 t="s">
        <v>6</v>
      </c>
      <c r="AT357">
        <v>1</v>
      </c>
      <c r="AU357" t="s">
        <v>6</v>
      </c>
      <c r="AV357">
        <v>0</v>
      </c>
      <c r="AW357">
        <v>1</v>
      </c>
      <c r="AX357">
        <v>-1</v>
      </c>
      <c r="AY357">
        <v>0</v>
      </c>
      <c r="AZ357">
        <v>0</v>
      </c>
      <c r="BA357" t="s">
        <v>6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V357">
        <v>0</v>
      </c>
      <c r="CW357">
        <v>0</v>
      </c>
      <c r="CX357">
        <f>ROUND(Y357*Source!I308,7)</f>
        <v>2</v>
      </c>
      <c r="CY357">
        <f t="shared" si="222"/>
        <v>623.34</v>
      </c>
      <c r="CZ357">
        <f t="shared" si="223"/>
        <v>655.5100000000001</v>
      </c>
      <c r="DA357">
        <f t="shared" si="224"/>
        <v>9.11</v>
      </c>
      <c r="DB357">
        <f t="shared" si="225"/>
        <v>655.51</v>
      </c>
      <c r="DC357">
        <f t="shared" si="226"/>
        <v>0</v>
      </c>
      <c r="DD357" t="s">
        <v>6</v>
      </c>
      <c r="DE357" t="s">
        <v>6</v>
      </c>
      <c r="DF357">
        <f t="shared" si="227"/>
        <v>11943.4</v>
      </c>
      <c r="DG357">
        <f t="shared" si="228"/>
        <v>0</v>
      </c>
      <c r="DH357">
        <f>Source!I308*SmtRes!Y357</f>
        <v>2</v>
      </c>
      <c r="DI357">
        <f t="shared" si="229"/>
        <v>623.34</v>
      </c>
      <c r="DJ357">
        <f t="shared" si="231"/>
        <v>11943.4</v>
      </c>
      <c r="DK357">
        <f>Source!BC308</f>
        <v>9.11</v>
      </c>
      <c r="DL357" t="s">
        <v>6</v>
      </c>
      <c r="DM357">
        <v>0</v>
      </c>
      <c r="DN357" t="s">
        <v>6</v>
      </c>
      <c r="DO357">
        <v>0</v>
      </c>
      <c r="GP357">
        <v>1</v>
      </c>
      <c r="GQ357">
        <v>-1</v>
      </c>
      <c r="GR357">
        <v>-1</v>
      </c>
    </row>
    <row r="358" spans="1:200" x14ac:dyDescent="0.2">
      <c r="A358">
        <f>ROW(Source!A313)</f>
        <v>313</v>
      </c>
      <c r="B358">
        <v>74715642</v>
      </c>
      <c r="C358">
        <v>74758893</v>
      </c>
      <c r="D358">
        <v>31709594</v>
      </c>
      <c r="E358">
        <v>70</v>
      </c>
      <c r="F358">
        <v>1</v>
      </c>
      <c r="G358">
        <v>1</v>
      </c>
      <c r="H358">
        <v>1</v>
      </c>
      <c r="I358" t="s">
        <v>544</v>
      </c>
      <c r="J358" t="s">
        <v>6</v>
      </c>
      <c r="K358" t="s">
        <v>545</v>
      </c>
      <c r="L358">
        <v>1191</v>
      </c>
      <c r="N358">
        <v>1013</v>
      </c>
      <c r="O358" t="s">
        <v>524</v>
      </c>
      <c r="P358" t="s">
        <v>524</v>
      </c>
      <c r="Q358">
        <v>1</v>
      </c>
      <c r="W358">
        <v>0</v>
      </c>
      <c r="X358">
        <v>-1759674247</v>
      </c>
      <c r="Y358">
        <f>(AT358*ROUND(1.05,7))</f>
        <v>1.0815000000000001</v>
      </c>
      <c r="AA358">
        <v>0</v>
      </c>
      <c r="AB358">
        <v>0</v>
      </c>
      <c r="AC358">
        <v>0</v>
      </c>
      <c r="AD358">
        <v>295.83999999999997</v>
      </c>
      <c r="AE358">
        <v>0</v>
      </c>
      <c r="AF358">
        <v>0</v>
      </c>
      <c r="AG358">
        <v>0</v>
      </c>
      <c r="AH358">
        <v>8.86</v>
      </c>
      <c r="AI358">
        <v>1</v>
      </c>
      <c r="AJ358">
        <v>1</v>
      </c>
      <c r="AK358">
        <v>1</v>
      </c>
      <c r="AL358">
        <v>33.39</v>
      </c>
      <c r="AM358">
        <v>4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6</v>
      </c>
      <c r="AT358">
        <v>1.03</v>
      </c>
      <c r="AU358" t="s">
        <v>64</v>
      </c>
      <c r="AV358">
        <v>1</v>
      </c>
      <c r="AW358">
        <v>2</v>
      </c>
      <c r="AX358">
        <v>74758901</v>
      </c>
      <c r="AY358">
        <v>1</v>
      </c>
      <c r="AZ358">
        <v>0</v>
      </c>
      <c r="BA358">
        <v>380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U358">
        <f>ROUND(AT358*Source!I313*AH358*AL358,2)</f>
        <v>609.41999999999996</v>
      </c>
      <c r="CV358">
        <f>ROUND(Y358*Source!I313,7)</f>
        <v>2.1629999999999998</v>
      </c>
      <c r="CW358">
        <v>0</v>
      </c>
      <c r="CX358">
        <f>ROUND(Y358*Source!I313,7)</f>
        <v>2.1629999999999998</v>
      </c>
      <c r="CY358">
        <f>AD358</f>
        <v>295.83999999999997</v>
      </c>
      <c r="CZ358">
        <f>AH358</f>
        <v>8.86</v>
      </c>
      <c r="DA358">
        <f>AL358</f>
        <v>33.39</v>
      </c>
      <c r="DB358">
        <f>ROUND((ROUND(AT358*CZ358,2)*ROUND(1.05,7)),2)</f>
        <v>9.59</v>
      </c>
      <c r="DC358">
        <f>ROUND((ROUND(AT358*AG358,2)*ROUND(1.05,7)),2)</f>
        <v>0</v>
      </c>
      <c r="DD358" t="s">
        <v>6</v>
      </c>
      <c r="DE358" t="s">
        <v>6</v>
      </c>
      <c r="DF358">
        <f>ROUND(ROUND(AE358,2)*CX358,2)</f>
        <v>0</v>
      </c>
      <c r="DG358">
        <f t="shared" si="228"/>
        <v>0</v>
      </c>
      <c r="DH358">
        <f>Source!I313*SmtRes!Y358</f>
        <v>2.1630000000000003</v>
      </c>
      <c r="DI358">
        <f>AD358</f>
        <v>295.83999999999997</v>
      </c>
      <c r="DJ358">
        <f>EtalonRes!AB380</f>
        <v>8.86</v>
      </c>
      <c r="DK358">
        <f>Source!BA313</f>
        <v>33.39</v>
      </c>
      <c r="DL358" t="s">
        <v>6</v>
      </c>
      <c r="DM358">
        <v>0</v>
      </c>
      <c r="DN358" t="s">
        <v>6</v>
      </c>
      <c r="DO358">
        <v>0</v>
      </c>
      <c r="GQ358">
        <v>-1</v>
      </c>
      <c r="GR358">
        <v>-1</v>
      </c>
    </row>
    <row r="359" spans="1:200" x14ac:dyDescent="0.2">
      <c r="A359">
        <f>ROW(Source!A313)</f>
        <v>313</v>
      </c>
      <c r="B359">
        <v>74715642</v>
      </c>
      <c r="C359">
        <v>74758893</v>
      </c>
      <c r="D359">
        <v>31709492</v>
      </c>
      <c r="E359">
        <v>70</v>
      </c>
      <c r="F359">
        <v>1</v>
      </c>
      <c r="G359">
        <v>1</v>
      </c>
      <c r="H359">
        <v>1</v>
      </c>
      <c r="I359" t="s">
        <v>525</v>
      </c>
      <c r="J359" t="s">
        <v>6</v>
      </c>
      <c r="K359" t="s">
        <v>526</v>
      </c>
      <c r="L359">
        <v>1191</v>
      </c>
      <c r="N359">
        <v>1013</v>
      </c>
      <c r="O359" t="s">
        <v>524</v>
      </c>
      <c r="P359" t="s">
        <v>524</v>
      </c>
      <c r="Q359">
        <v>1</v>
      </c>
      <c r="W359">
        <v>0</v>
      </c>
      <c r="X359">
        <v>-1417349443</v>
      </c>
      <c r="Y359">
        <f>(AT359*ROUND(1.05,7))</f>
        <v>1.0500000000000001E-2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33.39</v>
      </c>
      <c r="AL359">
        <v>1</v>
      </c>
      <c r="AM359">
        <v>4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6</v>
      </c>
      <c r="AT359">
        <v>0.01</v>
      </c>
      <c r="AU359" t="s">
        <v>64</v>
      </c>
      <c r="AV359">
        <v>2</v>
      </c>
      <c r="AW359">
        <v>2</v>
      </c>
      <c r="AX359">
        <v>74758902</v>
      </c>
      <c r="AY359">
        <v>1</v>
      </c>
      <c r="AZ359">
        <v>0</v>
      </c>
      <c r="BA359">
        <v>381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V359">
        <v>0</v>
      </c>
      <c r="CW359">
        <v>0</v>
      </c>
      <c r="CX359">
        <f>ROUND(Y359*Source!I313,7)</f>
        <v>2.1000000000000001E-2</v>
      </c>
      <c r="CY359">
        <f>AD359</f>
        <v>0</v>
      </c>
      <c r="CZ359">
        <f>AH359</f>
        <v>0</v>
      </c>
      <c r="DA359">
        <f>AL359</f>
        <v>1</v>
      </c>
      <c r="DB359">
        <f>ROUND((ROUND(AT359*CZ359,2)*ROUND(1.05,7)),2)</f>
        <v>0</v>
      </c>
      <c r="DC359">
        <f>ROUND((ROUND(AT359*AG359,2)*ROUND(1.05,7)),2)</f>
        <v>0</v>
      </c>
      <c r="DD359" t="s">
        <v>6</v>
      </c>
      <c r="DE359" t="s">
        <v>6</v>
      </c>
      <c r="DF359">
        <f>ROUND(ROUND(AE359,2)*CX359,2)</f>
        <v>0</v>
      </c>
      <c r="DG359">
        <f t="shared" si="228"/>
        <v>0</v>
      </c>
      <c r="DH359">
        <f>Source!I313*SmtRes!Y359</f>
        <v>2.1000000000000001E-2</v>
      </c>
      <c r="DI359">
        <f>AD359</f>
        <v>0</v>
      </c>
      <c r="DJ359">
        <f>EtalonRes!AB381</f>
        <v>0</v>
      </c>
      <c r="DK359">
        <f>Source!BA313</f>
        <v>33.39</v>
      </c>
      <c r="DL359" t="s">
        <v>6</v>
      </c>
      <c r="DM359">
        <v>0</v>
      </c>
      <c r="DN359" t="s">
        <v>6</v>
      </c>
      <c r="DO359">
        <v>0</v>
      </c>
      <c r="GQ359">
        <v>-1</v>
      </c>
      <c r="GR359">
        <v>-1</v>
      </c>
    </row>
    <row r="360" spans="1:200" x14ac:dyDescent="0.2">
      <c r="A360">
        <f>ROW(Source!A313)</f>
        <v>313</v>
      </c>
      <c r="B360">
        <v>74715642</v>
      </c>
      <c r="C360">
        <v>74758893</v>
      </c>
      <c r="D360">
        <v>49672695</v>
      </c>
      <c r="E360">
        <v>1</v>
      </c>
      <c r="F360">
        <v>1</v>
      </c>
      <c r="G360">
        <v>1</v>
      </c>
      <c r="H360">
        <v>2</v>
      </c>
      <c r="I360" t="s">
        <v>531</v>
      </c>
      <c r="J360" t="s">
        <v>532</v>
      </c>
      <c r="K360" t="s">
        <v>533</v>
      </c>
      <c r="L360">
        <v>1367</v>
      </c>
      <c r="N360">
        <v>1011</v>
      </c>
      <c r="O360" t="s">
        <v>530</v>
      </c>
      <c r="P360" t="s">
        <v>530</v>
      </c>
      <c r="Q360">
        <v>1</v>
      </c>
      <c r="W360">
        <v>0</v>
      </c>
      <c r="X360">
        <v>1063590936</v>
      </c>
      <c r="Y360">
        <f>(AT360*ROUND(1.05,7))</f>
        <v>0.27300000000000002</v>
      </c>
      <c r="AA360">
        <v>0</v>
      </c>
      <c r="AB360">
        <v>41.37</v>
      </c>
      <c r="AC360">
        <v>0</v>
      </c>
      <c r="AD360">
        <v>0</v>
      </c>
      <c r="AE360">
        <v>0</v>
      </c>
      <c r="AF360">
        <v>3.12</v>
      </c>
      <c r="AG360">
        <v>0</v>
      </c>
      <c r="AH360">
        <v>0</v>
      </c>
      <c r="AI360">
        <v>1</v>
      </c>
      <c r="AJ360">
        <v>13.26</v>
      </c>
      <c r="AK360">
        <v>33.39</v>
      </c>
      <c r="AL360">
        <v>1</v>
      </c>
      <c r="AM360">
        <v>4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6</v>
      </c>
      <c r="AT360">
        <v>0.26</v>
      </c>
      <c r="AU360" t="s">
        <v>64</v>
      </c>
      <c r="AV360">
        <v>0</v>
      </c>
      <c r="AW360">
        <v>2</v>
      </c>
      <c r="AX360">
        <v>74758903</v>
      </c>
      <c r="AY360">
        <v>1</v>
      </c>
      <c r="AZ360">
        <v>0</v>
      </c>
      <c r="BA360">
        <v>382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V360">
        <v>0</v>
      </c>
      <c r="CW360">
        <f>ROUND(Y360*Source!I313*DO360,7)</f>
        <v>0</v>
      </c>
      <c r="CX360">
        <f>ROUND(Y360*Source!I313,7)</f>
        <v>0.54600000000000004</v>
      </c>
      <c r="CY360">
        <f>AB360</f>
        <v>41.37</v>
      </c>
      <c r="CZ360">
        <f>AF360</f>
        <v>3.12</v>
      </c>
      <c r="DA360">
        <f>AJ360</f>
        <v>13.26</v>
      </c>
      <c r="DB360">
        <f>ROUND((ROUND(AT360*CZ360,2)*ROUND(1.05,7)),2)</f>
        <v>0.85</v>
      </c>
      <c r="DC360">
        <f>ROUND((ROUND(AT360*AG360,2)*ROUND(1.05,7)),2)</f>
        <v>0</v>
      </c>
      <c r="DD360" t="s">
        <v>6</v>
      </c>
      <c r="DE360" t="s">
        <v>6</v>
      </c>
      <c r="DF360">
        <f>ROUND(ROUND(AE360,2)*CX360,2)</f>
        <v>0</v>
      </c>
      <c r="DG360">
        <f>ROUND(ROUND(AF360*AJ360,2)*CX360,2)</f>
        <v>22.59</v>
      </c>
      <c r="DH360">
        <f>Source!I313*SmtRes!Y360</f>
        <v>0.54600000000000004</v>
      </c>
      <c r="DI360">
        <f>AB360</f>
        <v>41.37</v>
      </c>
      <c r="DJ360">
        <f>EtalonRes!Z382</f>
        <v>3.12</v>
      </c>
      <c r="DK360">
        <f>Source!BB313</f>
        <v>13.26</v>
      </c>
      <c r="DL360" t="s">
        <v>6</v>
      </c>
      <c r="DM360">
        <v>0</v>
      </c>
      <c r="DN360" t="s">
        <v>6</v>
      </c>
      <c r="DO360">
        <v>0</v>
      </c>
      <c r="GQ360">
        <v>-1</v>
      </c>
      <c r="GR360">
        <v>-1</v>
      </c>
    </row>
    <row r="361" spans="1:200" x14ac:dyDescent="0.2">
      <c r="A361">
        <f>ROW(Source!A313)</f>
        <v>313</v>
      </c>
      <c r="B361">
        <v>74715642</v>
      </c>
      <c r="C361">
        <v>74758893</v>
      </c>
      <c r="D361">
        <v>49673503</v>
      </c>
      <c r="E361">
        <v>1</v>
      </c>
      <c r="F361">
        <v>1</v>
      </c>
      <c r="G361">
        <v>1</v>
      </c>
      <c r="H361">
        <v>2</v>
      </c>
      <c r="I361" t="s">
        <v>534</v>
      </c>
      <c r="J361" t="s">
        <v>535</v>
      </c>
      <c r="K361" t="s">
        <v>536</v>
      </c>
      <c r="L361">
        <v>1367</v>
      </c>
      <c r="N361">
        <v>1011</v>
      </c>
      <c r="O361" t="s">
        <v>530</v>
      </c>
      <c r="P361" t="s">
        <v>530</v>
      </c>
      <c r="Q361">
        <v>1</v>
      </c>
      <c r="W361">
        <v>0</v>
      </c>
      <c r="X361">
        <v>509054691</v>
      </c>
      <c r="Y361">
        <f>(AT361*ROUND(1.05,7))</f>
        <v>1.0500000000000001E-2</v>
      </c>
      <c r="AA361">
        <v>0</v>
      </c>
      <c r="AB361">
        <v>871.31</v>
      </c>
      <c r="AC361">
        <v>387.32</v>
      </c>
      <c r="AD361">
        <v>0</v>
      </c>
      <c r="AE361">
        <v>0</v>
      </c>
      <c r="AF361">
        <v>65.709999999999994</v>
      </c>
      <c r="AG361">
        <v>11.6</v>
      </c>
      <c r="AH361">
        <v>0</v>
      </c>
      <c r="AI361">
        <v>1</v>
      </c>
      <c r="AJ361">
        <v>13.26</v>
      </c>
      <c r="AK361">
        <v>33.39</v>
      </c>
      <c r="AL361">
        <v>1</v>
      </c>
      <c r="AM361">
        <v>4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6</v>
      </c>
      <c r="AT361">
        <v>0.01</v>
      </c>
      <c r="AU361" t="s">
        <v>64</v>
      </c>
      <c r="AV361">
        <v>0</v>
      </c>
      <c r="AW361">
        <v>2</v>
      </c>
      <c r="AX361">
        <v>74758904</v>
      </c>
      <c r="AY361">
        <v>1</v>
      </c>
      <c r="AZ361">
        <v>0</v>
      </c>
      <c r="BA361">
        <v>383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V361">
        <v>0</v>
      </c>
      <c r="CW361">
        <f>ROUND(Y361*Source!I313*DO361,7)</f>
        <v>0</v>
      </c>
      <c r="CX361">
        <f>ROUND(Y361*Source!I313,7)</f>
        <v>2.1000000000000001E-2</v>
      </c>
      <c r="CY361">
        <f>AB361</f>
        <v>871.31</v>
      </c>
      <c r="CZ361">
        <f>AF361</f>
        <v>65.709999999999994</v>
      </c>
      <c r="DA361">
        <f>AJ361</f>
        <v>13.26</v>
      </c>
      <c r="DB361">
        <f>ROUND((ROUND(AT361*CZ361,2)*ROUND(1.05,7)),2)</f>
        <v>0.69</v>
      </c>
      <c r="DC361">
        <f>ROUND((ROUND(AT361*AG361,2)*ROUND(1.05,7)),2)</f>
        <v>0.13</v>
      </c>
      <c r="DD361" t="s">
        <v>6</v>
      </c>
      <c r="DE361" t="s">
        <v>6</v>
      </c>
      <c r="DF361">
        <f>ROUND(ROUND(AE361,2)*CX361,2)</f>
        <v>0</v>
      </c>
      <c r="DG361">
        <f>ROUND(ROUND(AF361*AJ361,2)*CX361,2)</f>
        <v>18.3</v>
      </c>
      <c r="DH361">
        <f>Source!I313*SmtRes!Y361</f>
        <v>2.1000000000000001E-2</v>
      </c>
      <c r="DI361">
        <f>AB361</f>
        <v>871.31</v>
      </c>
      <c r="DJ361">
        <f>EtalonRes!Z383</f>
        <v>65.709999999999994</v>
      </c>
      <c r="DK361">
        <f>Source!BB313</f>
        <v>13.26</v>
      </c>
      <c r="DL361" t="s">
        <v>6</v>
      </c>
      <c r="DM361">
        <v>0</v>
      </c>
      <c r="DN361" t="s">
        <v>6</v>
      </c>
      <c r="DO361">
        <v>0</v>
      </c>
      <c r="GQ361">
        <v>-1</v>
      </c>
      <c r="GR361">
        <v>-1</v>
      </c>
    </row>
    <row r="362" spans="1:200" x14ac:dyDescent="0.2">
      <c r="A362">
        <f>ROW(Source!A313)</f>
        <v>313</v>
      </c>
      <c r="B362">
        <v>74715642</v>
      </c>
      <c r="C362">
        <v>74758893</v>
      </c>
      <c r="D362">
        <v>49525488</v>
      </c>
      <c r="E362">
        <v>1</v>
      </c>
      <c r="F362">
        <v>1</v>
      </c>
      <c r="G362">
        <v>1</v>
      </c>
      <c r="H362">
        <v>3</v>
      </c>
      <c r="I362" t="s">
        <v>537</v>
      </c>
      <c r="J362" t="s">
        <v>538</v>
      </c>
      <c r="K362" t="s">
        <v>539</v>
      </c>
      <c r="L362">
        <v>1346</v>
      </c>
      <c r="N362">
        <v>1009</v>
      </c>
      <c r="O362" t="s">
        <v>540</v>
      </c>
      <c r="P362" t="s">
        <v>540</v>
      </c>
      <c r="Q362">
        <v>1</v>
      </c>
      <c r="W362">
        <v>0</v>
      </c>
      <c r="X362">
        <v>-1864341761</v>
      </c>
      <c r="Y362" s="183" t="e">
        <f>#REF!</f>
        <v>#REF!</v>
      </c>
      <c r="AA362">
        <v>82.35</v>
      </c>
      <c r="AB362">
        <v>0</v>
      </c>
      <c r="AC362">
        <v>0</v>
      </c>
      <c r="AD362">
        <v>0</v>
      </c>
      <c r="AE362">
        <v>9.0399999999999991</v>
      </c>
      <c r="AF362">
        <v>0</v>
      </c>
      <c r="AG362">
        <v>0</v>
      </c>
      <c r="AH362">
        <v>0</v>
      </c>
      <c r="AI362">
        <v>9.11</v>
      </c>
      <c r="AJ362">
        <v>1</v>
      </c>
      <c r="AK362">
        <v>1</v>
      </c>
      <c r="AL362">
        <v>1</v>
      </c>
      <c r="AM362">
        <v>4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6</v>
      </c>
      <c r="AT362">
        <v>0.2</v>
      </c>
      <c r="AU362" t="s">
        <v>6</v>
      </c>
      <c r="AV362">
        <v>0</v>
      </c>
      <c r="AW362">
        <v>2</v>
      </c>
      <c r="AX362">
        <v>74758905</v>
      </c>
      <c r="AY362">
        <v>1</v>
      </c>
      <c r="AZ362">
        <v>0</v>
      </c>
      <c r="BA362">
        <v>384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V362">
        <v>0</v>
      </c>
      <c r="CW362">
        <v>0</v>
      </c>
      <c r="CX362" t="e">
        <f>ROUND(Y362*Source!I313,7)</f>
        <v>#REF!</v>
      </c>
      <c r="CY362">
        <f>AA362</f>
        <v>82.35</v>
      </c>
      <c r="CZ362">
        <f>AE362</f>
        <v>9.0399999999999991</v>
      </c>
      <c r="DA362">
        <f>AI362</f>
        <v>9.11</v>
      </c>
      <c r="DB362">
        <f>ROUND(ROUND(AT362*CZ362,2),2)</f>
        <v>1.81</v>
      </c>
      <c r="DC362">
        <f>ROUND(ROUND(AT362*AG362,2),2)</f>
        <v>0</v>
      </c>
      <c r="DD362" t="s">
        <v>6</v>
      </c>
      <c r="DE362" t="s">
        <v>6</v>
      </c>
      <c r="DF362" t="e">
        <f>ROUND(ROUND(AE362*AI362,2)*CX362,2)</f>
        <v>#REF!</v>
      </c>
      <c r="DG362" t="e">
        <f t="shared" ref="DG362:DG367" si="232">ROUND(ROUND(AF362,2)*CX362,2)</f>
        <v>#REF!</v>
      </c>
      <c r="DH362" t="e">
        <f>Source!I313*SmtRes!Y362</f>
        <v>#REF!</v>
      </c>
      <c r="DI362">
        <f>AA362</f>
        <v>82.35</v>
      </c>
      <c r="DJ362">
        <f>EtalonRes!Y384</f>
        <v>9.0399999999999991</v>
      </c>
      <c r="DK362">
        <f>Source!BC313</f>
        <v>9.11</v>
      </c>
      <c r="DL362" t="s">
        <v>6</v>
      </c>
      <c r="DM362">
        <v>0</v>
      </c>
      <c r="DN362" t="s">
        <v>6</v>
      </c>
      <c r="DO362">
        <v>0</v>
      </c>
      <c r="GQ362">
        <v>-1</v>
      </c>
      <c r="GR362">
        <v>-1</v>
      </c>
    </row>
    <row r="363" spans="1:200" x14ac:dyDescent="0.2">
      <c r="A363">
        <f>ROW(Source!A313)</f>
        <v>313</v>
      </c>
      <c r="B363">
        <v>74715642</v>
      </c>
      <c r="C363">
        <v>74758893</v>
      </c>
      <c r="D363">
        <v>49526492</v>
      </c>
      <c r="E363">
        <v>1</v>
      </c>
      <c r="F363">
        <v>1</v>
      </c>
      <c r="G363">
        <v>1</v>
      </c>
      <c r="H363">
        <v>3</v>
      </c>
      <c r="I363" t="s">
        <v>541</v>
      </c>
      <c r="J363" t="s">
        <v>542</v>
      </c>
      <c r="K363" t="s">
        <v>543</v>
      </c>
      <c r="L363">
        <v>1346</v>
      </c>
      <c r="N363">
        <v>1009</v>
      </c>
      <c r="O363" t="s">
        <v>540</v>
      </c>
      <c r="P363" t="s">
        <v>540</v>
      </c>
      <c r="Q363">
        <v>1</v>
      </c>
      <c r="W363">
        <v>0</v>
      </c>
      <c r="X363">
        <v>497341279</v>
      </c>
      <c r="Y363" s="183" t="e">
        <f>#REF!</f>
        <v>#REF!</v>
      </c>
      <c r="AA363">
        <v>210.35</v>
      </c>
      <c r="AB363">
        <v>0</v>
      </c>
      <c r="AC363">
        <v>0</v>
      </c>
      <c r="AD363">
        <v>0</v>
      </c>
      <c r="AE363">
        <v>23.09</v>
      </c>
      <c r="AF363">
        <v>0</v>
      </c>
      <c r="AG363">
        <v>0</v>
      </c>
      <c r="AH363">
        <v>0</v>
      </c>
      <c r="AI363">
        <v>9.11</v>
      </c>
      <c r="AJ363">
        <v>1</v>
      </c>
      <c r="AK363">
        <v>1</v>
      </c>
      <c r="AL363">
        <v>1</v>
      </c>
      <c r="AM363">
        <v>4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6</v>
      </c>
      <c r="AT363">
        <v>0.246</v>
      </c>
      <c r="AU363" t="s">
        <v>6</v>
      </c>
      <c r="AV363">
        <v>0</v>
      </c>
      <c r="AW363">
        <v>2</v>
      </c>
      <c r="AX363">
        <v>74758906</v>
      </c>
      <c r="AY363">
        <v>1</v>
      </c>
      <c r="AZ363">
        <v>0</v>
      </c>
      <c r="BA363">
        <v>385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V363">
        <v>0</v>
      </c>
      <c r="CW363">
        <v>0</v>
      </c>
      <c r="CX363" t="e">
        <f>ROUND(Y363*Source!I313,7)</f>
        <v>#REF!</v>
      </c>
      <c r="CY363">
        <f>AA363</f>
        <v>210.35</v>
      </c>
      <c r="CZ363">
        <f>AE363</f>
        <v>23.09</v>
      </c>
      <c r="DA363">
        <f>AI363</f>
        <v>9.11</v>
      </c>
      <c r="DB363">
        <f>ROUND(ROUND(AT363*CZ363,2),2)</f>
        <v>5.68</v>
      </c>
      <c r="DC363">
        <f>ROUND(ROUND(AT363*AG363,2),2)</f>
        <v>0</v>
      </c>
      <c r="DD363" t="s">
        <v>6</v>
      </c>
      <c r="DE363" t="s">
        <v>6</v>
      </c>
      <c r="DF363" t="e">
        <f>ROUND(ROUND(AE363*AI363,2)*CX363,2)</f>
        <v>#REF!</v>
      </c>
      <c r="DG363" t="e">
        <f t="shared" si="232"/>
        <v>#REF!</v>
      </c>
      <c r="DH363" t="e">
        <f>Source!I313*SmtRes!Y363</f>
        <v>#REF!</v>
      </c>
      <c r="DI363">
        <f>AA363</f>
        <v>210.35</v>
      </c>
      <c r="DJ363">
        <f>EtalonRes!Y385</f>
        <v>23.09</v>
      </c>
      <c r="DK363">
        <f>Source!BC313</f>
        <v>9.11</v>
      </c>
      <c r="DL363" t="s">
        <v>6</v>
      </c>
      <c r="DM363">
        <v>0</v>
      </c>
      <c r="DN363" t="s">
        <v>6</v>
      </c>
      <c r="DO363">
        <v>0</v>
      </c>
      <c r="GQ363">
        <v>-1</v>
      </c>
      <c r="GR363">
        <v>-1</v>
      </c>
    </row>
    <row r="364" spans="1:200" x14ac:dyDescent="0.2">
      <c r="A364">
        <f>ROW(Source!A313)</f>
        <v>313</v>
      </c>
      <c r="B364">
        <v>74715642</v>
      </c>
      <c r="C364">
        <v>74758893</v>
      </c>
      <c r="D364">
        <v>0</v>
      </c>
      <c r="E364">
        <v>0</v>
      </c>
      <c r="F364">
        <v>1</v>
      </c>
      <c r="G364">
        <v>1</v>
      </c>
      <c r="H364">
        <v>3</v>
      </c>
      <c r="I364" t="s">
        <v>35</v>
      </c>
      <c r="J364" t="s">
        <v>334</v>
      </c>
      <c r="K364" t="s">
        <v>333</v>
      </c>
      <c r="L364">
        <v>1371</v>
      </c>
      <c r="N364">
        <v>1013</v>
      </c>
      <c r="O364" t="s">
        <v>23</v>
      </c>
      <c r="P364" t="s">
        <v>23</v>
      </c>
      <c r="Q364">
        <v>1</v>
      </c>
      <c r="W364">
        <v>0</v>
      </c>
      <c r="X364">
        <v>1502475952</v>
      </c>
      <c r="Y364">
        <f>AT364</f>
        <v>0.5</v>
      </c>
      <c r="AA364">
        <v>1595</v>
      </c>
      <c r="AB364">
        <v>0</v>
      </c>
      <c r="AC364">
        <v>0</v>
      </c>
      <c r="AD364">
        <v>0</v>
      </c>
      <c r="AE364">
        <v>1677.3400000000001</v>
      </c>
      <c r="AF364">
        <v>0</v>
      </c>
      <c r="AG364">
        <v>0</v>
      </c>
      <c r="AH364">
        <v>0</v>
      </c>
      <c r="AI364">
        <v>9.11</v>
      </c>
      <c r="AJ364">
        <v>1</v>
      </c>
      <c r="AK364">
        <v>1</v>
      </c>
      <c r="AL364">
        <v>1</v>
      </c>
      <c r="AM364">
        <v>0</v>
      </c>
      <c r="AN364">
        <v>0</v>
      </c>
      <c r="AO364">
        <v>0</v>
      </c>
      <c r="AP364">
        <v>1</v>
      </c>
      <c r="AQ364">
        <v>0</v>
      </c>
      <c r="AR364">
        <v>0</v>
      </c>
      <c r="AS364" t="s">
        <v>6</v>
      </c>
      <c r="AT364">
        <v>0.5</v>
      </c>
      <c r="AU364" t="s">
        <v>6</v>
      </c>
      <c r="AV364">
        <v>0</v>
      </c>
      <c r="AW364">
        <v>1</v>
      </c>
      <c r="AX364">
        <v>-1</v>
      </c>
      <c r="AY364">
        <v>0</v>
      </c>
      <c r="AZ364">
        <v>0</v>
      </c>
      <c r="BA364" t="s">
        <v>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V364">
        <v>0</v>
      </c>
      <c r="CW364">
        <v>0</v>
      </c>
      <c r="CX364">
        <f>ROUND(Y364*Source!I313,7)</f>
        <v>1</v>
      </c>
      <c r="CY364">
        <f>AA364</f>
        <v>1595</v>
      </c>
      <c r="CZ364">
        <f>AE364</f>
        <v>1677.3400000000001</v>
      </c>
      <c r="DA364">
        <f>AI364</f>
        <v>9.11</v>
      </c>
      <c r="DB364">
        <f>ROUND(ROUND(AT364*CZ364,2),2)</f>
        <v>838.67</v>
      </c>
      <c r="DC364">
        <f>ROUND(ROUND(AT364*AG364,2),2)</f>
        <v>0</v>
      </c>
      <c r="DD364" t="s">
        <v>6</v>
      </c>
      <c r="DE364" t="s">
        <v>6</v>
      </c>
      <c r="DF364">
        <f>ROUND(ROUND(AE364*AI364,2)*CX364,2)</f>
        <v>15280.57</v>
      </c>
      <c r="DG364">
        <f t="shared" si="232"/>
        <v>0</v>
      </c>
      <c r="DH364">
        <f>Source!I313*SmtRes!Y364</f>
        <v>1</v>
      </c>
      <c r="DI364">
        <f>AA364</f>
        <v>1595</v>
      </c>
      <c r="DJ364">
        <f>DF364</f>
        <v>15280.57</v>
      </c>
      <c r="DK364">
        <f>Source!BC313</f>
        <v>9.11</v>
      </c>
      <c r="DL364" t="s">
        <v>6</v>
      </c>
      <c r="DM364">
        <v>0</v>
      </c>
      <c r="DN364" t="s">
        <v>6</v>
      </c>
      <c r="DO364">
        <v>0</v>
      </c>
      <c r="GP364">
        <v>1</v>
      </c>
      <c r="GQ364">
        <v>-1</v>
      </c>
      <c r="GR364">
        <v>-1</v>
      </c>
    </row>
    <row r="365" spans="1:200" x14ac:dyDescent="0.2">
      <c r="A365">
        <f>ROW(Source!A313)</f>
        <v>313</v>
      </c>
      <c r="B365">
        <v>74715642</v>
      </c>
      <c r="C365">
        <v>74758893</v>
      </c>
      <c r="D365">
        <v>0</v>
      </c>
      <c r="E365">
        <v>1</v>
      </c>
      <c r="F365">
        <v>1</v>
      </c>
      <c r="G365">
        <v>1</v>
      </c>
      <c r="H365">
        <v>3</v>
      </c>
      <c r="I365" t="s">
        <v>35</v>
      </c>
      <c r="J365" t="s">
        <v>249</v>
      </c>
      <c r="K365" t="s">
        <v>248</v>
      </c>
      <c r="L365">
        <v>1371</v>
      </c>
      <c r="N365">
        <v>1013</v>
      </c>
      <c r="O365" t="s">
        <v>23</v>
      </c>
      <c r="P365" t="s">
        <v>23</v>
      </c>
      <c r="Q365">
        <v>1</v>
      </c>
      <c r="W365">
        <v>0</v>
      </c>
      <c r="X365">
        <v>-2105354341</v>
      </c>
      <c r="Y365">
        <f>AT365</f>
        <v>0.5</v>
      </c>
      <c r="AA365">
        <v>1095.4100000000001</v>
      </c>
      <c r="AB365">
        <v>0</v>
      </c>
      <c r="AC365">
        <v>0</v>
      </c>
      <c r="AD365">
        <v>0</v>
      </c>
      <c r="AE365">
        <v>1151.96</v>
      </c>
      <c r="AF365">
        <v>0</v>
      </c>
      <c r="AG365">
        <v>0</v>
      </c>
      <c r="AH365">
        <v>0</v>
      </c>
      <c r="AI365">
        <v>9.11</v>
      </c>
      <c r="AJ365">
        <v>1</v>
      </c>
      <c r="AK365">
        <v>1</v>
      </c>
      <c r="AL365">
        <v>1</v>
      </c>
      <c r="AM365">
        <v>0</v>
      </c>
      <c r="AN365">
        <v>0</v>
      </c>
      <c r="AO365">
        <v>0</v>
      </c>
      <c r="AP365">
        <v>1</v>
      </c>
      <c r="AQ365">
        <v>0</v>
      </c>
      <c r="AR365">
        <v>0</v>
      </c>
      <c r="AS365" t="s">
        <v>6</v>
      </c>
      <c r="AT365">
        <v>0.5</v>
      </c>
      <c r="AU365" t="s">
        <v>6</v>
      </c>
      <c r="AV365">
        <v>0</v>
      </c>
      <c r="AW365">
        <v>1</v>
      </c>
      <c r="AX365">
        <v>-1</v>
      </c>
      <c r="AY365">
        <v>0</v>
      </c>
      <c r="AZ365">
        <v>0</v>
      </c>
      <c r="BA365" t="s">
        <v>6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V365">
        <v>0</v>
      </c>
      <c r="CW365">
        <v>0</v>
      </c>
      <c r="CX365">
        <f>ROUND(Y365*Source!I313,7)</f>
        <v>1</v>
      </c>
      <c r="CY365">
        <f>AA365</f>
        <v>1095.4100000000001</v>
      </c>
      <c r="CZ365">
        <f>AE365</f>
        <v>1151.96</v>
      </c>
      <c r="DA365">
        <f>AI365</f>
        <v>9.11</v>
      </c>
      <c r="DB365">
        <f>ROUND(ROUND(AT365*CZ365,2),2)</f>
        <v>575.98</v>
      </c>
      <c r="DC365">
        <f>ROUND(ROUND(AT365*AG365,2),2)</f>
        <v>0</v>
      </c>
      <c r="DD365" t="s">
        <v>6</v>
      </c>
      <c r="DE365" t="s">
        <v>6</v>
      </c>
      <c r="DF365">
        <f>ROUND(ROUND(AE365*AI365,2)*CX365,2)</f>
        <v>10494.36</v>
      </c>
      <c r="DG365">
        <f t="shared" si="232"/>
        <v>0</v>
      </c>
      <c r="DH365">
        <f>Source!I313*SmtRes!Y365</f>
        <v>1</v>
      </c>
      <c r="DI365">
        <f>AA365</f>
        <v>1095.4100000000001</v>
      </c>
      <c r="DJ365">
        <f>DF365</f>
        <v>10494.36</v>
      </c>
      <c r="DK365">
        <f>Source!BC313</f>
        <v>9.11</v>
      </c>
      <c r="DL365" t="s">
        <v>6</v>
      </c>
      <c r="DM365">
        <v>0</v>
      </c>
      <c r="DN365" t="s">
        <v>6</v>
      </c>
      <c r="DO365">
        <v>0</v>
      </c>
      <c r="GP365">
        <v>1</v>
      </c>
      <c r="GQ365">
        <v>-1</v>
      </c>
      <c r="GR365">
        <v>-1</v>
      </c>
    </row>
    <row r="366" spans="1:200" x14ac:dyDescent="0.2">
      <c r="A366">
        <f>ROW(Source!A316)</f>
        <v>316</v>
      </c>
      <c r="B366">
        <v>74715642</v>
      </c>
      <c r="C366">
        <v>74758909</v>
      </c>
      <c r="D366">
        <v>31714704</v>
      </c>
      <c r="E366">
        <v>70</v>
      </c>
      <c r="F366">
        <v>1</v>
      </c>
      <c r="G366">
        <v>1</v>
      </c>
      <c r="H366">
        <v>1</v>
      </c>
      <c r="I366" t="s">
        <v>546</v>
      </c>
      <c r="J366" t="s">
        <v>6</v>
      </c>
      <c r="K366" t="s">
        <v>547</v>
      </c>
      <c r="L366">
        <v>1191</v>
      </c>
      <c r="N366">
        <v>1013</v>
      </c>
      <c r="O366" t="s">
        <v>524</v>
      </c>
      <c r="P366" t="s">
        <v>524</v>
      </c>
      <c r="Q366">
        <v>1</v>
      </c>
      <c r="W366">
        <v>0</v>
      </c>
      <c r="X366">
        <v>-112797078</v>
      </c>
      <c r="Y366">
        <f>(AT366*ROUND(1.05,7))</f>
        <v>1.1130000000000002</v>
      </c>
      <c r="AA366">
        <v>0</v>
      </c>
      <c r="AB366">
        <v>0</v>
      </c>
      <c r="AC366">
        <v>0</v>
      </c>
      <c r="AD366">
        <v>299.51</v>
      </c>
      <c r="AE366">
        <v>0</v>
      </c>
      <c r="AF366">
        <v>0</v>
      </c>
      <c r="AG366">
        <v>0</v>
      </c>
      <c r="AH366">
        <v>8.9700000000000006</v>
      </c>
      <c r="AI366">
        <v>1</v>
      </c>
      <c r="AJ366">
        <v>1</v>
      </c>
      <c r="AK366">
        <v>1</v>
      </c>
      <c r="AL366">
        <v>33.39</v>
      </c>
      <c r="AM366">
        <v>4</v>
      </c>
      <c r="AN366">
        <v>0</v>
      </c>
      <c r="AO366">
        <v>1</v>
      </c>
      <c r="AP366">
        <v>1</v>
      </c>
      <c r="AQ366">
        <v>0</v>
      </c>
      <c r="AR366">
        <v>0</v>
      </c>
      <c r="AS366" t="s">
        <v>6</v>
      </c>
      <c r="AT366">
        <v>1.06</v>
      </c>
      <c r="AU366" t="s">
        <v>26</v>
      </c>
      <c r="AV366">
        <v>1</v>
      </c>
      <c r="AW366">
        <v>2</v>
      </c>
      <c r="AX366">
        <v>74758918</v>
      </c>
      <c r="AY366">
        <v>1</v>
      </c>
      <c r="AZ366">
        <v>0</v>
      </c>
      <c r="BA366">
        <v>387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U366">
        <f>ROUND(AT366*Source!I316*AH366*AL366,2)</f>
        <v>317.48</v>
      </c>
      <c r="CV366">
        <f>ROUND(Y366*Source!I316,7)</f>
        <v>1.113</v>
      </c>
      <c r="CW366">
        <v>0</v>
      </c>
      <c r="CX366">
        <f>ROUND(Y366*Source!I316,7)</f>
        <v>1.113</v>
      </c>
      <c r="CY366">
        <f>AD366</f>
        <v>299.51</v>
      </c>
      <c r="CZ366">
        <f>AH366</f>
        <v>8.9700000000000006</v>
      </c>
      <c r="DA366">
        <f>AL366</f>
        <v>33.39</v>
      </c>
      <c r="DB366">
        <f>ROUND((ROUND(AT366*CZ366,2)*ROUND(1.05,7)),2)</f>
        <v>9.99</v>
      </c>
      <c r="DC366">
        <f>ROUND((ROUND(AT366*AG366,2)*ROUND(1.05,7)),2)</f>
        <v>0</v>
      </c>
      <c r="DD366" t="s">
        <v>6</v>
      </c>
      <c r="DE366" t="s">
        <v>6</v>
      </c>
      <c r="DF366">
        <f>ROUND(ROUND(AE366,2)*CX366,2)</f>
        <v>0</v>
      </c>
      <c r="DG366">
        <f t="shared" si="232"/>
        <v>0</v>
      </c>
      <c r="DH366">
        <f>Source!I316*SmtRes!Y366</f>
        <v>1.1130000000000002</v>
      </c>
      <c r="DI366">
        <f>AD366</f>
        <v>299.51</v>
      </c>
      <c r="DJ366">
        <f>EtalonRes!AB387</f>
        <v>8.9700000000000006</v>
      </c>
      <c r="DK366">
        <f>Source!BA316</f>
        <v>33.39</v>
      </c>
      <c r="DL366" t="s">
        <v>6</v>
      </c>
      <c r="DM366">
        <v>0</v>
      </c>
      <c r="DN366" t="s">
        <v>6</v>
      </c>
      <c r="DO366">
        <v>0</v>
      </c>
      <c r="GQ366">
        <v>-1</v>
      </c>
      <c r="GR366">
        <v>-1</v>
      </c>
    </row>
    <row r="367" spans="1:200" x14ac:dyDescent="0.2">
      <c r="A367">
        <f>ROW(Source!A316)</f>
        <v>316</v>
      </c>
      <c r="B367">
        <v>74715642</v>
      </c>
      <c r="C367">
        <v>74758909</v>
      </c>
      <c r="D367">
        <v>31709492</v>
      </c>
      <c r="E367">
        <v>70</v>
      </c>
      <c r="F367">
        <v>1</v>
      </c>
      <c r="G367">
        <v>1</v>
      </c>
      <c r="H367">
        <v>1</v>
      </c>
      <c r="I367" t="s">
        <v>525</v>
      </c>
      <c r="J367" t="s">
        <v>6</v>
      </c>
      <c r="K367" t="s">
        <v>526</v>
      </c>
      <c r="L367">
        <v>1191</v>
      </c>
      <c r="N367">
        <v>1013</v>
      </c>
      <c r="O367" t="s">
        <v>524</v>
      </c>
      <c r="P367" t="s">
        <v>524</v>
      </c>
      <c r="Q367">
        <v>1</v>
      </c>
      <c r="W367">
        <v>0</v>
      </c>
      <c r="X367">
        <v>-1417349443</v>
      </c>
      <c r="Y367">
        <f>(AT367*ROUND(1.05,7))</f>
        <v>1.0500000000000001E-2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33.39</v>
      </c>
      <c r="AL367">
        <v>1</v>
      </c>
      <c r="AM367">
        <v>4</v>
      </c>
      <c r="AN367">
        <v>0</v>
      </c>
      <c r="AO367">
        <v>1</v>
      </c>
      <c r="AP367">
        <v>1</v>
      </c>
      <c r="AQ367">
        <v>0</v>
      </c>
      <c r="AR367">
        <v>0</v>
      </c>
      <c r="AS367" t="s">
        <v>6</v>
      </c>
      <c r="AT367">
        <v>0.01</v>
      </c>
      <c r="AU367" t="s">
        <v>26</v>
      </c>
      <c r="AV367">
        <v>2</v>
      </c>
      <c r="AW367">
        <v>2</v>
      </c>
      <c r="AX367">
        <v>74758919</v>
      </c>
      <c r="AY367">
        <v>1</v>
      </c>
      <c r="AZ367">
        <v>0</v>
      </c>
      <c r="BA367">
        <v>388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V367">
        <v>0</v>
      </c>
      <c r="CW367">
        <v>0</v>
      </c>
      <c r="CX367">
        <f>ROUND(Y367*Source!I316,7)</f>
        <v>1.0500000000000001E-2</v>
      </c>
      <c r="CY367">
        <f>AD367</f>
        <v>0</v>
      </c>
      <c r="CZ367">
        <f>AH367</f>
        <v>0</v>
      </c>
      <c r="DA367">
        <f>AL367</f>
        <v>1</v>
      </c>
      <c r="DB367">
        <f>ROUND((ROUND(AT367*CZ367,2)*ROUND(1.05,7)),2)</f>
        <v>0</v>
      </c>
      <c r="DC367">
        <f>ROUND((ROUND(AT367*AG367,2)*ROUND(1.05,7)),2)</f>
        <v>0</v>
      </c>
      <c r="DD367" t="s">
        <v>6</v>
      </c>
      <c r="DE367" t="s">
        <v>6</v>
      </c>
      <c r="DF367">
        <f>ROUND(ROUND(AE367,2)*CX367,2)</f>
        <v>0</v>
      </c>
      <c r="DG367">
        <f t="shared" si="232"/>
        <v>0</v>
      </c>
      <c r="DH367">
        <f>Source!I316*SmtRes!Y367</f>
        <v>1.0500000000000001E-2</v>
      </c>
      <c r="DI367">
        <f>AD367</f>
        <v>0</v>
      </c>
      <c r="DJ367">
        <f>EtalonRes!AB388</f>
        <v>0</v>
      </c>
      <c r="DK367">
        <f>Source!BA316</f>
        <v>33.39</v>
      </c>
      <c r="DL367" t="s">
        <v>6</v>
      </c>
      <c r="DM367">
        <v>0</v>
      </c>
      <c r="DN367" t="s">
        <v>6</v>
      </c>
      <c r="DO367">
        <v>0</v>
      </c>
      <c r="GQ367">
        <v>-1</v>
      </c>
      <c r="GR367">
        <v>-1</v>
      </c>
    </row>
    <row r="368" spans="1:200" x14ac:dyDescent="0.2">
      <c r="A368">
        <f>ROW(Source!A316)</f>
        <v>316</v>
      </c>
      <c r="B368">
        <v>74715642</v>
      </c>
      <c r="C368">
        <v>74758909</v>
      </c>
      <c r="D368">
        <v>49672695</v>
      </c>
      <c r="E368">
        <v>1</v>
      </c>
      <c r="F368">
        <v>1</v>
      </c>
      <c r="G368">
        <v>1</v>
      </c>
      <c r="H368">
        <v>2</v>
      </c>
      <c r="I368" t="s">
        <v>531</v>
      </c>
      <c r="J368" t="s">
        <v>532</v>
      </c>
      <c r="K368" t="s">
        <v>533</v>
      </c>
      <c r="L368">
        <v>1367</v>
      </c>
      <c r="N368">
        <v>1011</v>
      </c>
      <c r="O368" t="s">
        <v>530</v>
      </c>
      <c r="P368" t="s">
        <v>530</v>
      </c>
      <c r="Q368">
        <v>1</v>
      </c>
      <c r="W368">
        <v>0</v>
      </c>
      <c r="X368">
        <v>1063590936</v>
      </c>
      <c r="Y368">
        <f>(AT368*ROUND(1.05,7))</f>
        <v>0.28350000000000003</v>
      </c>
      <c r="AA368">
        <v>0</v>
      </c>
      <c r="AB368">
        <v>41.37</v>
      </c>
      <c r="AC368">
        <v>0</v>
      </c>
      <c r="AD368">
        <v>0</v>
      </c>
      <c r="AE368">
        <v>0</v>
      </c>
      <c r="AF368">
        <v>3.12</v>
      </c>
      <c r="AG368">
        <v>0</v>
      </c>
      <c r="AH368">
        <v>0</v>
      </c>
      <c r="AI368">
        <v>1</v>
      </c>
      <c r="AJ368">
        <v>13.26</v>
      </c>
      <c r="AK368">
        <v>33.39</v>
      </c>
      <c r="AL368">
        <v>1</v>
      </c>
      <c r="AM368">
        <v>4</v>
      </c>
      <c r="AN368">
        <v>0</v>
      </c>
      <c r="AO368">
        <v>1</v>
      </c>
      <c r="AP368">
        <v>1</v>
      </c>
      <c r="AQ368">
        <v>0</v>
      </c>
      <c r="AR368">
        <v>0</v>
      </c>
      <c r="AS368" t="s">
        <v>6</v>
      </c>
      <c r="AT368">
        <v>0.27</v>
      </c>
      <c r="AU368" t="s">
        <v>64</v>
      </c>
      <c r="AV368">
        <v>0</v>
      </c>
      <c r="AW368">
        <v>2</v>
      </c>
      <c r="AX368">
        <v>74758920</v>
      </c>
      <c r="AY368">
        <v>1</v>
      </c>
      <c r="AZ368">
        <v>0</v>
      </c>
      <c r="BA368">
        <v>389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V368">
        <v>0</v>
      </c>
      <c r="CW368">
        <f>ROUND(Y368*Source!I316*DO368,7)</f>
        <v>0</v>
      </c>
      <c r="CX368">
        <f>ROUND(Y368*Source!I316,7)</f>
        <v>0.28349999999999997</v>
      </c>
      <c r="CY368">
        <f>AB368</f>
        <v>41.37</v>
      </c>
      <c r="CZ368">
        <f>AF368</f>
        <v>3.12</v>
      </c>
      <c r="DA368">
        <f>AJ368</f>
        <v>13.26</v>
      </c>
      <c r="DB368">
        <f>ROUND((ROUND(AT368*CZ368,2)*ROUND(1.05,7)),2)</f>
        <v>0.88</v>
      </c>
      <c r="DC368">
        <f>ROUND((ROUND(AT368*AG368,2)*ROUND(1.05,7)),2)</f>
        <v>0</v>
      </c>
      <c r="DD368" t="s">
        <v>6</v>
      </c>
      <c r="DE368" t="s">
        <v>6</v>
      </c>
      <c r="DF368">
        <f>ROUND(ROUND(AE368,2)*CX368,2)</f>
        <v>0</v>
      </c>
      <c r="DG368">
        <f>ROUND(ROUND(AF368*AJ368,2)*CX368,2)</f>
        <v>11.73</v>
      </c>
      <c r="DH368">
        <f>Source!I316*SmtRes!Y368</f>
        <v>0.28350000000000003</v>
      </c>
      <c r="DI368">
        <f>AB368</f>
        <v>41.37</v>
      </c>
      <c r="DJ368">
        <f>EtalonRes!Z389</f>
        <v>3.12</v>
      </c>
      <c r="DK368">
        <f>Source!BB316</f>
        <v>13.26</v>
      </c>
      <c r="DL368" t="s">
        <v>6</v>
      </c>
      <c r="DM368">
        <v>0</v>
      </c>
      <c r="DN368" t="s">
        <v>6</v>
      </c>
      <c r="DO368">
        <v>0</v>
      </c>
      <c r="GQ368">
        <v>-1</v>
      </c>
      <c r="GR368">
        <v>-1</v>
      </c>
    </row>
    <row r="369" spans="1:200" x14ac:dyDescent="0.2">
      <c r="A369">
        <f>ROW(Source!A316)</f>
        <v>316</v>
      </c>
      <c r="B369">
        <v>74715642</v>
      </c>
      <c r="C369">
        <v>74758909</v>
      </c>
      <c r="D369">
        <v>49673503</v>
      </c>
      <c r="E369">
        <v>1</v>
      </c>
      <c r="F369">
        <v>1</v>
      </c>
      <c r="G369">
        <v>1</v>
      </c>
      <c r="H369">
        <v>2</v>
      </c>
      <c r="I369" t="s">
        <v>534</v>
      </c>
      <c r="J369" t="s">
        <v>535</v>
      </c>
      <c r="K369" t="s">
        <v>536</v>
      </c>
      <c r="L369">
        <v>1367</v>
      </c>
      <c r="N369">
        <v>1011</v>
      </c>
      <c r="O369" t="s">
        <v>530</v>
      </c>
      <c r="P369" t="s">
        <v>530</v>
      </c>
      <c r="Q369">
        <v>1</v>
      </c>
      <c r="W369">
        <v>0</v>
      </c>
      <c r="X369">
        <v>509054691</v>
      </c>
      <c r="Y369">
        <f>(AT369*ROUND(1.05,7))</f>
        <v>1.0500000000000001E-2</v>
      </c>
      <c r="AA369">
        <v>0</v>
      </c>
      <c r="AB369">
        <v>871.31</v>
      </c>
      <c r="AC369">
        <v>387.32</v>
      </c>
      <c r="AD369">
        <v>0</v>
      </c>
      <c r="AE369">
        <v>0</v>
      </c>
      <c r="AF369">
        <v>65.709999999999994</v>
      </c>
      <c r="AG369">
        <v>11.6</v>
      </c>
      <c r="AH369">
        <v>0</v>
      </c>
      <c r="AI369">
        <v>1</v>
      </c>
      <c r="AJ369">
        <v>13.26</v>
      </c>
      <c r="AK369">
        <v>33.39</v>
      </c>
      <c r="AL369">
        <v>1</v>
      </c>
      <c r="AM369">
        <v>4</v>
      </c>
      <c r="AN369">
        <v>0</v>
      </c>
      <c r="AO369">
        <v>1</v>
      </c>
      <c r="AP369">
        <v>1</v>
      </c>
      <c r="AQ369">
        <v>0</v>
      </c>
      <c r="AR369">
        <v>0</v>
      </c>
      <c r="AS369" t="s">
        <v>6</v>
      </c>
      <c r="AT369">
        <v>0.01</v>
      </c>
      <c r="AU369" t="s">
        <v>64</v>
      </c>
      <c r="AV369">
        <v>0</v>
      </c>
      <c r="AW369">
        <v>2</v>
      </c>
      <c r="AX369">
        <v>74758921</v>
      </c>
      <c r="AY369">
        <v>1</v>
      </c>
      <c r="AZ369">
        <v>0</v>
      </c>
      <c r="BA369">
        <v>390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V369">
        <v>0</v>
      </c>
      <c r="CW369">
        <f>ROUND(Y369*Source!I316*DO369,7)</f>
        <v>0</v>
      </c>
      <c r="CX369">
        <f>ROUND(Y369*Source!I316,7)</f>
        <v>1.0500000000000001E-2</v>
      </c>
      <c r="CY369">
        <f>AB369</f>
        <v>871.31</v>
      </c>
      <c r="CZ369">
        <f>AF369</f>
        <v>65.709999999999994</v>
      </c>
      <c r="DA369">
        <f>AJ369</f>
        <v>13.26</v>
      </c>
      <c r="DB369">
        <f>ROUND((ROUND(AT369*CZ369,2)*ROUND(1.05,7)),2)</f>
        <v>0.69</v>
      </c>
      <c r="DC369">
        <f>ROUND((ROUND(AT369*AG369,2)*ROUND(1.05,7)),2)</f>
        <v>0.13</v>
      </c>
      <c r="DD369" t="s">
        <v>6</v>
      </c>
      <c r="DE369" t="s">
        <v>6</v>
      </c>
      <c r="DF369">
        <f>ROUND(ROUND(AE369,2)*CX369,2)</f>
        <v>0</v>
      </c>
      <c r="DG369">
        <f>ROUND(ROUND(AF369*AJ369,2)*CX369,2)</f>
        <v>9.15</v>
      </c>
      <c r="DH369">
        <f>Source!I316*SmtRes!Y369</f>
        <v>1.0500000000000001E-2</v>
      </c>
      <c r="DI369">
        <f>AB369</f>
        <v>871.31</v>
      </c>
      <c r="DJ369">
        <f>EtalonRes!Z390</f>
        <v>65.709999999999994</v>
      </c>
      <c r="DK369">
        <f>Source!BB316</f>
        <v>13.26</v>
      </c>
      <c r="DL369" t="s">
        <v>6</v>
      </c>
      <c r="DM369">
        <v>0</v>
      </c>
      <c r="DN369" t="s">
        <v>6</v>
      </c>
      <c r="DO369">
        <v>0</v>
      </c>
      <c r="GQ369">
        <v>-1</v>
      </c>
      <c r="GR369">
        <v>-1</v>
      </c>
    </row>
    <row r="370" spans="1:200" x14ac:dyDescent="0.2">
      <c r="A370">
        <f>ROW(Source!A316)</f>
        <v>316</v>
      </c>
      <c r="B370">
        <v>74715642</v>
      </c>
      <c r="C370">
        <v>74758909</v>
      </c>
      <c r="D370">
        <v>49525488</v>
      </c>
      <c r="E370">
        <v>1</v>
      </c>
      <c r="F370">
        <v>1</v>
      </c>
      <c r="G370">
        <v>1</v>
      </c>
      <c r="H370">
        <v>3</v>
      </c>
      <c r="I370" t="s">
        <v>537</v>
      </c>
      <c r="J370" t="s">
        <v>538</v>
      </c>
      <c r="K370" t="s">
        <v>539</v>
      </c>
      <c r="L370">
        <v>1346</v>
      </c>
      <c r="N370">
        <v>1009</v>
      </c>
      <c r="O370" t="s">
        <v>540</v>
      </c>
      <c r="P370" t="s">
        <v>540</v>
      </c>
      <c r="Q370">
        <v>1</v>
      </c>
      <c r="W370">
        <v>0</v>
      </c>
      <c r="X370">
        <v>-1864341761</v>
      </c>
      <c r="Y370" s="183" t="e">
        <f>#REF!</f>
        <v>#REF!</v>
      </c>
      <c r="AA370">
        <v>82.35</v>
      </c>
      <c r="AB370">
        <v>0</v>
      </c>
      <c r="AC370">
        <v>0</v>
      </c>
      <c r="AD370">
        <v>0</v>
      </c>
      <c r="AE370">
        <v>9.0399999999999991</v>
      </c>
      <c r="AF370">
        <v>0</v>
      </c>
      <c r="AG370">
        <v>0</v>
      </c>
      <c r="AH370">
        <v>0</v>
      </c>
      <c r="AI370">
        <v>9.11</v>
      </c>
      <c r="AJ370">
        <v>1</v>
      </c>
      <c r="AK370">
        <v>1</v>
      </c>
      <c r="AL370">
        <v>1</v>
      </c>
      <c r="AM370">
        <v>4</v>
      </c>
      <c r="AN370">
        <v>0</v>
      </c>
      <c r="AO370">
        <v>1</v>
      </c>
      <c r="AP370">
        <v>1</v>
      </c>
      <c r="AQ370">
        <v>0</v>
      </c>
      <c r="AR370">
        <v>0</v>
      </c>
      <c r="AS370" t="s">
        <v>6</v>
      </c>
      <c r="AT370">
        <v>0.2</v>
      </c>
      <c r="AU370" t="s">
        <v>6</v>
      </c>
      <c r="AV370">
        <v>0</v>
      </c>
      <c r="AW370">
        <v>2</v>
      </c>
      <c r="AX370">
        <v>74758922</v>
      </c>
      <c r="AY370">
        <v>1</v>
      </c>
      <c r="AZ370">
        <v>0</v>
      </c>
      <c r="BA370">
        <v>391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V370">
        <v>0</v>
      </c>
      <c r="CW370">
        <v>0</v>
      </c>
      <c r="CX370" t="e">
        <f>ROUND(Y370*Source!I316,7)</f>
        <v>#REF!</v>
      </c>
      <c r="CY370">
        <f>AA370</f>
        <v>82.35</v>
      </c>
      <c r="CZ370">
        <f>AE370</f>
        <v>9.0399999999999991</v>
      </c>
      <c r="DA370">
        <f>AI370</f>
        <v>9.11</v>
      </c>
      <c r="DB370">
        <f>ROUND(ROUND(AT370*CZ370,2),2)</f>
        <v>1.81</v>
      </c>
      <c r="DC370">
        <f>ROUND(ROUND(AT370*AG370,2),2)</f>
        <v>0</v>
      </c>
      <c r="DD370" t="s">
        <v>6</v>
      </c>
      <c r="DE370" t="s">
        <v>6</v>
      </c>
      <c r="DF370" t="e">
        <f>ROUND(ROUND(AE370*AI370,2)*CX370,2)</f>
        <v>#REF!</v>
      </c>
      <c r="DG370" t="e">
        <f>ROUND(ROUND(AF370,2)*CX370,2)</f>
        <v>#REF!</v>
      </c>
      <c r="DH370" t="e">
        <f>Source!I316*SmtRes!Y370</f>
        <v>#REF!</v>
      </c>
      <c r="DI370">
        <f>AA370</f>
        <v>82.35</v>
      </c>
      <c r="DJ370">
        <f>EtalonRes!Y391</f>
        <v>9.0399999999999991</v>
      </c>
      <c r="DK370">
        <f>Source!BC316</f>
        <v>9.11</v>
      </c>
      <c r="DL370" t="s">
        <v>6</v>
      </c>
      <c r="DM370">
        <v>0</v>
      </c>
      <c r="DN370" t="s">
        <v>6</v>
      </c>
      <c r="DO370">
        <v>0</v>
      </c>
      <c r="GQ370">
        <v>-1</v>
      </c>
      <c r="GR370">
        <v>-1</v>
      </c>
    </row>
    <row r="371" spans="1:200" x14ac:dyDescent="0.2">
      <c r="A371">
        <f>ROW(Source!A316)</f>
        <v>316</v>
      </c>
      <c r="B371">
        <v>74715642</v>
      </c>
      <c r="C371">
        <v>74758909</v>
      </c>
      <c r="D371">
        <v>49526492</v>
      </c>
      <c r="E371">
        <v>1</v>
      </c>
      <c r="F371">
        <v>1</v>
      </c>
      <c r="G371">
        <v>1</v>
      </c>
      <c r="H371">
        <v>3</v>
      </c>
      <c r="I371" t="s">
        <v>541</v>
      </c>
      <c r="J371" t="s">
        <v>542</v>
      </c>
      <c r="K371" t="s">
        <v>543</v>
      </c>
      <c r="L371">
        <v>1346</v>
      </c>
      <c r="N371">
        <v>1009</v>
      </c>
      <c r="O371" t="s">
        <v>540</v>
      </c>
      <c r="P371" t="s">
        <v>540</v>
      </c>
      <c r="Q371">
        <v>1</v>
      </c>
      <c r="W371">
        <v>0</v>
      </c>
      <c r="X371">
        <v>497341279</v>
      </c>
      <c r="Y371" s="183" t="e">
        <f>#REF!</f>
        <v>#REF!</v>
      </c>
      <c r="AA371">
        <v>210.35</v>
      </c>
      <c r="AB371">
        <v>0</v>
      </c>
      <c r="AC371">
        <v>0</v>
      </c>
      <c r="AD371">
        <v>0</v>
      </c>
      <c r="AE371">
        <v>23.09</v>
      </c>
      <c r="AF371">
        <v>0</v>
      </c>
      <c r="AG371">
        <v>0</v>
      </c>
      <c r="AH371">
        <v>0</v>
      </c>
      <c r="AI371">
        <v>9.11</v>
      </c>
      <c r="AJ371">
        <v>1</v>
      </c>
      <c r="AK371">
        <v>1</v>
      </c>
      <c r="AL371">
        <v>1</v>
      </c>
      <c r="AM371">
        <v>4</v>
      </c>
      <c r="AN371">
        <v>0</v>
      </c>
      <c r="AO371">
        <v>1</v>
      </c>
      <c r="AP371">
        <v>1</v>
      </c>
      <c r="AQ371">
        <v>0</v>
      </c>
      <c r="AR371">
        <v>0</v>
      </c>
      <c r="AS371" t="s">
        <v>6</v>
      </c>
      <c r="AT371">
        <v>0.56000000000000005</v>
      </c>
      <c r="AU371" t="s">
        <v>6</v>
      </c>
      <c r="AV371">
        <v>0</v>
      </c>
      <c r="AW371">
        <v>2</v>
      </c>
      <c r="AX371">
        <v>74758923</v>
      </c>
      <c r="AY371">
        <v>1</v>
      </c>
      <c r="AZ371">
        <v>0</v>
      </c>
      <c r="BA371">
        <v>392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V371">
        <v>0</v>
      </c>
      <c r="CW371">
        <v>0</v>
      </c>
      <c r="CX371" t="e">
        <f>ROUND(Y371*Source!I316,7)</f>
        <v>#REF!</v>
      </c>
      <c r="CY371">
        <f>AA371</f>
        <v>210.35</v>
      </c>
      <c r="CZ371">
        <f>AE371</f>
        <v>23.09</v>
      </c>
      <c r="DA371">
        <f>AI371</f>
        <v>9.11</v>
      </c>
      <c r="DB371">
        <f>ROUND(ROUND(AT371*CZ371,2),2)</f>
        <v>12.93</v>
      </c>
      <c r="DC371">
        <f>ROUND(ROUND(AT371*AG371,2),2)</f>
        <v>0</v>
      </c>
      <c r="DD371" t="s">
        <v>6</v>
      </c>
      <c r="DE371" t="s">
        <v>6</v>
      </c>
      <c r="DF371" t="e">
        <f>ROUND(ROUND(AE371*AI371,2)*CX371,2)</f>
        <v>#REF!</v>
      </c>
      <c r="DG371" t="e">
        <f>ROUND(ROUND(AF371,2)*CX371,2)</f>
        <v>#REF!</v>
      </c>
      <c r="DH371" t="e">
        <f>Source!I316*SmtRes!Y371</f>
        <v>#REF!</v>
      </c>
      <c r="DI371">
        <f>AA371</f>
        <v>210.35</v>
      </c>
      <c r="DJ371">
        <f>EtalonRes!Y392</f>
        <v>23.09</v>
      </c>
      <c r="DK371">
        <f>Source!BC316</f>
        <v>9.11</v>
      </c>
      <c r="DL371" t="s">
        <v>6</v>
      </c>
      <c r="DM371">
        <v>0</v>
      </c>
      <c r="DN371" t="s">
        <v>6</v>
      </c>
      <c r="DO371">
        <v>0</v>
      </c>
      <c r="GQ371">
        <v>-1</v>
      </c>
      <c r="GR371">
        <v>-1</v>
      </c>
    </row>
    <row r="372" spans="1:200" x14ac:dyDescent="0.2">
      <c r="A372">
        <f>ROW(Source!A316)</f>
        <v>316</v>
      </c>
      <c r="B372">
        <v>74715642</v>
      </c>
      <c r="C372">
        <v>74758909</v>
      </c>
      <c r="D372">
        <v>0</v>
      </c>
      <c r="E372">
        <v>1</v>
      </c>
      <c r="F372">
        <v>1</v>
      </c>
      <c r="G372">
        <v>1</v>
      </c>
      <c r="H372">
        <v>3</v>
      </c>
      <c r="I372" t="s">
        <v>35</v>
      </c>
      <c r="J372" t="s">
        <v>78</v>
      </c>
      <c r="K372" t="s">
        <v>89</v>
      </c>
      <c r="L372">
        <v>1371</v>
      </c>
      <c r="N372">
        <v>1013</v>
      </c>
      <c r="O372" t="s">
        <v>23</v>
      </c>
      <c r="P372" t="s">
        <v>23</v>
      </c>
      <c r="Q372">
        <v>1</v>
      </c>
      <c r="W372">
        <v>0</v>
      </c>
      <c r="X372">
        <v>1264643974</v>
      </c>
      <c r="Y372">
        <f>AT372</f>
        <v>1</v>
      </c>
      <c r="AA372">
        <v>7645</v>
      </c>
      <c r="AB372">
        <v>0</v>
      </c>
      <c r="AC372">
        <v>0</v>
      </c>
      <c r="AD372">
        <v>0</v>
      </c>
      <c r="AE372">
        <v>7976.58</v>
      </c>
      <c r="AF372">
        <v>0</v>
      </c>
      <c r="AG372">
        <v>0</v>
      </c>
      <c r="AH372">
        <v>0</v>
      </c>
      <c r="AI372">
        <v>6.13</v>
      </c>
      <c r="AJ372">
        <v>1</v>
      </c>
      <c r="AK372">
        <v>1</v>
      </c>
      <c r="AL372">
        <v>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 t="s">
        <v>6</v>
      </c>
      <c r="AT372">
        <v>1</v>
      </c>
      <c r="AU372" t="s">
        <v>6</v>
      </c>
      <c r="AV372">
        <v>0</v>
      </c>
      <c r="AW372">
        <v>1</v>
      </c>
      <c r="AX372">
        <v>-1</v>
      </c>
      <c r="AY372">
        <v>0</v>
      </c>
      <c r="AZ372">
        <v>0</v>
      </c>
      <c r="BA372" t="s">
        <v>6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V372">
        <v>0</v>
      </c>
      <c r="CW372">
        <v>0</v>
      </c>
      <c r="CX372">
        <f>ROUND(Y372*Source!I316,7)</f>
        <v>1</v>
      </c>
      <c r="CY372">
        <f>AA372</f>
        <v>7645</v>
      </c>
      <c r="CZ372">
        <f>AE372</f>
        <v>7976.58</v>
      </c>
      <c r="DA372">
        <f>AI372</f>
        <v>6.13</v>
      </c>
      <c r="DB372">
        <f>ROUND(ROUND(AT372*CZ372,2),2)</f>
        <v>7976.58</v>
      </c>
      <c r="DC372">
        <f>ROUND(ROUND(AT372*AG372,2),2)</f>
        <v>0</v>
      </c>
      <c r="DD372" t="s">
        <v>6</v>
      </c>
      <c r="DE372" t="s">
        <v>6</v>
      </c>
      <c r="DF372">
        <f>ROUND(ROUND(AE372*AI372,2)*CX372,2)</f>
        <v>48896.44</v>
      </c>
      <c r="DG372">
        <f>ROUND(ROUND(AF372,2)*CX372,2)</f>
        <v>0</v>
      </c>
      <c r="DH372">
        <f>Source!I316*SmtRes!Y372</f>
        <v>1</v>
      </c>
      <c r="DI372">
        <f>AA372</f>
        <v>7645</v>
      </c>
      <c r="DJ372">
        <f>DF372</f>
        <v>48896.44</v>
      </c>
      <c r="DK372">
        <f>Source!BC316</f>
        <v>9.11</v>
      </c>
      <c r="DL372" t="s">
        <v>6</v>
      </c>
      <c r="DM372">
        <v>0</v>
      </c>
      <c r="DN372" t="s">
        <v>6</v>
      </c>
      <c r="DO372">
        <v>0</v>
      </c>
      <c r="GP372">
        <v>1</v>
      </c>
      <c r="GQ372">
        <v>-1</v>
      </c>
      <c r="GR372">
        <v>-1</v>
      </c>
    </row>
    <row r="373" spans="1:200" x14ac:dyDescent="0.2">
      <c r="A373">
        <f>ROW(Source!A318)</f>
        <v>318</v>
      </c>
      <c r="B373">
        <v>74715642</v>
      </c>
      <c r="C373">
        <v>74759132</v>
      </c>
      <c r="D373">
        <v>31714704</v>
      </c>
      <c r="E373">
        <v>70</v>
      </c>
      <c r="F373">
        <v>1</v>
      </c>
      <c r="G373">
        <v>1</v>
      </c>
      <c r="H373">
        <v>1</v>
      </c>
      <c r="I373" t="s">
        <v>546</v>
      </c>
      <c r="J373" t="s">
        <v>6</v>
      </c>
      <c r="K373" t="s">
        <v>547</v>
      </c>
      <c r="L373">
        <v>1191</v>
      </c>
      <c r="N373">
        <v>1013</v>
      </c>
      <c r="O373" t="s">
        <v>524</v>
      </c>
      <c r="P373" t="s">
        <v>524</v>
      </c>
      <c r="Q373">
        <v>1</v>
      </c>
      <c r="W373">
        <v>0</v>
      </c>
      <c r="X373">
        <v>-112797078</v>
      </c>
      <c r="Y373">
        <f>(AT373*ROUND(1.05,7))</f>
        <v>1.1130000000000002</v>
      </c>
      <c r="AA373">
        <v>0</v>
      </c>
      <c r="AB373">
        <v>0</v>
      </c>
      <c r="AC373">
        <v>0</v>
      </c>
      <c r="AD373">
        <v>299.51</v>
      </c>
      <c r="AE373">
        <v>0</v>
      </c>
      <c r="AF373">
        <v>0</v>
      </c>
      <c r="AG373">
        <v>0</v>
      </c>
      <c r="AH373">
        <v>8.9700000000000006</v>
      </c>
      <c r="AI373">
        <v>1</v>
      </c>
      <c r="AJ373">
        <v>1</v>
      </c>
      <c r="AK373">
        <v>1</v>
      </c>
      <c r="AL373">
        <v>33.39</v>
      </c>
      <c r="AM373">
        <v>4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6</v>
      </c>
      <c r="AT373">
        <v>1.06</v>
      </c>
      <c r="AU373" t="s">
        <v>26</v>
      </c>
      <c r="AV373">
        <v>1</v>
      </c>
      <c r="AW373">
        <v>2</v>
      </c>
      <c r="AX373">
        <v>74759141</v>
      </c>
      <c r="AY373">
        <v>1</v>
      </c>
      <c r="AZ373">
        <v>0</v>
      </c>
      <c r="BA373">
        <v>394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U373">
        <f>ROUND(AT373*Source!I318*AH373*AL373,2)</f>
        <v>12064.19</v>
      </c>
      <c r="CV373">
        <f>ROUND(Y373*Source!I318,7)</f>
        <v>42.293999999999997</v>
      </c>
      <c r="CW373">
        <v>0</v>
      </c>
      <c r="CX373">
        <f>ROUND(Y373*Source!I318,7)</f>
        <v>42.293999999999997</v>
      </c>
      <c r="CY373">
        <f>AD373</f>
        <v>299.51</v>
      </c>
      <c r="CZ373">
        <f>AH373</f>
        <v>8.9700000000000006</v>
      </c>
      <c r="DA373">
        <f>AL373</f>
        <v>33.39</v>
      </c>
      <c r="DB373">
        <f>ROUND((ROUND(AT373*CZ373,2)*ROUND(1.05,7)),2)</f>
        <v>9.99</v>
      </c>
      <c r="DC373">
        <f>ROUND((ROUND(AT373*AG373,2)*ROUND(1.05,7)),2)</f>
        <v>0</v>
      </c>
      <c r="DD373" t="s">
        <v>6</v>
      </c>
      <c r="DE373" t="s">
        <v>6</v>
      </c>
      <c r="DF373">
        <f>ROUND(ROUND(AE373,2)*CX373,2)</f>
        <v>0</v>
      </c>
      <c r="DG373">
        <f>ROUND(ROUND(AF373,2)*CX373,2)</f>
        <v>0</v>
      </c>
      <c r="DH373">
        <f>Source!I318*SmtRes!Y373</f>
        <v>42.294000000000011</v>
      </c>
      <c r="DI373">
        <f>AD373</f>
        <v>299.51</v>
      </c>
      <c r="DJ373">
        <f>EtalonRes!AB394</f>
        <v>8.9700000000000006</v>
      </c>
      <c r="DK373">
        <f>Source!BA318</f>
        <v>33.39</v>
      </c>
      <c r="DL373" t="s">
        <v>6</v>
      </c>
      <c r="DM373">
        <v>0</v>
      </c>
      <c r="DN373" t="s">
        <v>6</v>
      </c>
      <c r="DO373">
        <v>0</v>
      </c>
      <c r="GQ373">
        <v>-1</v>
      </c>
      <c r="GR373">
        <v>-1</v>
      </c>
    </row>
    <row r="374" spans="1:200" x14ac:dyDescent="0.2">
      <c r="A374">
        <f>ROW(Source!A318)</f>
        <v>318</v>
      </c>
      <c r="B374">
        <v>74715642</v>
      </c>
      <c r="C374">
        <v>74759132</v>
      </c>
      <c r="D374">
        <v>31709492</v>
      </c>
      <c r="E374">
        <v>70</v>
      </c>
      <c r="F374">
        <v>1</v>
      </c>
      <c r="G374">
        <v>1</v>
      </c>
      <c r="H374">
        <v>1</v>
      </c>
      <c r="I374" t="s">
        <v>525</v>
      </c>
      <c r="J374" t="s">
        <v>6</v>
      </c>
      <c r="K374" t="s">
        <v>526</v>
      </c>
      <c r="L374">
        <v>1191</v>
      </c>
      <c r="N374">
        <v>1013</v>
      </c>
      <c r="O374" t="s">
        <v>524</v>
      </c>
      <c r="P374" t="s">
        <v>524</v>
      </c>
      <c r="Q374">
        <v>1</v>
      </c>
      <c r="W374">
        <v>0</v>
      </c>
      <c r="X374">
        <v>-1417349443</v>
      </c>
      <c r="Y374">
        <f>(AT374*ROUND(1.05,7))</f>
        <v>1.0500000000000001E-2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33.39</v>
      </c>
      <c r="AL374">
        <v>1</v>
      </c>
      <c r="AM374">
        <v>4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6</v>
      </c>
      <c r="AT374">
        <v>0.01</v>
      </c>
      <c r="AU374" t="s">
        <v>26</v>
      </c>
      <c r="AV374">
        <v>2</v>
      </c>
      <c r="AW374">
        <v>2</v>
      </c>
      <c r="AX374">
        <v>74759142</v>
      </c>
      <c r="AY374">
        <v>1</v>
      </c>
      <c r="AZ374">
        <v>0</v>
      </c>
      <c r="BA374">
        <v>395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V374">
        <v>0</v>
      </c>
      <c r="CW374">
        <v>0</v>
      </c>
      <c r="CX374">
        <f>ROUND(Y374*Source!I318,7)</f>
        <v>0.39900000000000002</v>
      </c>
      <c r="CY374">
        <f>AD374</f>
        <v>0</v>
      </c>
      <c r="CZ374">
        <f>AH374</f>
        <v>0</v>
      </c>
      <c r="DA374">
        <f>AL374</f>
        <v>1</v>
      </c>
      <c r="DB374">
        <f>ROUND((ROUND(AT374*CZ374,2)*ROUND(1.05,7)),2)</f>
        <v>0</v>
      </c>
      <c r="DC374">
        <f>ROUND((ROUND(AT374*AG374,2)*ROUND(1.05,7)),2)</f>
        <v>0</v>
      </c>
      <c r="DD374" t="s">
        <v>6</v>
      </c>
      <c r="DE374" t="s">
        <v>6</v>
      </c>
      <c r="DF374">
        <f>ROUND(ROUND(AE374,2)*CX374,2)</f>
        <v>0</v>
      </c>
      <c r="DG374">
        <f>ROUND(ROUND(AF374,2)*CX374,2)</f>
        <v>0</v>
      </c>
      <c r="DH374">
        <f>Source!I318*SmtRes!Y374</f>
        <v>0.39900000000000002</v>
      </c>
      <c r="DI374">
        <f>AD374</f>
        <v>0</v>
      </c>
      <c r="DJ374">
        <f>EtalonRes!AB395</f>
        <v>0</v>
      </c>
      <c r="DK374">
        <f>Source!BA318</f>
        <v>33.39</v>
      </c>
      <c r="DL374" t="s">
        <v>6</v>
      </c>
      <c r="DM374">
        <v>0</v>
      </c>
      <c r="DN374" t="s">
        <v>6</v>
      </c>
      <c r="DO374">
        <v>0</v>
      </c>
      <c r="GQ374">
        <v>-1</v>
      </c>
      <c r="GR374">
        <v>-1</v>
      </c>
    </row>
    <row r="375" spans="1:200" x14ac:dyDescent="0.2">
      <c r="A375">
        <f>ROW(Source!A318)</f>
        <v>318</v>
      </c>
      <c r="B375">
        <v>74715642</v>
      </c>
      <c r="C375">
        <v>74759132</v>
      </c>
      <c r="D375">
        <v>49672695</v>
      </c>
      <c r="E375">
        <v>1</v>
      </c>
      <c r="F375">
        <v>1</v>
      </c>
      <c r="G375">
        <v>1</v>
      </c>
      <c r="H375">
        <v>2</v>
      </c>
      <c r="I375" t="s">
        <v>531</v>
      </c>
      <c r="J375" t="s">
        <v>532</v>
      </c>
      <c r="K375" t="s">
        <v>533</v>
      </c>
      <c r="L375">
        <v>1367</v>
      </c>
      <c r="N375">
        <v>1011</v>
      </c>
      <c r="O375" t="s">
        <v>530</v>
      </c>
      <c r="P375" t="s">
        <v>530</v>
      </c>
      <c r="Q375">
        <v>1</v>
      </c>
      <c r="W375">
        <v>0</v>
      </c>
      <c r="X375">
        <v>1063590936</v>
      </c>
      <c r="Y375">
        <f>(AT375*ROUND(1.05,7))</f>
        <v>0.27300000000000002</v>
      </c>
      <c r="AA375">
        <v>0</v>
      </c>
      <c r="AB375">
        <v>41.37</v>
      </c>
      <c r="AC375">
        <v>0</v>
      </c>
      <c r="AD375">
        <v>0</v>
      </c>
      <c r="AE375">
        <v>0</v>
      </c>
      <c r="AF375">
        <v>3.12</v>
      </c>
      <c r="AG375">
        <v>0</v>
      </c>
      <c r="AH375">
        <v>0</v>
      </c>
      <c r="AI375">
        <v>1</v>
      </c>
      <c r="AJ375">
        <v>13.26</v>
      </c>
      <c r="AK375">
        <v>33.39</v>
      </c>
      <c r="AL375">
        <v>1</v>
      </c>
      <c r="AM375">
        <v>4</v>
      </c>
      <c r="AN375">
        <v>0</v>
      </c>
      <c r="AO375">
        <v>1</v>
      </c>
      <c r="AP375">
        <v>1</v>
      </c>
      <c r="AQ375">
        <v>0</v>
      </c>
      <c r="AR375">
        <v>0</v>
      </c>
      <c r="AS375" t="s">
        <v>6</v>
      </c>
      <c r="AT375">
        <v>0.26</v>
      </c>
      <c r="AU375" t="s">
        <v>64</v>
      </c>
      <c r="AV375">
        <v>0</v>
      </c>
      <c r="AW375">
        <v>2</v>
      </c>
      <c r="AX375">
        <v>74759143</v>
      </c>
      <c r="AY375">
        <v>1</v>
      </c>
      <c r="AZ375">
        <v>0</v>
      </c>
      <c r="BA375">
        <v>396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V375">
        <v>0</v>
      </c>
      <c r="CW375">
        <f>ROUND(Y375*Source!I318*DO375,7)</f>
        <v>0</v>
      </c>
      <c r="CX375">
        <f>ROUND(Y375*Source!I318,7)</f>
        <v>10.374000000000001</v>
      </c>
      <c r="CY375">
        <f>AB375</f>
        <v>41.37</v>
      </c>
      <c r="CZ375">
        <f>AF375</f>
        <v>3.12</v>
      </c>
      <c r="DA375">
        <f>AJ375</f>
        <v>13.26</v>
      </c>
      <c r="DB375">
        <f>ROUND((ROUND(AT375*CZ375,2)*ROUND(1.05,7)),2)</f>
        <v>0.85</v>
      </c>
      <c r="DC375">
        <f>ROUND((ROUND(AT375*AG375,2)*ROUND(1.05,7)),2)</f>
        <v>0</v>
      </c>
      <c r="DD375" t="s">
        <v>6</v>
      </c>
      <c r="DE375" t="s">
        <v>6</v>
      </c>
      <c r="DF375">
        <f>ROUND(ROUND(AE375,2)*CX375,2)</f>
        <v>0</v>
      </c>
      <c r="DG375">
        <f>ROUND(ROUND(AF375*AJ375,2)*CX375,2)</f>
        <v>429.17</v>
      </c>
      <c r="DH375">
        <f>Source!I318*SmtRes!Y375</f>
        <v>10.374000000000001</v>
      </c>
      <c r="DI375">
        <f>AB375</f>
        <v>41.37</v>
      </c>
      <c r="DJ375">
        <f>EtalonRes!Z396</f>
        <v>3.12</v>
      </c>
      <c r="DK375">
        <f>Source!BB318</f>
        <v>13.26</v>
      </c>
      <c r="DL375" t="s">
        <v>6</v>
      </c>
      <c r="DM375">
        <v>0</v>
      </c>
      <c r="DN375" t="s">
        <v>6</v>
      </c>
      <c r="DO375">
        <v>0</v>
      </c>
      <c r="GQ375">
        <v>-1</v>
      </c>
      <c r="GR375">
        <v>-1</v>
      </c>
    </row>
    <row r="376" spans="1:200" x14ac:dyDescent="0.2">
      <c r="A376">
        <f>ROW(Source!A318)</f>
        <v>318</v>
      </c>
      <c r="B376">
        <v>74715642</v>
      </c>
      <c r="C376">
        <v>74759132</v>
      </c>
      <c r="D376">
        <v>49673503</v>
      </c>
      <c r="E376">
        <v>1</v>
      </c>
      <c r="F376">
        <v>1</v>
      </c>
      <c r="G376">
        <v>1</v>
      </c>
      <c r="H376">
        <v>2</v>
      </c>
      <c r="I376" t="s">
        <v>534</v>
      </c>
      <c r="J376" t="s">
        <v>535</v>
      </c>
      <c r="K376" t="s">
        <v>536</v>
      </c>
      <c r="L376">
        <v>1367</v>
      </c>
      <c r="N376">
        <v>1011</v>
      </c>
      <c r="O376" t="s">
        <v>530</v>
      </c>
      <c r="P376" t="s">
        <v>530</v>
      </c>
      <c r="Q376">
        <v>1</v>
      </c>
      <c r="W376">
        <v>0</v>
      </c>
      <c r="X376">
        <v>509054691</v>
      </c>
      <c r="Y376">
        <f>(AT376*ROUND(1.05,7))</f>
        <v>1.0500000000000001E-2</v>
      </c>
      <c r="AA376">
        <v>0</v>
      </c>
      <c r="AB376">
        <v>871.31</v>
      </c>
      <c r="AC376">
        <v>387.32</v>
      </c>
      <c r="AD376">
        <v>0</v>
      </c>
      <c r="AE376">
        <v>0</v>
      </c>
      <c r="AF376">
        <v>65.709999999999994</v>
      </c>
      <c r="AG376">
        <v>11.6</v>
      </c>
      <c r="AH376">
        <v>0</v>
      </c>
      <c r="AI376">
        <v>1</v>
      </c>
      <c r="AJ376">
        <v>13.26</v>
      </c>
      <c r="AK376">
        <v>33.39</v>
      </c>
      <c r="AL376">
        <v>1</v>
      </c>
      <c r="AM376">
        <v>4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6</v>
      </c>
      <c r="AT376">
        <v>0.01</v>
      </c>
      <c r="AU376" t="s">
        <v>64</v>
      </c>
      <c r="AV376">
        <v>0</v>
      </c>
      <c r="AW376">
        <v>2</v>
      </c>
      <c r="AX376">
        <v>74759144</v>
      </c>
      <c r="AY376">
        <v>1</v>
      </c>
      <c r="AZ376">
        <v>0</v>
      </c>
      <c r="BA376">
        <v>397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V376">
        <v>0</v>
      </c>
      <c r="CW376">
        <f>ROUND(Y376*Source!I318*DO376,7)</f>
        <v>0</v>
      </c>
      <c r="CX376">
        <f>ROUND(Y376*Source!I318,7)</f>
        <v>0.39900000000000002</v>
      </c>
      <c r="CY376">
        <f>AB376</f>
        <v>871.31</v>
      </c>
      <c r="CZ376">
        <f>AF376</f>
        <v>65.709999999999994</v>
      </c>
      <c r="DA376">
        <f>AJ376</f>
        <v>13.26</v>
      </c>
      <c r="DB376">
        <f>ROUND((ROUND(AT376*CZ376,2)*ROUND(1.05,7)),2)</f>
        <v>0.69</v>
      </c>
      <c r="DC376">
        <f>ROUND((ROUND(AT376*AG376,2)*ROUND(1.05,7)),2)</f>
        <v>0.13</v>
      </c>
      <c r="DD376" t="s">
        <v>6</v>
      </c>
      <c r="DE376" t="s">
        <v>6</v>
      </c>
      <c r="DF376">
        <f>ROUND(ROUND(AE376,2)*CX376,2)</f>
        <v>0</v>
      </c>
      <c r="DG376">
        <f>ROUND(ROUND(AF376*AJ376,2)*CX376,2)</f>
        <v>347.65</v>
      </c>
      <c r="DH376">
        <f>Source!I318*SmtRes!Y376</f>
        <v>0.39900000000000002</v>
      </c>
      <c r="DI376">
        <f>AB376</f>
        <v>871.31</v>
      </c>
      <c r="DJ376">
        <f>EtalonRes!Z397</f>
        <v>65.709999999999994</v>
      </c>
      <c r="DK376">
        <f>Source!BB318</f>
        <v>13.26</v>
      </c>
      <c r="DL376" t="s">
        <v>6</v>
      </c>
      <c r="DM376">
        <v>0</v>
      </c>
      <c r="DN376" t="s">
        <v>6</v>
      </c>
      <c r="DO376">
        <v>0</v>
      </c>
      <c r="GQ376">
        <v>-1</v>
      </c>
      <c r="GR376">
        <v>-1</v>
      </c>
    </row>
    <row r="377" spans="1:200" x14ac:dyDescent="0.2">
      <c r="A377">
        <f>ROW(Source!A318)</f>
        <v>318</v>
      </c>
      <c r="B377">
        <v>74715642</v>
      </c>
      <c r="C377">
        <v>74759132</v>
      </c>
      <c r="D377">
        <v>49525488</v>
      </c>
      <c r="E377">
        <v>1</v>
      </c>
      <c r="F377">
        <v>1</v>
      </c>
      <c r="G377">
        <v>1</v>
      </c>
      <c r="H377">
        <v>3</v>
      </c>
      <c r="I377" t="s">
        <v>537</v>
      </c>
      <c r="J377" t="s">
        <v>538</v>
      </c>
      <c r="K377" t="s">
        <v>539</v>
      </c>
      <c r="L377">
        <v>1346</v>
      </c>
      <c r="N377">
        <v>1009</v>
      </c>
      <c r="O377" t="s">
        <v>540</v>
      </c>
      <c r="P377" t="s">
        <v>540</v>
      </c>
      <c r="Q377">
        <v>1</v>
      </c>
      <c r="W377">
        <v>0</v>
      </c>
      <c r="X377">
        <v>-1864341761</v>
      </c>
      <c r="Y377" s="183" t="e">
        <f>#REF!</f>
        <v>#REF!</v>
      </c>
      <c r="AA377">
        <v>82.35</v>
      </c>
      <c r="AB377">
        <v>0</v>
      </c>
      <c r="AC377">
        <v>0</v>
      </c>
      <c r="AD377">
        <v>0</v>
      </c>
      <c r="AE377">
        <v>9.0399999999999991</v>
      </c>
      <c r="AF377">
        <v>0</v>
      </c>
      <c r="AG377">
        <v>0</v>
      </c>
      <c r="AH377">
        <v>0</v>
      </c>
      <c r="AI377">
        <v>9.11</v>
      </c>
      <c r="AJ377">
        <v>1</v>
      </c>
      <c r="AK377">
        <v>1</v>
      </c>
      <c r="AL377">
        <v>1</v>
      </c>
      <c r="AM377">
        <v>4</v>
      </c>
      <c r="AN377">
        <v>0</v>
      </c>
      <c r="AO377">
        <v>1</v>
      </c>
      <c r="AP377">
        <v>1</v>
      </c>
      <c r="AQ377">
        <v>0</v>
      </c>
      <c r="AR377">
        <v>0</v>
      </c>
      <c r="AS377" t="s">
        <v>6</v>
      </c>
      <c r="AT377">
        <v>0.2</v>
      </c>
      <c r="AU377" t="s">
        <v>6</v>
      </c>
      <c r="AV377">
        <v>0</v>
      </c>
      <c r="AW377">
        <v>2</v>
      </c>
      <c r="AX377">
        <v>74759145</v>
      </c>
      <c r="AY377">
        <v>1</v>
      </c>
      <c r="AZ377">
        <v>0</v>
      </c>
      <c r="BA377">
        <v>398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V377">
        <v>0</v>
      </c>
      <c r="CW377">
        <v>0</v>
      </c>
      <c r="CX377" t="e">
        <f>ROUND(Y377*Source!I318,7)</f>
        <v>#REF!</v>
      </c>
      <c r="CY377">
        <f t="shared" ref="CY377:CY383" si="233">AA377</f>
        <v>82.35</v>
      </c>
      <c r="CZ377">
        <f t="shared" ref="CZ377:CZ383" si="234">AE377</f>
        <v>9.0399999999999991</v>
      </c>
      <c r="DA377">
        <f t="shared" ref="DA377:DA383" si="235">AI377</f>
        <v>9.11</v>
      </c>
      <c r="DB377">
        <f t="shared" ref="DB377:DB383" si="236">ROUND(ROUND(AT377*CZ377,2),2)</f>
        <v>1.81</v>
      </c>
      <c r="DC377">
        <f t="shared" ref="DC377:DC383" si="237">ROUND(ROUND(AT377*AG377,2),2)</f>
        <v>0</v>
      </c>
      <c r="DD377" t="s">
        <v>6</v>
      </c>
      <c r="DE377" t="s">
        <v>6</v>
      </c>
      <c r="DF377" t="e">
        <f t="shared" ref="DF377:DF383" si="238">ROUND(ROUND(AE377*AI377,2)*CX377,2)</f>
        <v>#REF!</v>
      </c>
      <c r="DG377" t="e">
        <f t="shared" ref="DG377:DG385" si="239">ROUND(ROUND(AF377,2)*CX377,2)</f>
        <v>#REF!</v>
      </c>
      <c r="DH377" t="e">
        <f>Source!I318*SmtRes!Y377</f>
        <v>#REF!</v>
      </c>
      <c r="DI377">
        <f t="shared" ref="DI377:DI383" si="240">AA377</f>
        <v>82.35</v>
      </c>
      <c r="DJ377">
        <f>EtalonRes!Y398</f>
        <v>9.0399999999999991</v>
      </c>
      <c r="DK377">
        <f>Source!BC318</f>
        <v>9.11</v>
      </c>
      <c r="DL377" t="s">
        <v>6</v>
      </c>
      <c r="DM377">
        <v>0</v>
      </c>
      <c r="DN377" t="s">
        <v>6</v>
      </c>
      <c r="DO377">
        <v>0</v>
      </c>
      <c r="GQ377">
        <v>-1</v>
      </c>
      <c r="GR377">
        <v>-1</v>
      </c>
    </row>
    <row r="378" spans="1:200" x14ac:dyDescent="0.2">
      <c r="A378">
        <f>ROW(Source!A318)</f>
        <v>318</v>
      </c>
      <c r="B378">
        <v>74715642</v>
      </c>
      <c r="C378">
        <v>74759132</v>
      </c>
      <c r="D378">
        <v>49526492</v>
      </c>
      <c r="E378">
        <v>1</v>
      </c>
      <c r="F378">
        <v>1</v>
      </c>
      <c r="G378">
        <v>1</v>
      </c>
      <c r="H378">
        <v>3</v>
      </c>
      <c r="I378" t="s">
        <v>541</v>
      </c>
      <c r="J378" t="s">
        <v>542</v>
      </c>
      <c r="K378" t="s">
        <v>543</v>
      </c>
      <c r="L378">
        <v>1346</v>
      </c>
      <c r="N378">
        <v>1009</v>
      </c>
      <c r="O378" t="s">
        <v>540</v>
      </c>
      <c r="P378" t="s">
        <v>540</v>
      </c>
      <c r="Q378">
        <v>1</v>
      </c>
      <c r="W378">
        <v>0</v>
      </c>
      <c r="X378">
        <v>497341279</v>
      </c>
      <c r="Y378" s="183" t="e">
        <f>#REF!</f>
        <v>#REF!</v>
      </c>
      <c r="AA378">
        <v>210.35</v>
      </c>
      <c r="AB378">
        <v>0</v>
      </c>
      <c r="AC378">
        <v>0</v>
      </c>
      <c r="AD378">
        <v>0</v>
      </c>
      <c r="AE378">
        <v>23.09</v>
      </c>
      <c r="AF378">
        <v>0</v>
      </c>
      <c r="AG378">
        <v>0</v>
      </c>
      <c r="AH378">
        <v>0</v>
      </c>
      <c r="AI378">
        <v>9.11</v>
      </c>
      <c r="AJ378">
        <v>1</v>
      </c>
      <c r="AK378">
        <v>1</v>
      </c>
      <c r="AL378">
        <v>1</v>
      </c>
      <c r="AM378">
        <v>4</v>
      </c>
      <c r="AN378">
        <v>0</v>
      </c>
      <c r="AO378">
        <v>1</v>
      </c>
      <c r="AP378">
        <v>1</v>
      </c>
      <c r="AQ378">
        <v>0</v>
      </c>
      <c r="AR378">
        <v>0</v>
      </c>
      <c r="AS378" t="s">
        <v>6</v>
      </c>
      <c r="AT378">
        <v>0.56000000000000005</v>
      </c>
      <c r="AU378" t="s">
        <v>6</v>
      </c>
      <c r="AV378">
        <v>0</v>
      </c>
      <c r="AW378">
        <v>2</v>
      </c>
      <c r="AX378">
        <v>74759146</v>
      </c>
      <c r="AY378">
        <v>1</v>
      </c>
      <c r="AZ378">
        <v>0</v>
      </c>
      <c r="BA378">
        <v>399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V378">
        <v>0</v>
      </c>
      <c r="CW378">
        <v>0</v>
      </c>
      <c r="CX378" t="e">
        <f>ROUND(Y378*Source!I318,7)</f>
        <v>#REF!</v>
      </c>
      <c r="CY378">
        <f t="shared" si="233"/>
        <v>210.35</v>
      </c>
      <c r="CZ378">
        <f t="shared" si="234"/>
        <v>23.09</v>
      </c>
      <c r="DA378">
        <f t="shared" si="235"/>
        <v>9.11</v>
      </c>
      <c r="DB378">
        <f t="shared" si="236"/>
        <v>12.93</v>
      </c>
      <c r="DC378">
        <f t="shared" si="237"/>
        <v>0</v>
      </c>
      <c r="DD378" t="s">
        <v>6</v>
      </c>
      <c r="DE378" t="s">
        <v>6</v>
      </c>
      <c r="DF378" t="e">
        <f t="shared" si="238"/>
        <v>#REF!</v>
      </c>
      <c r="DG378" t="e">
        <f t="shared" si="239"/>
        <v>#REF!</v>
      </c>
      <c r="DH378" t="e">
        <f>Source!I318*SmtRes!Y378</f>
        <v>#REF!</v>
      </c>
      <c r="DI378">
        <f t="shared" si="240"/>
        <v>210.35</v>
      </c>
      <c r="DJ378">
        <f>EtalonRes!Y399</f>
        <v>23.09</v>
      </c>
      <c r="DK378">
        <f>Source!BC318</f>
        <v>9.11</v>
      </c>
      <c r="DL378" t="s">
        <v>6</v>
      </c>
      <c r="DM378">
        <v>0</v>
      </c>
      <c r="DN378" t="s">
        <v>6</v>
      </c>
      <c r="DO378">
        <v>0</v>
      </c>
      <c r="GQ378">
        <v>-1</v>
      </c>
      <c r="GR378">
        <v>-1</v>
      </c>
    </row>
    <row r="379" spans="1:200" x14ac:dyDescent="0.2">
      <c r="A379">
        <f>ROW(Source!A318)</f>
        <v>318</v>
      </c>
      <c r="B379">
        <v>74715642</v>
      </c>
      <c r="C379">
        <v>74759132</v>
      </c>
      <c r="D379">
        <v>0</v>
      </c>
      <c r="E379">
        <v>0</v>
      </c>
      <c r="F379">
        <v>1</v>
      </c>
      <c r="G379">
        <v>1</v>
      </c>
      <c r="H379">
        <v>3</v>
      </c>
      <c r="I379" t="s">
        <v>35</v>
      </c>
      <c r="J379" t="s">
        <v>82</v>
      </c>
      <c r="K379" t="s">
        <v>81</v>
      </c>
      <c r="L379">
        <v>1371</v>
      </c>
      <c r="N379">
        <v>1013</v>
      </c>
      <c r="O379" t="s">
        <v>23</v>
      </c>
      <c r="P379" t="s">
        <v>23</v>
      </c>
      <c r="Q379">
        <v>1</v>
      </c>
      <c r="W379">
        <v>0</v>
      </c>
      <c r="X379">
        <v>-875829584</v>
      </c>
      <c r="Y379">
        <f t="shared" ref="Y379:Y383" si="241">AT379</f>
        <v>0.44736841999999999</v>
      </c>
      <c r="AA379">
        <v>2280.83</v>
      </c>
      <c r="AB379">
        <v>0</v>
      </c>
      <c r="AC379">
        <v>0</v>
      </c>
      <c r="AD379">
        <v>0</v>
      </c>
      <c r="AE379">
        <v>2398.5700000000002</v>
      </c>
      <c r="AF379">
        <v>0</v>
      </c>
      <c r="AG379">
        <v>0</v>
      </c>
      <c r="AH379">
        <v>0</v>
      </c>
      <c r="AI379">
        <v>9.11</v>
      </c>
      <c r="AJ379">
        <v>1</v>
      </c>
      <c r="AK379">
        <v>1</v>
      </c>
      <c r="AL379">
        <v>1</v>
      </c>
      <c r="AM379">
        <v>0</v>
      </c>
      <c r="AN379">
        <v>0</v>
      </c>
      <c r="AO379">
        <v>0</v>
      </c>
      <c r="AP379">
        <v>1</v>
      </c>
      <c r="AQ379">
        <v>0</v>
      </c>
      <c r="AR379">
        <v>0</v>
      </c>
      <c r="AS379" t="s">
        <v>6</v>
      </c>
      <c r="AT379">
        <v>0.44736841999999999</v>
      </c>
      <c r="AU379" t="s">
        <v>6</v>
      </c>
      <c r="AV379">
        <v>0</v>
      </c>
      <c r="AW379">
        <v>1</v>
      </c>
      <c r="AX379">
        <v>-1</v>
      </c>
      <c r="AY379">
        <v>0</v>
      </c>
      <c r="AZ379">
        <v>0</v>
      </c>
      <c r="BA379" t="s">
        <v>6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V379">
        <v>0</v>
      </c>
      <c r="CW379">
        <v>0</v>
      </c>
      <c r="CX379">
        <f>ROUND(Y379*Source!I318,7)</f>
        <v>17</v>
      </c>
      <c r="CY379">
        <f t="shared" si="233"/>
        <v>2280.83</v>
      </c>
      <c r="CZ379">
        <f t="shared" si="234"/>
        <v>2398.5700000000002</v>
      </c>
      <c r="DA379">
        <f t="shared" si="235"/>
        <v>9.11</v>
      </c>
      <c r="DB379">
        <f t="shared" si="236"/>
        <v>1073.04</v>
      </c>
      <c r="DC379">
        <f t="shared" si="237"/>
        <v>0</v>
      </c>
      <c r="DD379" t="s">
        <v>6</v>
      </c>
      <c r="DE379" t="s">
        <v>6</v>
      </c>
      <c r="DF379">
        <f t="shared" si="238"/>
        <v>371466.49</v>
      </c>
      <c r="DG379">
        <f t="shared" si="239"/>
        <v>0</v>
      </c>
      <c r="DH379">
        <f>Source!I318*SmtRes!Y379</f>
        <v>16.99999996</v>
      </c>
      <c r="DI379">
        <f t="shared" si="240"/>
        <v>2280.83</v>
      </c>
      <c r="DJ379">
        <f t="shared" ref="DJ379:DJ383" si="242">DF379</f>
        <v>371466.49</v>
      </c>
      <c r="DK379">
        <f>Source!BC318</f>
        <v>9.11</v>
      </c>
      <c r="DL379" t="s">
        <v>6</v>
      </c>
      <c r="DM379">
        <v>0</v>
      </c>
      <c r="DN379" t="s">
        <v>6</v>
      </c>
      <c r="DO379">
        <v>0</v>
      </c>
      <c r="GP379">
        <v>1</v>
      </c>
      <c r="GQ379">
        <v>-1</v>
      </c>
      <c r="GR379">
        <v>-1</v>
      </c>
    </row>
    <row r="380" spans="1:200" x14ac:dyDescent="0.2">
      <c r="A380">
        <f>ROW(Source!A318)</f>
        <v>318</v>
      </c>
      <c r="B380">
        <v>74715642</v>
      </c>
      <c r="C380">
        <v>74759132</v>
      </c>
      <c r="D380">
        <v>0</v>
      </c>
      <c r="E380">
        <v>1</v>
      </c>
      <c r="F380">
        <v>1</v>
      </c>
      <c r="G380">
        <v>1</v>
      </c>
      <c r="H380">
        <v>3</v>
      </c>
      <c r="I380" t="s">
        <v>35</v>
      </c>
      <c r="J380" t="s">
        <v>78</v>
      </c>
      <c r="K380" t="s">
        <v>77</v>
      </c>
      <c r="L380">
        <v>1371</v>
      </c>
      <c r="N380">
        <v>1013</v>
      </c>
      <c r="O380" t="s">
        <v>23</v>
      </c>
      <c r="P380" t="s">
        <v>23</v>
      </c>
      <c r="Q380">
        <v>1</v>
      </c>
      <c r="W380">
        <v>0</v>
      </c>
      <c r="X380">
        <v>1700231692</v>
      </c>
      <c r="Y380">
        <f t="shared" si="241"/>
        <v>0.42105263199999998</v>
      </c>
      <c r="AA380">
        <v>6534</v>
      </c>
      <c r="AB380">
        <v>0</v>
      </c>
      <c r="AC380">
        <v>0</v>
      </c>
      <c r="AD380">
        <v>0</v>
      </c>
      <c r="AE380">
        <v>6817.39</v>
      </c>
      <c r="AF380">
        <v>0</v>
      </c>
      <c r="AG380">
        <v>0</v>
      </c>
      <c r="AH380">
        <v>0</v>
      </c>
      <c r="AI380">
        <v>6.13</v>
      </c>
      <c r="AJ380">
        <v>1</v>
      </c>
      <c r="AK380">
        <v>1</v>
      </c>
      <c r="AL380">
        <v>1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 t="s">
        <v>6</v>
      </c>
      <c r="AT380">
        <v>0.42105263199999998</v>
      </c>
      <c r="AU380" t="s">
        <v>6</v>
      </c>
      <c r="AV380">
        <v>0</v>
      </c>
      <c r="AW380">
        <v>1</v>
      </c>
      <c r="AX380">
        <v>-1</v>
      </c>
      <c r="AY380">
        <v>0</v>
      </c>
      <c r="AZ380">
        <v>0</v>
      </c>
      <c r="BA380" t="s">
        <v>6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V380">
        <v>0</v>
      </c>
      <c r="CW380">
        <v>0</v>
      </c>
      <c r="CX380">
        <f>ROUND(Y380*Source!I318,7)</f>
        <v>16</v>
      </c>
      <c r="CY380">
        <f t="shared" si="233"/>
        <v>6534</v>
      </c>
      <c r="CZ380">
        <f t="shared" si="234"/>
        <v>6817.39</v>
      </c>
      <c r="DA380">
        <f t="shared" si="235"/>
        <v>6.13</v>
      </c>
      <c r="DB380">
        <f t="shared" si="236"/>
        <v>2870.48</v>
      </c>
      <c r="DC380">
        <f t="shared" si="237"/>
        <v>0</v>
      </c>
      <c r="DD380" t="s">
        <v>6</v>
      </c>
      <c r="DE380" t="s">
        <v>6</v>
      </c>
      <c r="DF380">
        <f t="shared" si="238"/>
        <v>668649.6</v>
      </c>
      <c r="DG380">
        <f t="shared" si="239"/>
        <v>0</v>
      </c>
      <c r="DH380">
        <f>Source!I318*SmtRes!Y380</f>
        <v>16.000000015999998</v>
      </c>
      <c r="DI380">
        <f t="shared" si="240"/>
        <v>6534</v>
      </c>
      <c r="DJ380">
        <f t="shared" si="242"/>
        <v>668649.6</v>
      </c>
      <c r="DK380">
        <f>Source!BC318</f>
        <v>9.11</v>
      </c>
      <c r="DL380" t="s">
        <v>6</v>
      </c>
      <c r="DM380">
        <v>0</v>
      </c>
      <c r="DN380" t="s">
        <v>6</v>
      </c>
      <c r="DO380">
        <v>0</v>
      </c>
      <c r="GP380">
        <v>1</v>
      </c>
      <c r="GQ380">
        <v>-1</v>
      </c>
      <c r="GR380">
        <v>-1</v>
      </c>
    </row>
    <row r="381" spans="1:200" x14ac:dyDescent="0.2">
      <c r="A381">
        <f>ROW(Source!A318)</f>
        <v>318</v>
      </c>
      <c r="B381">
        <v>74715642</v>
      </c>
      <c r="C381">
        <v>74759132</v>
      </c>
      <c r="D381">
        <v>0</v>
      </c>
      <c r="E381">
        <v>1</v>
      </c>
      <c r="F381">
        <v>1</v>
      </c>
      <c r="G381">
        <v>1</v>
      </c>
      <c r="H381">
        <v>3</v>
      </c>
      <c r="I381" t="s">
        <v>35</v>
      </c>
      <c r="J381" t="s">
        <v>78</v>
      </c>
      <c r="K381" t="s">
        <v>341</v>
      </c>
      <c r="L381">
        <v>1371</v>
      </c>
      <c r="N381">
        <v>1013</v>
      </c>
      <c r="O381" t="s">
        <v>23</v>
      </c>
      <c r="P381" t="s">
        <v>23</v>
      </c>
      <c r="Q381">
        <v>1</v>
      </c>
      <c r="W381">
        <v>0</v>
      </c>
      <c r="X381">
        <v>1254070370</v>
      </c>
      <c r="Y381">
        <f t="shared" si="241"/>
        <v>7.8947368000000004E-2</v>
      </c>
      <c r="AA381">
        <v>6732</v>
      </c>
      <c r="AB381">
        <v>0</v>
      </c>
      <c r="AC381">
        <v>0</v>
      </c>
      <c r="AD381">
        <v>0</v>
      </c>
      <c r="AE381">
        <v>7023.98</v>
      </c>
      <c r="AF381">
        <v>0</v>
      </c>
      <c r="AG381">
        <v>0</v>
      </c>
      <c r="AH381">
        <v>0</v>
      </c>
      <c r="AI381">
        <v>6.13</v>
      </c>
      <c r="AJ381">
        <v>1</v>
      </c>
      <c r="AK381">
        <v>1</v>
      </c>
      <c r="AL381">
        <v>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 t="s">
        <v>6</v>
      </c>
      <c r="AT381">
        <v>7.8947368000000004E-2</v>
      </c>
      <c r="AU381" t="s">
        <v>6</v>
      </c>
      <c r="AV381">
        <v>0</v>
      </c>
      <c r="AW381">
        <v>1</v>
      </c>
      <c r="AX381">
        <v>-1</v>
      </c>
      <c r="AY381">
        <v>0</v>
      </c>
      <c r="AZ381">
        <v>0</v>
      </c>
      <c r="BA381" t="s">
        <v>6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V381">
        <v>0</v>
      </c>
      <c r="CW381">
        <v>0</v>
      </c>
      <c r="CX381">
        <f>ROUND(Y381*Source!I318,7)</f>
        <v>3</v>
      </c>
      <c r="CY381">
        <f t="shared" si="233"/>
        <v>6732</v>
      </c>
      <c r="CZ381">
        <f t="shared" si="234"/>
        <v>7023.98</v>
      </c>
      <c r="DA381">
        <f t="shared" si="235"/>
        <v>6.13</v>
      </c>
      <c r="DB381">
        <f t="shared" si="236"/>
        <v>554.52</v>
      </c>
      <c r="DC381">
        <f t="shared" si="237"/>
        <v>0</v>
      </c>
      <c r="DD381" t="s">
        <v>6</v>
      </c>
      <c r="DE381" t="s">
        <v>6</v>
      </c>
      <c r="DF381">
        <f t="shared" si="238"/>
        <v>129171</v>
      </c>
      <c r="DG381">
        <f t="shared" si="239"/>
        <v>0</v>
      </c>
      <c r="DH381">
        <f>Source!I318*SmtRes!Y381</f>
        <v>2.999999984</v>
      </c>
      <c r="DI381">
        <f t="shared" si="240"/>
        <v>6732</v>
      </c>
      <c r="DJ381">
        <f t="shared" si="242"/>
        <v>129171</v>
      </c>
      <c r="DK381">
        <f>Source!BC318</f>
        <v>9.11</v>
      </c>
      <c r="DL381" t="s">
        <v>6</v>
      </c>
      <c r="DM381">
        <v>0</v>
      </c>
      <c r="DN381" t="s">
        <v>6</v>
      </c>
      <c r="DO381">
        <v>0</v>
      </c>
      <c r="GP381">
        <v>1</v>
      </c>
      <c r="GQ381">
        <v>-1</v>
      </c>
      <c r="GR381">
        <v>-1</v>
      </c>
    </row>
    <row r="382" spans="1:200" x14ac:dyDescent="0.2">
      <c r="A382">
        <f>ROW(Source!A318)</f>
        <v>318</v>
      </c>
      <c r="B382">
        <v>74715642</v>
      </c>
      <c r="C382">
        <v>74759132</v>
      </c>
      <c r="D382">
        <v>0</v>
      </c>
      <c r="E382">
        <v>1</v>
      </c>
      <c r="F382">
        <v>1</v>
      </c>
      <c r="G382">
        <v>1</v>
      </c>
      <c r="H382">
        <v>3</v>
      </c>
      <c r="I382" t="s">
        <v>35</v>
      </c>
      <c r="J382" t="s">
        <v>78</v>
      </c>
      <c r="K382" t="s">
        <v>344</v>
      </c>
      <c r="L382">
        <v>1371</v>
      </c>
      <c r="N382">
        <v>1013</v>
      </c>
      <c r="O382" t="s">
        <v>23</v>
      </c>
      <c r="P382" t="s">
        <v>23</v>
      </c>
      <c r="Q382">
        <v>1</v>
      </c>
      <c r="W382">
        <v>0</v>
      </c>
      <c r="X382">
        <v>-1364260385</v>
      </c>
      <c r="Y382">
        <f t="shared" si="241"/>
        <v>2.6315789999999999E-2</v>
      </c>
      <c r="AA382">
        <v>6952</v>
      </c>
      <c r="AB382">
        <v>0</v>
      </c>
      <c r="AC382">
        <v>0</v>
      </c>
      <c r="AD382">
        <v>0</v>
      </c>
      <c r="AE382">
        <v>7253.52</v>
      </c>
      <c r="AF382">
        <v>0</v>
      </c>
      <c r="AG382">
        <v>0</v>
      </c>
      <c r="AH382">
        <v>0</v>
      </c>
      <c r="AI382">
        <v>6.13</v>
      </c>
      <c r="AJ382">
        <v>1</v>
      </c>
      <c r="AK382">
        <v>1</v>
      </c>
      <c r="AL382">
        <v>1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 t="s">
        <v>6</v>
      </c>
      <c r="AT382">
        <v>2.6315789999999999E-2</v>
      </c>
      <c r="AU382" t="s">
        <v>6</v>
      </c>
      <c r="AV382">
        <v>0</v>
      </c>
      <c r="AW382">
        <v>1</v>
      </c>
      <c r="AX382">
        <v>-1</v>
      </c>
      <c r="AY382">
        <v>0</v>
      </c>
      <c r="AZ382">
        <v>0</v>
      </c>
      <c r="BA382" t="s">
        <v>6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V382">
        <v>0</v>
      </c>
      <c r="CW382">
        <v>0</v>
      </c>
      <c r="CX382">
        <f>ROUND(Y382*Source!I318,7)</f>
        <v>1</v>
      </c>
      <c r="CY382">
        <f t="shared" si="233"/>
        <v>6952</v>
      </c>
      <c r="CZ382">
        <f t="shared" si="234"/>
        <v>7253.52</v>
      </c>
      <c r="DA382">
        <f t="shared" si="235"/>
        <v>6.13</v>
      </c>
      <c r="DB382">
        <f t="shared" si="236"/>
        <v>190.88</v>
      </c>
      <c r="DC382">
        <f t="shared" si="237"/>
        <v>0</v>
      </c>
      <c r="DD382" t="s">
        <v>6</v>
      </c>
      <c r="DE382" t="s">
        <v>6</v>
      </c>
      <c r="DF382">
        <f t="shared" si="238"/>
        <v>44464.08</v>
      </c>
      <c r="DG382">
        <f t="shared" si="239"/>
        <v>0</v>
      </c>
      <c r="DH382">
        <f>Source!I318*SmtRes!Y382</f>
        <v>1.0000000199999999</v>
      </c>
      <c r="DI382">
        <f t="shared" si="240"/>
        <v>6952</v>
      </c>
      <c r="DJ382">
        <f t="shared" si="242"/>
        <v>44464.08</v>
      </c>
      <c r="DK382">
        <f>Source!BC318</f>
        <v>9.11</v>
      </c>
      <c r="DL382" t="s">
        <v>6</v>
      </c>
      <c r="DM382">
        <v>0</v>
      </c>
      <c r="DN382" t="s">
        <v>6</v>
      </c>
      <c r="DO382">
        <v>0</v>
      </c>
      <c r="GP382">
        <v>1</v>
      </c>
      <c r="GQ382">
        <v>-1</v>
      </c>
      <c r="GR382">
        <v>-1</v>
      </c>
    </row>
    <row r="383" spans="1:200" x14ac:dyDescent="0.2">
      <c r="A383">
        <f>ROW(Source!A318)</f>
        <v>318</v>
      </c>
      <c r="B383">
        <v>74715642</v>
      </c>
      <c r="C383">
        <v>74759132</v>
      </c>
      <c r="D383">
        <v>0</v>
      </c>
      <c r="E383">
        <v>1</v>
      </c>
      <c r="F383">
        <v>1</v>
      </c>
      <c r="G383">
        <v>1</v>
      </c>
      <c r="H383">
        <v>3</v>
      </c>
      <c r="I383" t="s">
        <v>35</v>
      </c>
      <c r="J383" t="s">
        <v>78</v>
      </c>
      <c r="K383" t="s">
        <v>347</v>
      </c>
      <c r="L383">
        <v>1371</v>
      </c>
      <c r="N383">
        <v>1013</v>
      </c>
      <c r="O383" t="s">
        <v>23</v>
      </c>
      <c r="P383" t="s">
        <v>23</v>
      </c>
      <c r="Q383">
        <v>1</v>
      </c>
      <c r="W383">
        <v>0</v>
      </c>
      <c r="X383">
        <v>-1800684356</v>
      </c>
      <c r="Y383">
        <f t="shared" si="241"/>
        <v>2.6315789999999999E-2</v>
      </c>
      <c r="AA383">
        <v>7161</v>
      </c>
      <c r="AB383">
        <v>0</v>
      </c>
      <c r="AC383">
        <v>0</v>
      </c>
      <c r="AD383">
        <v>0</v>
      </c>
      <c r="AE383">
        <v>7471.59</v>
      </c>
      <c r="AF383">
        <v>0</v>
      </c>
      <c r="AG383">
        <v>0</v>
      </c>
      <c r="AH383">
        <v>0</v>
      </c>
      <c r="AI383">
        <v>6.13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 t="s">
        <v>6</v>
      </c>
      <c r="AT383">
        <v>2.6315789999999999E-2</v>
      </c>
      <c r="AU383" t="s">
        <v>6</v>
      </c>
      <c r="AV383">
        <v>0</v>
      </c>
      <c r="AW383">
        <v>1</v>
      </c>
      <c r="AX383">
        <v>-1</v>
      </c>
      <c r="AY383">
        <v>0</v>
      </c>
      <c r="AZ383">
        <v>0</v>
      </c>
      <c r="BA383" t="s">
        <v>6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V383">
        <v>0</v>
      </c>
      <c r="CW383">
        <v>0</v>
      </c>
      <c r="CX383">
        <f>ROUND(Y383*Source!I318,7)</f>
        <v>1</v>
      </c>
      <c r="CY383">
        <f t="shared" si="233"/>
        <v>7161</v>
      </c>
      <c r="CZ383">
        <f t="shared" si="234"/>
        <v>7471.59</v>
      </c>
      <c r="DA383">
        <f t="shared" si="235"/>
        <v>6.13</v>
      </c>
      <c r="DB383">
        <f t="shared" si="236"/>
        <v>196.62</v>
      </c>
      <c r="DC383">
        <f t="shared" si="237"/>
        <v>0</v>
      </c>
      <c r="DD383" t="s">
        <v>6</v>
      </c>
      <c r="DE383" t="s">
        <v>6</v>
      </c>
      <c r="DF383">
        <f t="shared" si="238"/>
        <v>45800.85</v>
      </c>
      <c r="DG383">
        <f t="shared" si="239"/>
        <v>0</v>
      </c>
      <c r="DH383">
        <f>Source!I318*SmtRes!Y383</f>
        <v>1.0000000199999999</v>
      </c>
      <c r="DI383">
        <f t="shared" si="240"/>
        <v>7161</v>
      </c>
      <c r="DJ383">
        <f t="shared" si="242"/>
        <v>45800.85</v>
      </c>
      <c r="DK383">
        <f>Source!BC318</f>
        <v>9.11</v>
      </c>
      <c r="DL383" t="s">
        <v>6</v>
      </c>
      <c r="DM383">
        <v>0</v>
      </c>
      <c r="DN383" t="s">
        <v>6</v>
      </c>
      <c r="DO383">
        <v>0</v>
      </c>
      <c r="GP383">
        <v>1</v>
      </c>
      <c r="GQ383">
        <v>-1</v>
      </c>
      <c r="GR383">
        <v>-1</v>
      </c>
    </row>
    <row r="384" spans="1:200" x14ac:dyDescent="0.2">
      <c r="A384">
        <f>ROW(Source!A324)</f>
        <v>324</v>
      </c>
      <c r="B384">
        <v>74715642</v>
      </c>
      <c r="C384">
        <v>74761469</v>
      </c>
      <c r="D384">
        <v>31715109</v>
      </c>
      <c r="E384">
        <v>70</v>
      </c>
      <c r="F384">
        <v>1</v>
      </c>
      <c r="G384">
        <v>1</v>
      </c>
      <c r="H384">
        <v>1</v>
      </c>
      <c r="I384" t="s">
        <v>548</v>
      </c>
      <c r="J384" t="s">
        <v>6</v>
      </c>
      <c r="K384" t="s">
        <v>549</v>
      </c>
      <c r="L384">
        <v>1191</v>
      </c>
      <c r="N384">
        <v>1013</v>
      </c>
      <c r="O384" t="s">
        <v>524</v>
      </c>
      <c r="P384" t="s">
        <v>524</v>
      </c>
      <c r="Q384">
        <v>1</v>
      </c>
      <c r="W384">
        <v>0</v>
      </c>
      <c r="X384">
        <v>784619160</v>
      </c>
      <c r="Y384">
        <f t="shared" ref="Y384:Y390" si="243">(AT384*ROUND(1.05,7))</f>
        <v>128.1</v>
      </c>
      <c r="AA384">
        <v>0</v>
      </c>
      <c r="AB384">
        <v>0</v>
      </c>
      <c r="AC384">
        <v>0</v>
      </c>
      <c r="AD384">
        <v>291.83</v>
      </c>
      <c r="AE384">
        <v>0</v>
      </c>
      <c r="AF384">
        <v>0</v>
      </c>
      <c r="AG384">
        <v>0</v>
      </c>
      <c r="AH384">
        <v>8.74</v>
      </c>
      <c r="AI384">
        <v>1</v>
      </c>
      <c r="AJ384">
        <v>1</v>
      </c>
      <c r="AK384">
        <v>1</v>
      </c>
      <c r="AL384">
        <v>33.39</v>
      </c>
      <c r="AM384">
        <v>4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6</v>
      </c>
      <c r="AT384">
        <v>122</v>
      </c>
      <c r="AU384" t="s">
        <v>64</v>
      </c>
      <c r="AV384">
        <v>1</v>
      </c>
      <c r="AW384">
        <v>2</v>
      </c>
      <c r="AX384">
        <v>74761484</v>
      </c>
      <c r="AY384">
        <v>1</v>
      </c>
      <c r="AZ384">
        <v>0</v>
      </c>
      <c r="BA384">
        <v>401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U384">
        <f>ROUND(AT384*Source!I324*AH384*AL384,2)</f>
        <v>10485.11</v>
      </c>
      <c r="CV384">
        <f>ROUND(Y384*Source!I324,7)</f>
        <v>37.725450000000002</v>
      </c>
      <c r="CW384">
        <v>0</v>
      </c>
      <c r="CX384">
        <f>ROUND(Y384*Source!I324,7)</f>
        <v>37.725450000000002</v>
      </c>
      <c r="CY384">
        <f>AD384</f>
        <v>291.83</v>
      </c>
      <c r="CZ384">
        <f>AH384</f>
        <v>8.74</v>
      </c>
      <c r="DA384">
        <f>AL384</f>
        <v>33.39</v>
      </c>
      <c r="DB384">
        <f t="shared" ref="DB384:DB390" si="244">ROUND((ROUND(AT384*CZ384,2)*ROUND(1.05,7)),2)</f>
        <v>1119.5899999999999</v>
      </c>
      <c r="DC384">
        <f t="shared" ref="DC384:DC390" si="245">ROUND((ROUND(AT384*AG384,2)*ROUND(1.05,7)),2)</f>
        <v>0</v>
      </c>
      <c r="DD384" t="s">
        <v>6</v>
      </c>
      <c r="DE384" t="s">
        <v>6</v>
      </c>
      <c r="DF384">
        <f t="shared" ref="DF384:DF390" si="246">ROUND(ROUND(AE384,2)*CX384,2)</f>
        <v>0</v>
      </c>
      <c r="DG384">
        <f t="shared" si="239"/>
        <v>0</v>
      </c>
      <c r="DH384">
        <f>Source!I324*SmtRes!Y384</f>
        <v>37.725449999999995</v>
      </c>
      <c r="DI384">
        <f>AD384</f>
        <v>291.83</v>
      </c>
      <c r="DJ384">
        <f>EtalonRes!AB401</f>
        <v>8.74</v>
      </c>
      <c r="DK384">
        <f>Source!BA324</f>
        <v>33.39</v>
      </c>
      <c r="DL384" t="s">
        <v>6</v>
      </c>
      <c r="DM384">
        <v>0</v>
      </c>
      <c r="DN384" t="s">
        <v>6</v>
      </c>
      <c r="DO384">
        <v>0</v>
      </c>
      <c r="GQ384">
        <v>-1</v>
      </c>
      <c r="GR384">
        <v>-1</v>
      </c>
    </row>
    <row r="385" spans="1:200" x14ac:dyDescent="0.2">
      <c r="A385">
        <f>ROW(Source!A324)</f>
        <v>324</v>
      </c>
      <c r="B385">
        <v>74715642</v>
      </c>
      <c r="C385">
        <v>74761469</v>
      </c>
      <c r="D385">
        <v>31709492</v>
      </c>
      <c r="E385">
        <v>70</v>
      </c>
      <c r="F385">
        <v>1</v>
      </c>
      <c r="G385">
        <v>1</v>
      </c>
      <c r="H385">
        <v>1</v>
      </c>
      <c r="I385" t="s">
        <v>525</v>
      </c>
      <c r="J385" t="s">
        <v>6</v>
      </c>
      <c r="K385" t="s">
        <v>526</v>
      </c>
      <c r="L385">
        <v>1191</v>
      </c>
      <c r="N385">
        <v>1013</v>
      </c>
      <c r="O385" t="s">
        <v>524</v>
      </c>
      <c r="P385" t="s">
        <v>524</v>
      </c>
      <c r="Q385">
        <v>1</v>
      </c>
      <c r="W385">
        <v>0</v>
      </c>
      <c r="X385">
        <v>-1417349443</v>
      </c>
      <c r="Y385">
        <f t="shared" si="243"/>
        <v>0.67200000000000004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33.39</v>
      </c>
      <c r="AL385">
        <v>1</v>
      </c>
      <c r="AM385">
        <v>4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6</v>
      </c>
      <c r="AT385">
        <v>0.64</v>
      </c>
      <c r="AU385" t="s">
        <v>64</v>
      </c>
      <c r="AV385">
        <v>2</v>
      </c>
      <c r="AW385">
        <v>2</v>
      </c>
      <c r="AX385">
        <v>74761485</v>
      </c>
      <c r="AY385">
        <v>1</v>
      </c>
      <c r="AZ385">
        <v>0</v>
      </c>
      <c r="BA385">
        <v>402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V385">
        <v>0</v>
      </c>
      <c r="CW385">
        <v>0</v>
      </c>
      <c r="CX385">
        <f>ROUND(Y385*Source!I324,7)</f>
        <v>0.197904</v>
      </c>
      <c r="CY385">
        <f>AD385</f>
        <v>0</v>
      </c>
      <c r="CZ385">
        <f>AH385</f>
        <v>0</v>
      </c>
      <c r="DA385">
        <f>AL385</f>
        <v>1</v>
      </c>
      <c r="DB385">
        <f t="shared" si="244"/>
        <v>0</v>
      </c>
      <c r="DC385">
        <f t="shared" si="245"/>
        <v>0</v>
      </c>
      <c r="DD385" t="s">
        <v>6</v>
      </c>
      <c r="DE385" t="s">
        <v>6</v>
      </c>
      <c r="DF385">
        <f t="shared" si="246"/>
        <v>0</v>
      </c>
      <c r="DG385">
        <f t="shared" si="239"/>
        <v>0</v>
      </c>
      <c r="DH385">
        <f>Source!I324*SmtRes!Y385</f>
        <v>0.197904</v>
      </c>
      <c r="DI385">
        <f>AD385</f>
        <v>0</v>
      </c>
      <c r="DJ385">
        <f>EtalonRes!AB402</f>
        <v>0</v>
      </c>
      <c r="DK385">
        <f>Source!BA324</f>
        <v>33.39</v>
      </c>
      <c r="DL385" t="s">
        <v>6</v>
      </c>
      <c r="DM385">
        <v>0</v>
      </c>
      <c r="DN385" t="s">
        <v>6</v>
      </c>
      <c r="DO385">
        <v>0</v>
      </c>
      <c r="GQ385">
        <v>-1</v>
      </c>
      <c r="GR385">
        <v>-1</v>
      </c>
    </row>
    <row r="386" spans="1:200" x14ac:dyDescent="0.2">
      <c r="A386">
        <f>ROW(Source!A324)</f>
        <v>324</v>
      </c>
      <c r="B386">
        <v>74715642</v>
      </c>
      <c r="C386">
        <v>74761469</v>
      </c>
      <c r="D386">
        <v>49672573</v>
      </c>
      <c r="E386">
        <v>1</v>
      </c>
      <c r="F386">
        <v>1</v>
      </c>
      <c r="G386">
        <v>1</v>
      </c>
      <c r="H386">
        <v>2</v>
      </c>
      <c r="I386" t="s">
        <v>527</v>
      </c>
      <c r="J386" t="s">
        <v>528</v>
      </c>
      <c r="K386" t="s">
        <v>529</v>
      </c>
      <c r="L386">
        <v>1367</v>
      </c>
      <c r="N386">
        <v>1011</v>
      </c>
      <c r="O386" t="s">
        <v>530</v>
      </c>
      <c r="P386" t="s">
        <v>530</v>
      </c>
      <c r="Q386">
        <v>1</v>
      </c>
      <c r="W386">
        <v>0</v>
      </c>
      <c r="X386">
        <v>-430484415</v>
      </c>
      <c r="Y386">
        <f t="shared" si="243"/>
        <v>0.26250000000000001</v>
      </c>
      <c r="AA386">
        <v>0</v>
      </c>
      <c r="AB386">
        <v>1530.2</v>
      </c>
      <c r="AC386">
        <v>450.77</v>
      </c>
      <c r="AD386">
        <v>0</v>
      </c>
      <c r="AE386">
        <v>0</v>
      </c>
      <c r="AF386">
        <v>115.4</v>
      </c>
      <c r="AG386">
        <v>13.5</v>
      </c>
      <c r="AH386">
        <v>0</v>
      </c>
      <c r="AI386">
        <v>1</v>
      </c>
      <c r="AJ386">
        <v>13.26</v>
      </c>
      <c r="AK386">
        <v>33.39</v>
      </c>
      <c r="AL386">
        <v>1</v>
      </c>
      <c r="AM386">
        <v>4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6</v>
      </c>
      <c r="AT386">
        <v>0.25</v>
      </c>
      <c r="AU386" t="s">
        <v>64</v>
      </c>
      <c r="AV386">
        <v>0</v>
      </c>
      <c r="AW386">
        <v>2</v>
      </c>
      <c r="AX386">
        <v>74761486</v>
      </c>
      <c r="AY386">
        <v>1</v>
      </c>
      <c r="AZ386">
        <v>0</v>
      </c>
      <c r="BA386">
        <v>403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V386">
        <v>0</v>
      </c>
      <c r="CW386">
        <f>ROUND(Y386*Source!I324*DO386,7)</f>
        <v>0</v>
      </c>
      <c r="CX386">
        <f>ROUND(Y386*Source!I324,7)</f>
        <v>7.7306299999999994E-2</v>
      </c>
      <c r="CY386">
        <f>AB386</f>
        <v>1530.2</v>
      </c>
      <c r="CZ386">
        <f>AF386</f>
        <v>115.4</v>
      </c>
      <c r="DA386">
        <f>AJ386</f>
        <v>13.26</v>
      </c>
      <c r="DB386">
        <f t="shared" si="244"/>
        <v>30.29</v>
      </c>
      <c r="DC386">
        <f t="shared" si="245"/>
        <v>3.55</v>
      </c>
      <c r="DD386" t="s">
        <v>6</v>
      </c>
      <c r="DE386" t="s">
        <v>6</v>
      </c>
      <c r="DF386">
        <f t="shared" si="246"/>
        <v>0</v>
      </c>
      <c r="DG386">
        <f>ROUND(ROUND(AF386*AJ386,2)*CX386,2)</f>
        <v>118.29</v>
      </c>
      <c r="DH386">
        <f>Source!I324*SmtRes!Y386</f>
        <v>7.7306249999999993E-2</v>
      </c>
      <c r="DI386">
        <f>AB386</f>
        <v>1530.2</v>
      </c>
      <c r="DJ386">
        <f>EtalonRes!Z403</f>
        <v>115.4</v>
      </c>
      <c r="DK386">
        <f>Source!BB324</f>
        <v>13.26</v>
      </c>
      <c r="DL386" t="s">
        <v>6</v>
      </c>
      <c r="DM386">
        <v>0</v>
      </c>
      <c r="DN386" t="s">
        <v>6</v>
      </c>
      <c r="DO386">
        <v>0</v>
      </c>
      <c r="GQ386">
        <v>-1</v>
      </c>
      <c r="GR386">
        <v>-1</v>
      </c>
    </row>
    <row r="387" spans="1:200" x14ac:dyDescent="0.2">
      <c r="A387">
        <f>ROW(Source!A324)</f>
        <v>324</v>
      </c>
      <c r="B387">
        <v>74715642</v>
      </c>
      <c r="C387">
        <v>74761469</v>
      </c>
      <c r="D387">
        <v>49672695</v>
      </c>
      <c r="E387">
        <v>1</v>
      </c>
      <c r="F387">
        <v>1</v>
      </c>
      <c r="G387">
        <v>1</v>
      </c>
      <c r="H387">
        <v>2</v>
      </c>
      <c r="I387" t="s">
        <v>531</v>
      </c>
      <c r="J387" t="s">
        <v>532</v>
      </c>
      <c r="K387" t="s">
        <v>533</v>
      </c>
      <c r="L387">
        <v>1367</v>
      </c>
      <c r="N387">
        <v>1011</v>
      </c>
      <c r="O387" t="s">
        <v>530</v>
      </c>
      <c r="P387" t="s">
        <v>530</v>
      </c>
      <c r="Q387">
        <v>1</v>
      </c>
      <c r="W387">
        <v>0</v>
      </c>
      <c r="X387">
        <v>1063590936</v>
      </c>
      <c r="Y387">
        <f t="shared" si="243"/>
        <v>18.532499999999999</v>
      </c>
      <c r="AA387">
        <v>0</v>
      </c>
      <c r="AB387">
        <v>41.37</v>
      </c>
      <c r="AC387">
        <v>0</v>
      </c>
      <c r="AD387">
        <v>0</v>
      </c>
      <c r="AE387">
        <v>0</v>
      </c>
      <c r="AF387">
        <v>3.12</v>
      </c>
      <c r="AG387">
        <v>0</v>
      </c>
      <c r="AH387">
        <v>0</v>
      </c>
      <c r="AI387">
        <v>1</v>
      </c>
      <c r="AJ387">
        <v>13.26</v>
      </c>
      <c r="AK387">
        <v>33.39</v>
      </c>
      <c r="AL387">
        <v>1</v>
      </c>
      <c r="AM387">
        <v>4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6</v>
      </c>
      <c r="AT387">
        <v>17.649999999999999</v>
      </c>
      <c r="AU387" t="s">
        <v>64</v>
      </c>
      <c r="AV387">
        <v>0</v>
      </c>
      <c r="AW387">
        <v>2</v>
      </c>
      <c r="AX387">
        <v>74761487</v>
      </c>
      <c r="AY387">
        <v>1</v>
      </c>
      <c r="AZ387">
        <v>0</v>
      </c>
      <c r="BA387">
        <v>404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V387">
        <v>0</v>
      </c>
      <c r="CW387">
        <f>ROUND(Y387*Source!I324*DO387,7)</f>
        <v>0</v>
      </c>
      <c r="CX387">
        <f>ROUND(Y387*Source!I324,7)</f>
        <v>5.4578213</v>
      </c>
      <c r="CY387">
        <f>AB387</f>
        <v>41.37</v>
      </c>
      <c r="CZ387">
        <f>AF387</f>
        <v>3.12</v>
      </c>
      <c r="DA387">
        <f>AJ387</f>
        <v>13.26</v>
      </c>
      <c r="DB387">
        <f t="shared" si="244"/>
        <v>57.82</v>
      </c>
      <c r="DC387">
        <f t="shared" si="245"/>
        <v>0</v>
      </c>
      <c r="DD387" t="s">
        <v>6</v>
      </c>
      <c r="DE387" t="s">
        <v>6</v>
      </c>
      <c r="DF387">
        <f t="shared" si="246"/>
        <v>0</v>
      </c>
      <c r="DG387">
        <f>ROUND(ROUND(AF387*AJ387,2)*CX387,2)</f>
        <v>225.79</v>
      </c>
      <c r="DH387">
        <f>Source!I324*SmtRes!Y387</f>
        <v>5.4578212499999994</v>
      </c>
      <c r="DI387">
        <f>AB387</f>
        <v>41.37</v>
      </c>
      <c r="DJ387">
        <f>EtalonRes!Z404</f>
        <v>3.12</v>
      </c>
      <c r="DK387">
        <f>Source!BB324</f>
        <v>13.26</v>
      </c>
      <c r="DL387" t="s">
        <v>6</v>
      </c>
      <c r="DM387">
        <v>0</v>
      </c>
      <c r="DN387" t="s">
        <v>6</v>
      </c>
      <c r="DO387">
        <v>0</v>
      </c>
      <c r="GQ387">
        <v>-1</v>
      </c>
      <c r="GR387">
        <v>-1</v>
      </c>
    </row>
    <row r="388" spans="1:200" x14ac:dyDescent="0.2">
      <c r="A388">
        <f>ROW(Source!A324)</f>
        <v>324</v>
      </c>
      <c r="B388">
        <v>74715642</v>
      </c>
      <c r="C388">
        <v>74761469</v>
      </c>
      <c r="D388">
        <v>49672703</v>
      </c>
      <c r="E388">
        <v>1</v>
      </c>
      <c r="F388">
        <v>1</v>
      </c>
      <c r="G388">
        <v>1</v>
      </c>
      <c r="H388">
        <v>2</v>
      </c>
      <c r="I388" t="s">
        <v>550</v>
      </c>
      <c r="J388" t="s">
        <v>551</v>
      </c>
      <c r="K388" t="s">
        <v>552</v>
      </c>
      <c r="L388">
        <v>1367</v>
      </c>
      <c r="N388">
        <v>1011</v>
      </c>
      <c r="O388" t="s">
        <v>530</v>
      </c>
      <c r="P388" t="s">
        <v>530</v>
      </c>
      <c r="Q388">
        <v>1</v>
      </c>
      <c r="W388">
        <v>0</v>
      </c>
      <c r="X388">
        <v>-1424865896</v>
      </c>
      <c r="Y388">
        <f t="shared" si="243"/>
        <v>0.24150000000000002</v>
      </c>
      <c r="AA388">
        <v>0</v>
      </c>
      <c r="AB388">
        <v>88.31</v>
      </c>
      <c r="AC388">
        <v>0</v>
      </c>
      <c r="AD388">
        <v>0</v>
      </c>
      <c r="AE388">
        <v>0</v>
      </c>
      <c r="AF388">
        <v>6.66</v>
      </c>
      <c r="AG388">
        <v>0</v>
      </c>
      <c r="AH388">
        <v>0</v>
      </c>
      <c r="AI388">
        <v>1</v>
      </c>
      <c r="AJ388">
        <v>13.26</v>
      </c>
      <c r="AK388">
        <v>33.39</v>
      </c>
      <c r="AL388">
        <v>1</v>
      </c>
      <c r="AM388">
        <v>4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6</v>
      </c>
      <c r="AT388">
        <v>0.23</v>
      </c>
      <c r="AU388" t="s">
        <v>64</v>
      </c>
      <c r="AV388">
        <v>0</v>
      </c>
      <c r="AW388">
        <v>2</v>
      </c>
      <c r="AX388">
        <v>74761488</v>
      </c>
      <c r="AY388">
        <v>1</v>
      </c>
      <c r="AZ388">
        <v>0</v>
      </c>
      <c r="BA388">
        <v>405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V388">
        <v>0</v>
      </c>
      <c r="CW388">
        <f>ROUND(Y388*Source!I324*DO388,7)</f>
        <v>0</v>
      </c>
      <c r="CX388">
        <f>ROUND(Y388*Source!I324,7)</f>
        <v>7.1121799999999999E-2</v>
      </c>
      <c r="CY388">
        <f>AB388</f>
        <v>88.31</v>
      </c>
      <c r="CZ388">
        <f>AF388</f>
        <v>6.66</v>
      </c>
      <c r="DA388">
        <f>AJ388</f>
        <v>13.26</v>
      </c>
      <c r="DB388">
        <f t="shared" si="244"/>
        <v>1.61</v>
      </c>
      <c r="DC388">
        <f t="shared" si="245"/>
        <v>0</v>
      </c>
      <c r="DD388" t="s">
        <v>6</v>
      </c>
      <c r="DE388" t="s">
        <v>6</v>
      </c>
      <c r="DF388">
        <f t="shared" si="246"/>
        <v>0</v>
      </c>
      <c r="DG388">
        <f>ROUND(ROUND(AF388*AJ388,2)*CX388,2)</f>
        <v>6.28</v>
      </c>
      <c r="DH388">
        <f>Source!I324*SmtRes!Y388</f>
        <v>7.1121749999999997E-2</v>
      </c>
      <c r="DI388">
        <f>AB388</f>
        <v>88.31</v>
      </c>
      <c r="DJ388">
        <f>EtalonRes!Z405</f>
        <v>6.66</v>
      </c>
      <c r="DK388">
        <f>Source!BB324</f>
        <v>13.26</v>
      </c>
      <c r="DL388" t="s">
        <v>6</v>
      </c>
      <c r="DM388">
        <v>0</v>
      </c>
      <c r="DN388" t="s">
        <v>6</v>
      </c>
      <c r="DO388">
        <v>0</v>
      </c>
      <c r="GQ388">
        <v>-1</v>
      </c>
      <c r="GR388">
        <v>-1</v>
      </c>
    </row>
    <row r="389" spans="1:200" x14ac:dyDescent="0.2">
      <c r="A389">
        <f>ROW(Source!A324)</f>
        <v>324</v>
      </c>
      <c r="B389">
        <v>74715642</v>
      </c>
      <c r="C389">
        <v>74761469</v>
      </c>
      <c r="D389">
        <v>49673503</v>
      </c>
      <c r="E389">
        <v>1</v>
      </c>
      <c r="F389">
        <v>1</v>
      </c>
      <c r="G389">
        <v>1</v>
      </c>
      <c r="H389">
        <v>2</v>
      </c>
      <c r="I389" t="s">
        <v>534</v>
      </c>
      <c r="J389" t="s">
        <v>535</v>
      </c>
      <c r="K389" t="s">
        <v>536</v>
      </c>
      <c r="L389">
        <v>1367</v>
      </c>
      <c r="N389">
        <v>1011</v>
      </c>
      <c r="O389" t="s">
        <v>530</v>
      </c>
      <c r="P389" t="s">
        <v>530</v>
      </c>
      <c r="Q389">
        <v>1</v>
      </c>
      <c r="W389">
        <v>0</v>
      </c>
      <c r="X389">
        <v>509054691</v>
      </c>
      <c r="Y389">
        <f t="shared" si="243"/>
        <v>0.40950000000000003</v>
      </c>
      <c r="AA389">
        <v>0</v>
      </c>
      <c r="AB389">
        <v>871.31</v>
      </c>
      <c r="AC389">
        <v>387.32</v>
      </c>
      <c r="AD389">
        <v>0</v>
      </c>
      <c r="AE389">
        <v>0</v>
      </c>
      <c r="AF389">
        <v>65.709999999999994</v>
      </c>
      <c r="AG389">
        <v>11.6</v>
      </c>
      <c r="AH389">
        <v>0</v>
      </c>
      <c r="AI389">
        <v>1</v>
      </c>
      <c r="AJ389">
        <v>13.26</v>
      </c>
      <c r="AK389">
        <v>33.39</v>
      </c>
      <c r="AL389">
        <v>1</v>
      </c>
      <c r="AM389">
        <v>4</v>
      </c>
      <c r="AN389">
        <v>0</v>
      </c>
      <c r="AO389">
        <v>1</v>
      </c>
      <c r="AP389">
        <v>1</v>
      </c>
      <c r="AQ389">
        <v>0</v>
      </c>
      <c r="AR389">
        <v>0</v>
      </c>
      <c r="AS389" t="s">
        <v>6</v>
      </c>
      <c r="AT389">
        <v>0.39</v>
      </c>
      <c r="AU389" t="s">
        <v>64</v>
      </c>
      <c r="AV389">
        <v>0</v>
      </c>
      <c r="AW389">
        <v>2</v>
      </c>
      <c r="AX389">
        <v>74761489</v>
      </c>
      <c r="AY389">
        <v>1</v>
      </c>
      <c r="AZ389">
        <v>0</v>
      </c>
      <c r="BA389">
        <v>406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V389">
        <v>0</v>
      </c>
      <c r="CW389">
        <f>ROUND(Y389*Source!I324*DO389,7)</f>
        <v>0</v>
      </c>
      <c r="CX389">
        <f>ROUND(Y389*Source!I324,7)</f>
        <v>0.1205978</v>
      </c>
      <c r="CY389">
        <f>AB389</f>
        <v>871.31</v>
      </c>
      <c r="CZ389">
        <f>AF389</f>
        <v>65.709999999999994</v>
      </c>
      <c r="DA389">
        <f>AJ389</f>
        <v>13.26</v>
      </c>
      <c r="DB389">
        <f t="shared" si="244"/>
        <v>26.91</v>
      </c>
      <c r="DC389">
        <f t="shared" si="245"/>
        <v>4.75</v>
      </c>
      <c r="DD389" t="s">
        <v>6</v>
      </c>
      <c r="DE389" t="s">
        <v>6</v>
      </c>
      <c r="DF389">
        <f t="shared" si="246"/>
        <v>0</v>
      </c>
      <c r="DG389">
        <f>ROUND(ROUND(AF389*AJ389,2)*CX389,2)</f>
        <v>105.08</v>
      </c>
      <c r="DH389">
        <f>Source!I324*SmtRes!Y389</f>
        <v>0.12059775</v>
      </c>
      <c r="DI389">
        <f>AB389</f>
        <v>871.31</v>
      </c>
      <c r="DJ389">
        <f>EtalonRes!Z406</f>
        <v>65.709999999999994</v>
      </c>
      <c r="DK389">
        <f>Source!BB324</f>
        <v>13.26</v>
      </c>
      <c r="DL389" t="s">
        <v>6</v>
      </c>
      <c r="DM389">
        <v>0</v>
      </c>
      <c r="DN389" t="s">
        <v>6</v>
      </c>
      <c r="DO389">
        <v>0</v>
      </c>
      <c r="GQ389">
        <v>-1</v>
      </c>
      <c r="GR389">
        <v>-1</v>
      </c>
    </row>
    <row r="390" spans="1:200" x14ac:dyDescent="0.2">
      <c r="A390">
        <f>ROW(Source!A324)</f>
        <v>324</v>
      </c>
      <c r="B390">
        <v>74715642</v>
      </c>
      <c r="C390">
        <v>74761469</v>
      </c>
      <c r="D390">
        <v>49673715</v>
      </c>
      <c r="E390">
        <v>1</v>
      </c>
      <c r="F390">
        <v>1</v>
      </c>
      <c r="G390">
        <v>1</v>
      </c>
      <c r="H390">
        <v>2</v>
      </c>
      <c r="I390" t="s">
        <v>553</v>
      </c>
      <c r="J390" t="s">
        <v>554</v>
      </c>
      <c r="K390" t="s">
        <v>555</v>
      </c>
      <c r="L390">
        <v>1367</v>
      </c>
      <c r="N390">
        <v>1011</v>
      </c>
      <c r="O390" t="s">
        <v>530</v>
      </c>
      <c r="P390" t="s">
        <v>530</v>
      </c>
      <c r="Q390">
        <v>1</v>
      </c>
      <c r="W390">
        <v>0</v>
      </c>
      <c r="X390">
        <v>829370094</v>
      </c>
      <c r="Y390">
        <f t="shared" si="243"/>
        <v>1.3965000000000001</v>
      </c>
      <c r="AA390">
        <v>0</v>
      </c>
      <c r="AB390">
        <v>107.41</v>
      </c>
      <c r="AC390">
        <v>0</v>
      </c>
      <c r="AD390">
        <v>0</v>
      </c>
      <c r="AE390">
        <v>0</v>
      </c>
      <c r="AF390">
        <v>8.1</v>
      </c>
      <c r="AG390">
        <v>0</v>
      </c>
      <c r="AH390">
        <v>0</v>
      </c>
      <c r="AI390">
        <v>1</v>
      </c>
      <c r="AJ390">
        <v>13.26</v>
      </c>
      <c r="AK390">
        <v>33.39</v>
      </c>
      <c r="AL390">
        <v>1</v>
      </c>
      <c r="AM390">
        <v>4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6</v>
      </c>
      <c r="AT390">
        <v>1.33</v>
      </c>
      <c r="AU390" t="s">
        <v>64</v>
      </c>
      <c r="AV390">
        <v>0</v>
      </c>
      <c r="AW390">
        <v>2</v>
      </c>
      <c r="AX390">
        <v>74761490</v>
      </c>
      <c r="AY390">
        <v>1</v>
      </c>
      <c r="AZ390">
        <v>0</v>
      </c>
      <c r="BA390">
        <v>407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V390">
        <v>0</v>
      </c>
      <c r="CW390">
        <f>ROUND(Y390*Source!I324*DO390,7)</f>
        <v>0</v>
      </c>
      <c r="CX390">
        <f>ROUND(Y390*Source!I324,7)</f>
        <v>0.4112693</v>
      </c>
      <c r="CY390">
        <f>AB390</f>
        <v>107.41</v>
      </c>
      <c r="CZ390">
        <f>AF390</f>
        <v>8.1</v>
      </c>
      <c r="DA390">
        <f>AJ390</f>
        <v>13.26</v>
      </c>
      <c r="DB390">
        <f t="shared" si="244"/>
        <v>11.31</v>
      </c>
      <c r="DC390">
        <f t="shared" si="245"/>
        <v>0</v>
      </c>
      <c r="DD390" t="s">
        <v>6</v>
      </c>
      <c r="DE390" t="s">
        <v>6</v>
      </c>
      <c r="DF390">
        <f t="shared" si="246"/>
        <v>0</v>
      </c>
      <c r="DG390">
        <f>ROUND(ROUND(AF390*AJ390,2)*CX390,2)</f>
        <v>44.17</v>
      </c>
      <c r="DH390">
        <f>Source!I324*SmtRes!Y390</f>
        <v>0.41126924999999998</v>
      </c>
      <c r="DI390">
        <f>AB390</f>
        <v>107.41</v>
      </c>
      <c r="DJ390">
        <f>EtalonRes!Z407</f>
        <v>8.1</v>
      </c>
      <c r="DK390">
        <f>Source!BB324</f>
        <v>13.26</v>
      </c>
      <c r="DL390" t="s">
        <v>6</v>
      </c>
      <c r="DM390">
        <v>0</v>
      </c>
      <c r="DN390" t="s">
        <v>6</v>
      </c>
      <c r="DO390">
        <v>0</v>
      </c>
      <c r="GQ390">
        <v>-1</v>
      </c>
      <c r="GR390">
        <v>-1</v>
      </c>
    </row>
    <row r="391" spans="1:200" x14ac:dyDescent="0.2">
      <c r="A391">
        <f>ROW(Source!A324)</f>
        <v>324</v>
      </c>
      <c r="B391">
        <v>74715642</v>
      </c>
      <c r="C391">
        <v>74761469</v>
      </c>
      <c r="D391">
        <v>49521144</v>
      </c>
      <c r="E391">
        <v>1</v>
      </c>
      <c r="F391">
        <v>1</v>
      </c>
      <c r="G391">
        <v>1</v>
      </c>
      <c r="H391">
        <v>3</v>
      </c>
      <c r="I391" t="s">
        <v>556</v>
      </c>
      <c r="J391" t="s">
        <v>557</v>
      </c>
      <c r="K391" t="s">
        <v>558</v>
      </c>
      <c r="L391">
        <v>1348</v>
      </c>
      <c r="N391">
        <v>1009</v>
      </c>
      <c r="O391" t="s">
        <v>559</v>
      </c>
      <c r="P391" t="s">
        <v>559</v>
      </c>
      <c r="Q391">
        <v>1000</v>
      </c>
      <c r="W391">
        <v>0</v>
      </c>
      <c r="X391">
        <v>-847628873</v>
      </c>
      <c r="Y391" s="183" t="e">
        <f>#REF!</f>
        <v>#REF!</v>
      </c>
      <c r="AA391">
        <v>241405.89</v>
      </c>
      <c r="AB391">
        <v>0</v>
      </c>
      <c r="AC391">
        <v>0</v>
      </c>
      <c r="AD391">
        <v>0</v>
      </c>
      <c r="AE391">
        <v>26499</v>
      </c>
      <c r="AF391">
        <v>0</v>
      </c>
      <c r="AG391">
        <v>0</v>
      </c>
      <c r="AH391">
        <v>0</v>
      </c>
      <c r="AI391">
        <v>9.11</v>
      </c>
      <c r="AJ391">
        <v>1</v>
      </c>
      <c r="AK391">
        <v>1</v>
      </c>
      <c r="AL391">
        <v>1</v>
      </c>
      <c r="AM391">
        <v>4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6</v>
      </c>
      <c r="AT391">
        <v>8.4000000000000003E-4</v>
      </c>
      <c r="AU391" t="s">
        <v>6</v>
      </c>
      <c r="AV391">
        <v>0</v>
      </c>
      <c r="AW391">
        <v>2</v>
      </c>
      <c r="AX391">
        <v>74761491</v>
      </c>
      <c r="AY391">
        <v>1</v>
      </c>
      <c r="AZ391">
        <v>0</v>
      </c>
      <c r="BA391">
        <v>408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V391">
        <v>0</v>
      </c>
      <c r="CW391">
        <v>0</v>
      </c>
      <c r="CX391" t="e">
        <f>ROUND(Y391*Source!I324,7)</f>
        <v>#REF!</v>
      </c>
      <c r="CY391">
        <f t="shared" ref="CY391:CY397" si="247">AA391</f>
        <v>241405.89</v>
      </c>
      <c r="CZ391">
        <f t="shared" ref="CZ391:CZ397" si="248">AE391</f>
        <v>26499</v>
      </c>
      <c r="DA391">
        <f t="shared" ref="DA391:DA397" si="249">AI391</f>
        <v>9.11</v>
      </c>
      <c r="DB391">
        <f t="shared" ref="DB391:DB397" si="250">ROUND(ROUND(AT391*CZ391,2),2)</f>
        <v>22.26</v>
      </c>
      <c r="DC391">
        <f t="shared" ref="DC391:DC397" si="251">ROUND(ROUND(AT391*AG391,2),2)</f>
        <v>0</v>
      </c>
      <c r="DD391" t="s">
        <v>6</v>
      </c>
      <c r="DE391" t="s">
        <v>6</v>
      </c>
      <c r="DF391" t="e">
        <f t="shared" ref="DF391:DF397" si="252">ROUND(ROUND(AE391*AI391,2)*CX391,2)</f>
        <v>#REF!</v>
      </c>
      <c r="DG391" t="e">
        <f t="shared" ref="DG391:DG399" si="253">ROUND(ROUND(AF391,2)*CX391,2)</f>
        <v>#REF!</v>
      </c>
      <c r="DH391" t="e">
        <f>Source!I324*SmtRes!Y391</f>
        <v>#REF!</v>
      </c>
      <c r="DI391">
        <f t="shared" ref="DI391:DI397" si="254">AA391</f>
        <v>241405.89</v>
      </c>
      <c r="DJ391">
        <f>EtalonRes!Y408</f>
        <v>26499</v>
      </c>
      <c r="DK391">
        <f>Source!BC324</f>
        <v>9.11</v>
      </c>
      <c r="DL391" t="s">
        <v>6</v>
      </c>
      <c r="DM391">
        <v>0</v>
      </c>
      <c r="DN391" t="s">
        <v>6</v>
      </c>
      <c r="DO391">
        <v>0</v>
      </c>
      <c r="GQ391">
        <v>-1</v>
      </c>
      <c r="GR391">
        <v>-1</v>
      </c>
    </row>
    <row r="392" spans="1:200" x14ac:dyDescent="0.2">
      <c r="A392">
        <f>ROW(Source!A324)</f>
        <v>324</v>
      </c>
      <c r="B392">
        <v>74715642</v>
      </c>
      <c r="C392">
        <v>74761469</v>
      </c>
      <c r="D392">
        <v>49524301</v>
      </c>
      <c r="E392">
        <v>1</v>
      </c>
      <c r="F392">
        <v>1</v>
      </c>
      <c r="G392">
        <v>1</v>
      </c>
      <c r="H392">
        <v>3</v>
      </c>
      <c r="I392" t="s">
        <v>560</v>
      </c>
      <c r="J392" t="s">
        <v>561</v>
      </c>
      <c r="K392" t="s">
        <v>562</v>
      </c>
      <c r="L392">
        <v>1348</v>
      </c>
      <c r="N392">
        <v>1009</v>
      </c>
      <c r="O392" t="s">
        <v>559</v>
      </c>
      <c r="P392" t="s">
        <v>559</v>
      </c>
      <c r="Q392">
        <v>1000</v>
      </c>
      <c r="W392">
        <v>0</v>
      </c>
      <c r="X392">
        <v>1824693337</v>
      </c>
      <c r="Y392" s="183" t="e">
        <f>#REF!</f>
        <v>#REF!</v>
      </c>
      <c r="AA392">
        <v>94397.82</v>
      </c>
      <c r="AB392">
        <v>0</v>
      </c>
      <c r="AC392">
        <v>0</v>
      </c>
      <c r="AD392">
        <v>0</v>
      </c>
      <c r="AE392">
        <v>10362</v>
      </c>
      <c r="AF392">
        <v>0</v>
      </c>
      <c r="AG392">
        <v>0</v>
      </c>
      <c r="AH392">
        <v>0</v>
      </c>
      <c r="AI392">
        <v>9.11</v>
      </c>
      <c r="AJ392">
        <v>1</v>
      </c>
      <c r="AK392">
        <v>1</v>
      </c>
      <c r="AL392">
        <v>1</v>
      </c>
      <c r="AM392">
        <v>4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6</v>
      </c>
      <c r="AT392">
        <v>3.8999999999999999E-4</v>
      </c>
      <c r="AU392" t="s">
        <v>6</v>
      </c>
      <c r="AV392">
        <v>0</v>
      </c>
      <c r="AW392">
        <v>2</v>
      </c>
      <c r="AX392">
        <v>74761492</v>
      </c>
      <c r="AY392">
        <v>1</v>
      </c>
      <c r="AZ392">
        <v>0</v>
      </c>
      <c r="BA392">
        <v>409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V392">
        <v>0</v>
      </c>
      <c r="CW392">
        <v>0</v>
      </c>
      <c r="CX392" t="e">
        <f>ROUND(Y392*Source!I324,7)</f>
        <v>#REF!</v>
      </c>
      <c r="CY392">
        <f t="shared" si="247"/>
        <v>94397.82</v>
      </c>
      <c r="CZ392">
        <f t="shared" si="248"/>
        <v>10362</v>
      </c>
      <c r="DA392">
        <f t="shared" si="249"/>
        <v>9.11</v>
      </c>
      <c r="DB392">
        <f t="shared" si="250"/>
        <v>4.04</v>
      </c>
      <c r="DC392">
        <f t="shared" si="251"/>
        <v>0</v>
      </c>
      <c r="DD392" t="s">
        <v>6</v>
      </c>
      <c r="DE392" t="s">
        <v>6</v>
      </c>
      <c r="DF392" t="e">
        <f t="shared" si="252"/>
        <v>#REF!</v>
      </c>
      <c r="DG392" t="e">
        <f t="shared" si="253"/>
        <v>#REF!</v>
      </c>
      <c r="DH392" t="e">
        <f>Source!I324*SmtRes!Y392</f>
        <v>#REF!</v>
      </c>
      <c r="DI392">
        <f t="shared" si="254"/>
        <v>94397.82</v>
      </c>
      <c r="DJ392">
        <f>EtalonRes!Y409</f>
        <v>10362</v>
      </c>
      <c r="DK392">
        <f>Source!BC324</f>
        <v>9.11</v>
      </c>
      <c r="DL392" t="s">
        <v>6</v>
      </c>
      <c r="DM392">
        <v>0</v>
      </c>
      <c r="DN392" t="s">
        <v>6</v>
      </c>
      <c r="DO392">
        <v>0</v>
      </c>
      <c r="GQ392">
        <v>-1</v>
      </c>
      <c r="GR392">
        <v>-1</v>
      </c>
    </row>
    <row r="393" spans="1:200" x14ac:dyDescent="0.2">
      <c r="A393">
        <f>ROW(Source!A324)</f>
        <v>324</v>
      </c>
      <c r="B393">
        <v>74715642</v>
      </c>
      <c r="C393">
        <v>74761469</v>
      </c>
      <c r="D393">
        <v>49525488</v>
      </c>
      <c r="E393">
        <v>1</v>
      </c>
      <c r="F393">
        <v>1</v>
      </c>
      <c r="G393">
        <v>1</v>
      </c>
      <c r="H393">
        <v>3</v>
      </c>
      <c r="I393" t="s">
        <v>537</v>
      </c>
      <c r="J393" t="s">
        <v>538</v>
      </c>
      <c r="K393" t="s">
        <v>539</v>
      </c>
      <c r="L393">
        <v>1346</v>
      </c>
      <c r="N393">
        <v>1009</v>
      </c>
      <c r="O393" t="s">
        <v>540</v>
      </c>
      <c r="P393" t="s">
        <v>540</v>
      </c>
      <c r="Q393">
        <v>1</v>
      </c>
      <c r="W393">
        <v>0</v>
      </c>
      <c r="X393">
        <v>-1864341761</v>
      </c>
      <c r="Y393" s="183" t="e">
        <f>#REF!</f>
        <v>#REF!</v>
      </c>
      <c r="AA393">
        <v>82.35</v>
      </c>
      <c r="AB393">
        <v>0</v>
      </c>
      <c r="AC393">
        <v>0</v>
      </c>
      <c r="AD393">
        <v>0</v>
      </c>
      <c r="AE393">
        <v>9.0399999999999991</v>
      </c>
      <c r="AF393">
        <v>0</v>
      </c>
      <c r="AG393">
        <v>0</v>
      </c>
      <c r="AH393">
        <v>0</v>
      </c>
      <c r="AI393">
        <v>9.11</v>
      </c>
      <c r="AJ393">
        <v>1</v>
      </c>
      <c r="AK393">
        <v>1</v>
      </c>
      <c r="AL393">
        <v>1</v>
      </c>
      <c r="AM393">
        <v>4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6</v>
      </c>
      <c r="AT393">
        <v>11</v>
      </c>
      <c r="AU393" t="s">
        <v>6</v>
      </c>
      <c r="AV393">
        <v>0</v>
      </c>
      <c r="AW393">
        <v>2</v>
      </c>
      <c r="AX393">
        <v>74761493</v>
      </c>
      <c r="AY393">
        <v>1</v>
      </c>
      <c r="AZ393">
        <v>0</v>
      </c>
      <c r="BA393">
        <v>410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V393">
        <v>0</v>
      </c>
      <c r="CW393">
        <v>0</v>
      </c>
      <c r="CX393" t="e">
        <f>ROUND(Y393*Source!I324,7)</f>
        <v>#REF!</v>
      </c>
      <c r="CY393">
        <f t="shared" si="247"/>
        <v>82.35</v>
      </c>
      <c r="CZ393">
        <f t="shared" si="248"/>
        <v>9.0399999999999991</v>
      </c>
      <c r="DA393">
        <f t="shared" si="249"/>
        <v>9.11</v>
      </c>
      <c r="DB393">
        <f t="shared" si="250"/>
        <v>99.44</v>
      </c>
      <c r="DC393">
        <f t="shared" si="251"/>
        <v>0</v>
      </c>
      <c r="DD393" t="s">
        <v>6</v>
      </c>
      <c r="DE393" t="s">
        <v>6</v>
      </c>
      <c r="DF393" t="e">
        <f t="shared" si="252"/>
        <v>#REF!</v>
      </c>
      <c r="DG393" t="e">
        <f t="shared" si="253"/>
        <v>#REF!</v>
      </c>
      <c r="DH393" t="e">
        <f>Source!I324*SmtRes!Y393</f>
        <v>#REF!</v>
      </c>
      <c r="DI393">
        <f t="shared" si="254"/>
        <v>82.35</v>
      </c>
      <c r="DJ393">
        <f>EtalonRes!Y410</f>
        <v>9.0399999999999991</v>
      </c>
      <c r="DK393">
        <f>Source!BC324</f>
        <v>9.11</v>
      </c>
      <c r="DL393" t="s">
        <v>6</v>
      </c>
      <c r="DM393">
        <v>0</v>
      </c>
      <c r="DN393" t="s">
        <v>6</v>
      </c>
      <c r="DO393">
        <v>0</v>
      </c>
      <c r="GQ393">
        <v>-1</v>
      </c>
      <c r="GR393">
        <v>-1</v>
      </c>
    </row>
    <row r="394" spans="1:200" x14ac:dyDescent="0.2">
      <c r="A394">
        <f>ROW(Source!A324)</f>
        <v>324</v>
      </c>
      <c r="B394">
        <v>74715642</v>
      </c>
      <c r="C394">
        <v>74761469</v>
      </c>
      <c r="D394">
        <v>49526492</v>
      </c>
      <c r="E394">
        <v>1</v>
      </c>
      <c r="F394">
        <v>1</v>
      </c>
      <c r="G394">
        <v>1</v>
      </c>
      <c r="H394">
        <v>3</v>
      </c>
      <c r="I394" t="s">
        <v>541</v>
      </c>
      <c r="J394" t="s">
        <v>542</v>
      </c>
      <c r="K394" t="s">
        <v>543</v>
      </c>
      <c r="L394">
        <v>1346</v>
      </c>
      <c r="N394">
        <v>1009</v>
      </c>
      <c r="O394" t="s">
        <v>540</v>
      </c>
      <c r="P394" t="s">
        <v>540</v>
      </c>
      <c r="Q394">
        <v>1</v>
      </c>
      <c r="W394">
        <v>0</v>
      </c>
      <c r="X394">
        <v>497341279</v>
      </c>
      <c r="Y394" s="183" t="e">
        <f>#REF!</f>
        <v>#REF!</v>
      </c>
      <c r="AA394">
        <v>210.35</v>
      </c>
      <c r="AB394">
        <v>0</v>
      </c>
      <c r="AC394">
        <v>0</v>
      </c>
      <c r="AD394">
        <v>0</v>
      </c>
      <c r="AE394">
        <v>23.09</v>
      </c>
      <c r="AF394">
        <v>0</v>
      </c>
      <c r="AG394">
        <v>0</v>
      </c>
      <c r="AH394">
        <v>0</v>
      </c>
      <c r="AI394">
        <v>9.11</v>
      </c>
      <c r="AJ394">
        <v>1</v>
      </c>
      <c r="AK394">
        <v>1</v>
      </c>
      <c r="AL394">
        <v>1</v>
      </c>
      <c r="AM394">
        <v>4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6</v>
      </c>
      <c r="AT394">
        <v>7.58</v>
      </c>
      <c r="AU394" t="s">
        <v>6</v>
      </c>
      <c r="AV394">
        <v>0</v>
      </c>
      <c r="AW394">
        <v>2</v>
      </c>
      <c r="AX394">
        <v>74761494</v>
      </c>
      <c r="AY394">
        <v>1</v>
      </c>
      <c r="AZ394">
        <v>0</v>
      </c>
      <c r="BA394">
        <v>411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V394">
        <v>0</v>
      </c>
      <c r="CW394">
        <v>0</v>
      </c>
      <c r="CX394" t="e">
        <f>ROUND(Y394*Source!I324,7)</f>
        <v>#REF!</v>
      </c>
      <c r="CY394">
        <f t="shared" si="247"/>
        <v>210.35</v>
      </c>
      <c r="CZ394">
        <f t="shared" si="248"/>
        <v>23.09</v>
      </c>
      <c r="DA394">
        <f t="shared" si="249"/>
        <v>9.11</v>
      </c>
      <c r="DB394">
        <f t="shared" si="250"/>
        <v>175.02</v>
      </c>
      <c r="DC394">
        <f t="shared" si="251"/>
        <v>0</v>
      </c>
      <c r="DD394" t="s">
        <v>6</v>
      </c>
      <c r="DE394" t="s">
        <v>6</v>
      </c>
      <c r="DF394" t="e">
        <f t="shared" si="252"/>
        <v>#REF!</v>
      </c>
      <c r="DG394" t="e">
        <f t="shared" si="253"/>
        <v>#REF!</v>
      </c>
      <c r="DH394" t="e">
        <f>Source!I324*SmtRes!Y394</f>
        <v>#REF!</v>
      </c>
      <c r="DI394">
        <f t="shared" si="254"/>
        <v>210.35</v>
      </c>
      <c r="DJ394">
        <f>EtalonRes!Y411</f>
        <v>23.09</v>
      </c>
      <c r="DK394">
        <f>Source!BC324</f>
        <v>9.11</v>
      </c>
      <c r="DL394" t="s">
        <v>6</v>
      </c>
      <c r="DM394">
        <v>0</v>
      </c>
      <c r="DN394" t="s">
        <v>6</v>
      </c>
      <c r="DO394">
        <v>0</v>
      </c>
      <c r="GQ394">
        <v>-1</v>
      </c>
      <c r="GR394">
        <v>-1</v>
      </c>
    </row>
    <row r="395" spans="1:200" x14ac:dyDescent="0.2">
      <c r="A395">
        <f>ROW(Source!A324)</f>
        <v>324</v>
      </c>
      <c r="B395">
        <v>74715642</v>
      </c>
      <c r="C395">
        <v>74761469</v>
      </c>
      <c r="D395">
        <v>49555131</v>
      </c>
      <c r="E395">
        <v>1</v>
      </c>
      <c r="F395">
        <v>1</v>
      </c>
      <c r="G395">
        <v>1</v>
      </c>
      <c r="H395">
        <v>3</v>
      </c>
      <c r="I395" t="s">
        <v>563</v>
      </c>
      <c r="J395" t="s">
        <v>564</v>
      </c>
      <c r="K395" t="s">
        <v>565</v>
      </c>
      <c r="L395">
        <v>1348</v>
      </c>
      <c r="N395">
        <v>1009</v>
      </c>
      <c r="O395" t="s">
        <v>559</v>
      </c>
      <c r="P395" t="s">
        <v>559</v>
      </c>
      <c r="Q395">
        <v>1000</v>
      </c>
      <c r="W395">
        <v>0</v>
      </c>
      <c r="X395">
        <v>-364749507</v>
      </c>
      <c r="Y395" s="183" t="e">
        <f>#REF!</f>
        <v>#REF!</v>
      </c>
      <c r="AA395">
        <v>156537.13</v>
      </c>
      <c r="AB395">
        <v>0</v>
      </c>
      <c r="AC395">
        <v>0</v>
      </c>
      <c r="AD395">
        <v>0</v>
      </c>
      <c r="AE395">
        <v>17183</v>
      </c>
      <c r="AF395">
        <v>0</v>
      </c>
      <c r="AG395">
        <v>0</v>
      </c>
      <c r="AH395">
        <v>0</v>
      </c>
      <c r="AI395">
        <v>9.11</v>
      </c>
      <c r="AJ395">
        <v>1</v>
      </c>
      <c r="AK395">
        <v>1</v>
      </c>
      <c r="AL395">
        <v>1</v>
      </c>
      <c r="AM395">
        <v>4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6</v>
      </c>
      <c r="AT395">
        <v>5.13E-3</v>
      </c>
      <c r="AU395" t="s">
        <v>6</v>
      </c>
      <c r="AV395">
        <v>0</v>
      </c>
      <c r="AW395">
        <v>2</v>
      </c>
      <c r="AX395">
        <v>74761496</v>
      </c>
      <c r="AY395">
        <v>1</v>
      </c>
      <c r="AZ395">
        <v>0</v>
      </c>
      <c r="BA395">
        <v>413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V395">
        <v>0</v>
      </c>
      <c r="CW395">
        <v>0</v>
      </c>
      <c r="CX395" t="e">
        <f>ROUND(Y395*Source!I324,7)</f>
        <v>#REF!</v>
      </c>
      <c r="CY395">
        <f t="shared" si="247"/>
        <v>156537.13</v>
      </c>
      <c r="CZ395">
        <f t="shared" si="248"/>
        <v>17183</v>
      </c>
      <c r="DA395">
        <f t="shared" si="249"/>
        <v>9.11</v>
      </c>
      <c r="DB395">
        <f t="shared" si="250"/>
        <v>88.15</v>
      </c>
      <c r="DC395">
        <f t="shared" si="251"/>
        <v>0</v>
      </c>
      <c r="DD395" t="s">
        <v>6</v>
      </c>
      <c r="DE395" t="s">
        <v>6</v>
      </c>
      <c r="DF395" t="e">
        <f t="shared" si="252"/>
        <v>#REF!</v>
      </c>
      <c r="DG395" t="e">
        <f t="shared" si="253"/>
        <v>#REF!</v>
      </c>
      <c r="DH395" t="e">
        <f>Source!I324*SmtRes!Y395</f>
        <v>#REF!</v>
      </c>
      <c r="DI395">
        <f t="shared" si="254"/>
        <v>156537.13</v>
      </c>
      <c r="DJ395">
        <f>EtalonRes!Y413</f>
        <v>17183</v>
      </c>
      <c r="DK395">
        <f>Source!BC324</f>
        <v>9.11</v>
      </c>
      <c r="DL395" t="s">
        <v>6</v>
      </c>
      <c r="DM395">
        <v>0</v>
      </c>
      <c r="DN395" t="s">
        <v>6</v>
      </c>
      <c r="DO395">
        <v>0</v>
      </c>
      <c r="GQ395">
        <v>-1</v>
      </c>
      <c r="GR395">
        <v>-1</v>
      </c>
    </row>
    <row r="396" spans="1:200" x14ac:dyDescent="0.2">
      <c r="A396">
        <f>ROW(Source!A324)</f>
        <v>324</v>
      </c>
      <c r="B396">
        <v>74715642</v>
      </c>
      <c r="C396">
        <v>74761469</v>
      </c>
      <c r="D396">
        <v>0</v>
      </c>
      <c r="E396">
        <v>0</v>
      </c>
      <c r="F396">
        <v>1</v>
      </c>
      <c r="G396">
        <v>1</v>
      </c>
      <c r="H396">
        <v>3</v>
      </c>
      <c r="I396" t="s">
        <v>35</v>
      </c>
      <c r="J396" t="s">
        <v>117</v>
      </c>
      <c r="K396" t="s">
        <v>352</v>
      </c>
      <c r="L396">
        <v>1327</v>
      </c>
      <c r="N396">
        <v>1005</v>
      </c>
      <c r="O396" t="s">
        <v>105</v>
      </c>
      <c r="P396" t="s">
        <v>105</v>
      </c>
      <c r="Q396">
        <v>1</v>
      </c>
      <c r="W396">
        <v>0</v>
      </c>
      <c r="X396">
        <v>-2110621950</v>
      </c>
      <c r="Y396">
        <f t="shared" ref="Y396:Y397" si="255">AT396</f>
        <v>6.655348</v>
      </c>
      <c r="AA396">
        <v>867.05</v>
      </c>
      <c r="AB396">
        <v>0</v>
      </c>
      <c r="AC396">
        <v>0</v>
      </c>
      <c r="AD396">
        <v>0</v>
      </c>
      <c r="AE396">
        <v>911.81</v>
      </c>
      <c r="AF396">
        <v>0</v>
      </c>
      <c r="AG396">
        <v>0</v>
      </c>
      <c r="AH396">
        <v>0</v>
      </c>
      <c r="AI396">
        <v>9.11</v>
      </c>
      <c r="AJ396">
        <v>1</v>
      </c>
      <c r="AK396">
        <v>1</v>
      </c>
      <c r="AL396">
        <v>1</v>
      </c>
      <c r="AM396">
        <v>0</v>
      </c>
      <c r="AN396">
        <v>0</v>
      </c>
      <c r="AO396">
        <v>0</v>
      </c>
      <c r="AP396">
        <v>1</v>
      </c>
      <c r="AQ396">
        <v>0</v>
      </c>
      <c r="AR396">
        <v>0</v>
      </c>
      <c r="AS396" t="s">
        <v>6</v>
      </c>
      <c r="AT396">
        <v>6.655348</v>
      </c>
      <c r="AU396" t="s">
        <v>6</v>
      </c>
      <c r="AV396">
        <v>0</v>
      </c>
      <c r="AW396">
        <v>1</v>
      </c>
      <c r="AX396">
        <v>-1</v>
      </c>
      <c r="AY396">
        <v>0</v>
      </c>
      <c r="AZ396">
        <v>0</v>
      </c>
      <c r="BA396" t="s">
        <v>6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V396">
        <v>0</v>
      </c>
      <c r="CW396">
        <v>0</v>
      </c>
      <c r="CX396">
        <f>ROUND(Y396*Source!I324,7)</f>
        <v>1.96</v>
      </c>
      <c r="CY396">
        <f t="shared" si="247"/>
        <v>867.05</v>
      </c>
      <c r="CZ396">
        <f t="shared" si="248"/>
        <v>911.81</v>
      </c>
      <c r="DA396">
        <f t="shared" si="249"/>
        <v>9.11</v>
      </c>
      <c r="DB396">
        <f t="shared" si="250"/>
        <v>6068.41</v>
      </c>
      <c r="DC396">
        <f t="shared" si="251"/>
        <v>0</v>
      </c>
      <c r="DD396" t="s">
        <v>6</v>
      </c>
      <c r="DE396" t="s">
        <v>6</v>
      </c>
      <c r="DF396">
        <f t="shared" si="252"/>
        <v>16280.92</v>
      </c>
      <c r="DG396">
        <f t="shared" si="253"/>
        <v>0</v>
      </c>
      <c r="DH396">
        <f>Source!I324*SmtRes!Y396</f>
        <v>1.9599999859999999</v>
      </c>
      <c r="DI396">
        <f t="shared" si="254"/>
        <v>867.05</v>
      </c>
      <c r="DJ396">
        <f t="shared" ref="DJ396:DJ397" si="256">DF396</f>
        <v>16280.92</v>
      </c>
      <c r="DK396">
        <f>Source!BC324</f>
        <v>9.11</v>
      </c>
      <c r="DL396" t="s">
        <v>6</v>
      </c>
      <c r="DM396">
        <v>0</v>
      </c>
      <c r="DN396" t="s">
        <v>6</v>
      </c>
      <c r="DO396">
        <v>0</v>
      </c>
      <c r="GP396">
        <v>1</v>
      </c>
      <c r="GQ396">
        <v>-1</v>
      </c>
      <c r="GR396">
        <v>-1</v>
      </c>
    </row>
    <row r="397" spans="1:200" x14ac:dyDescent="0.2">
      <c r="A397">
        <f>ROW(Source!A324)</f>
        <v>324</v>
      </c>
      <c r="B397">
        <v>74715642</v>
      </c>
      <c r="C397">
        <v>74761469</v>
      </c>
      <c r="D397">
        <v>0</v>
      </c>
      <c r="E397">
        <v>0</v>
      </c>
      <c r="F397">
        <v>1</v>
      </c>
      <c r="G397">
        <v>1</v>
      </c>
      <c r="H397">
        <v>3</v>
      </c>
      <c r="I397" t="s">
        <v>35</v>
      </c>
      <c r="J397" t="s">
        <v>117</v>
      </c>
      <c r="K397" t="s">
        <v>120</v>
      </c>
      <c r="L397">
        <v>1327</v>
      </c>
      <c r="N397">
        <v>1005</v>
      </c>
      <c r="O397" t="s">
        <v>105</v>
      </c>
      <c r="P397" t="s">
        <v>105</v>
      </c>
      <c r="Q397">
        <v>1</v>
      </c>
      <c r="W397">
        <v>0</v>
      </c>
      <c r="X397">
        <v>-1087478745</v>
      </c>
      <c r="Y397">
        <f t="shared" si="255"/>
        <v>93.344651999999996</v>
      </c>
      <c r="AA397">
        <v>976.88</v>
      </c>
      <c r="AB397">
        <v>0</v>
      </c>
      <c r="AC397">
        <v>0</v>
      </c>
      <c r="AD397">
        <v>0</v>
      </c>
      <c r="AE397">
        <v>1027.3</v>
      </c>
      <c r="AF397">
        <v>0</v>
      </c>
      <c r="AG397">
        <v>0</v>
      </c>
      <c r="AH397">
        <v>0</v>
      </c>
      <c r="AI397">
        <v>9.11</v>
      </c>
      <c r="AJ397">
        <v>1</v>
      </c>
      <c r="AK397">
        <v>1</v>
      </c>
      <c r="AL397">
        <v>1</v>
      </c>
      <c r="AM397">
        <v>0</v>
      </c>
      <c r="AN397">
        <v>0</v>
      </c>
      <c r="AO397">
        <v>0</v>
      </c>
      <c r="AP397">
        <v>1</v>
      </c>
      <c r="AQ397">
        <v>0</v>
      </c>
      <c r="AR397">
        <v>0</v>
      </c>
      <c r="AS397" t="s">
        <v>6</v>
      </c>
      <c r="AT397">
        <v>93.344651999999996</v>
      </c>
      <c r="AU397" t="s">
        <v>6</v>
      </c>
      <c r="AV397">
        <v>0</v>
      </c>
      <c r="AW397">
        <v>1</v>
      </c>
      <c r="AX397">
        <v>-1</v>
      </c>
      <c r="AY397">
        <v>0</v>
      </c>
      <c r="AZ397">
        <v>0</v>
      </c>
      <c r="BA397" t="s">
        <v>6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V397">
        <v>0</v>
      </c>
      <c r="CW397">
        <v>0</v>
      </c>
      <c r="CX397">
        <f>ROUND(Y397*Source!I324,7)</f>
        <v>27.49</v>
      </c>
      <c r="CY397">
        <f t="shared" si="247"/>
        <v>976.88</v>
      </c>
      <c r="CZ397">
        <f t="shared" si="248"/>
        <v>1027.3</v>
      </c>
      <c r="DA397">
        <f t="shared" si="249"/>
        <v>9.11</v>
      </c>
      <c r="DB397">
        <f t="shared" si="250"/>
        <v>95892.96</v>
      </c>
      <c r="DC397">
        <f t="shared" si="251"/>
        <v>0</v>
      </c>
      <c r="DD397" t="s">
        <v>6</v>
      </c>
      <c r="DE397" t="s">
        <v>6</v>
      </c>
      <c r="DF397">
        <f t="shared" si="252"/>
        <v>257270.66</v>
      </c>
      <c r="DG397">
        <f t="shared" si="253"/>
        <v>0</v>
      </c>
      <c r="DH397">
        <f>Source!I324*SmtRes!Y397</f>
        <v>27.490000013999996</v>
      </c>
      <c r="DI397">
        <f t="shared" si="254"/>
        <v>976.88</v>
      </c>
      <c r="DJ397">
        <f t="shared" si="256"/>
        <v>257270.66</v>
      </c>
      <c r="DK397">
        <f>Source!BC324</f>
        <v>9.11</v>
      </c>
      <c r="DL397" t="s">
        <v>6</v>
      </c>
      <c r="DM397">
        <v>0</v>
      </c>
      <c r="DN397" t="s">
        <v>6</v>
      </c>
      <c r="DO397">
        <v>0</v>
      </c>
      <c r="GP397">
        <v>1</v>
      </c>
      <c r="GQ397">
        <v>-1</v>
      </c>
      <c r="GR397">
        <v>-1</v>
      </c>
    </row>
    <row r="398" spans="1:200" x14ac:dyDescent="0.2">
      <c r="A398">
        <f>ROW(Source!A327)</f>
        <v>327</v>
      </c>
      <c r="B398">
        <v>74715642</v>
      </c>
      <c r="C398">
        <v>74758980</v>
      </c>
      <c r="D398">
        <v>31715109</v>
      </c>
      <c r="E398">
        <v>70</v>
      </c>
      <c r="F398">
        <v>1</v>
      </c>
      <c r="G398">
        <v>1</v>
      </c>
      <c r="H398">
        <v>1</v>
      </c>
      <c r="I398" t="s">
        <v>548</v>
      </c>
      <c r="J398" t="s">
        <v>6</v>
      </c>
      <c r="K398" t="s">
        <v>549</v>
      </c>
      <c r="L398">
        <v>1191</v>
      </c>
      <c r="N398">
        <v>1013</v>
      </c>
      <c r="O398" t="s">
        <v>524</v>
      </c>
      <c r="P398" t="s">
        <v>524</v>
      </c>
      <c r="Q398">
        <v>1</v>
      </c>
      <c r="W398">
        <v>0</v>
      </c>
      <c r="X398">
        <v>784619160</v>
      </c>
      <c r="Y398">
        <f t="shared" ref="Y398:Y403" si="257">(AT398*ROUND(1.05,7))</f>
        <v>161.70000000000002</v>
      </c>
      <c r="AA398">
        <v>0</v>
      </c>
      <c r="AB398">
        <v>0</v>
      </c>
      <c r="AC398">
        <v>0</v>
      </c>
      <c r="AD398">
        <v>291.83</v>
      </c>
      <c r="AE398">
        <v>0</v>
      </c>
      <c r="AF398">
        <v>0</v>
      </c>
      <c r="AG398">
        <v>0</v>
      </c>
      <c r="AH398">
        <v>8.74</v>
      </c>
      <c r="AI398">
        <v>1</v>
      </c>
      <c r="AJ398">
        <v>1</v>
      </c>
      <c r="AK398">
        <v>1</v>
      </c>
      <c r="AL398">
        <v>33.39</v>
      </c>
      <c r="AM398">
        <v>4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6</v>
      </c>
      <c r="AT398">
        <v>154</v>
      </c>
      <c r="AU398" t="s">
        <v>64</v>
      </c>
      <c r="AV398">
        <v>1</v>
      </c>
      <c r="AW398">
        <v>2</v>
      </c>
      <c r="AX398">
        <v>74758995</v>
      </c>
      <c r="AY398">
        <v>1</v>
      </c>
      <c r="AZ398">
        <v>0</v>
      </c>
      <c r="BA398">
        <v>419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U398">
        <f>ROUND(AT398*Source!I327*AH398*AL398,2)</f>
        <v>1334.77</v>
      </c>
      <c r="CV398">
        <f>ROUND(Y398*Source!I327,7)</f>
        <v>4.8024899999999997</v>
      </c>
      <c r="CW398">
        <v>0</v>
      </c>
      <c r="CX398">
        <f>ROUND(Y398*Source!I327,7)</f>
        <v>4.8024899999999997</v>
      </c>
      <c r="CY398">
        <f>AD398</f>
        <v>291.83</v>
      </c>
      <c r="CZ398">
        <f>AH398</f>
        <v>8.74</v>
      </c>
      <c r="DA398">
        <f>AL398</f>
        <v>33.39</v>
      </c>
      <c r="DB398">
        <f t="shared" ref="DB398:DB403" si="258">ROUND((ROUND(AT398*CZ398,2)*ROUND(1.05,7)),2)</f>
        <v>1413.26</v>
      </c>
      <c r="DC398">
        <f t="shared" ref="DC398:DC403" si="259">ROUND((ROUND(AT398*AG398,2)*ROUND(1.05,7)),2)</f>
        <v>0</v>
      </c>
      <c r="DD398" t="s">
        <v>6</v>
      </c>
      <c r="DE398" t="s">
        <v>6</v>
      </c>
      <c r="DF398">
        <f t="shared" ref="DF398:DF403" si="260">ROUND(ROUND(AE398,2)*CX398,2)</f>
        <v>0</v>
      </c>
      <c r="DG398">
        <f t="shared" si="253"/>
        <v>0</v>
      </c>
      <c r="DH398">
        <f>Source!I327*SmtRes!Y398</f>
        <v>4.8024900000000006</v>
      </c>
      <c r="DI398">
        <f>AD398</f>
        <v>291.83</v>
      </c>
      <c r="DJ398">
        <f>EtalonRes!AB419</f>
        <v>8.74</v>
      </c>
      <c r="DK398">
        <f>Source!BA327</f>
        <v>33.39</v>
      </c>
      <c r="DL398" t="s">
        <v>6</v>
      </c>
      <c r="DM398">
        <v>0</v>
      </c>
      <c r="DN398" t="s">
        <v>6</v>
      </c>
      <c r="DO398">
        <v>0</v>
      </c>
      <c r="GQ398">
        <v>-1</v>
      </c>
      <c r="GR398">
        <v>-1</v>
      </c>
    </row>
    <row r="399" spans="1:200" x14ac:dyDescent="0.2">
      <c r="A399">
        <f>ROW(Source!A327)</f>
        <v>327</v>
      </c>
      <c r="B399">
        <v>74715642</v>
      </c>
      <c r="C399">
        <v>74758980</v>
      </c>
      <c r="D399">
        <v>31709492</v>
      </c>
      <c r="E399">
        <v>70</v>
      </c>
      <c r="F399">
        <v>1</v>
      </c>
      <c r="G399">
        <v>1</v>
      </c>
      <c r="H399">
        <v>1</v>
      </c>
      <c r="I399" t="s">
        <v>525</v>
      </c>
      <c r="J399" t="s">
        <v>6</v>
      </c>
      <c r="K399" t="s">
        <v>526</v>
      </c>
      <c r="L399">
        <v>1191</v>
      </c>
      <c r="N399">
        <v>1013</v>
      </c>
      <c r="O399" t="s">
        <v>524</v>
      </c>
      <c r="P399" t="s">
        <v>524</v>
      </c>
      <c r="Q399">
        <v>1</v>
      </c>
      <c r="W399">
        <v>0</v>
      </c>
      <c r="X399">
        <v>-1417349443</v>
      </c>
      <c r="Y399">
        <f t="shared" si="257"/>
        <v>1.26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33.39</v>
      </c>
      <c r="AL399">
        <v>1</v>
      </c>
      <c r="AM399">
        <v>4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6</v>
      </c>
      <c r="AT399">
        <v>1.2</v>
      </c>
      <c r="AU399" t="s">
        <v>64</v>
      </c>
      <c r="AV399">
        <v>2</v>
      </c>
      <c r="AW399">
        <v>2</v>
      </c>
      <c r="AX399">
        <v>74758996</v>
      </c>
      <c r="AY399">
        <v>1</v>
      </c>
      <c r="AZ399">
        <v>0</v>
      </c>
      <c r="BA399">
        <v>420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V399">
        <v>0</v>
      </c>
      <c r="CW399">
        <v>0</v>
      </c>
      <c r="CX399">
        <f>ROUND(Y399*Source!I327,7)</f>
        <v>3.7421999999999997E-2</v>
      </c>
      <c r="CY399">
        <f>AD399</f>
        <v>0</v>
      </c>
      <c r="CZ399">
        <f>AH399</f>
        <v>0</v>
      </c>
      <c r="DA399">
        <f>AL399</f>
        <v>1</v>
      </c>
      <c r="DB399">
        <f t="shared" si="258"/>
        <v>0</v>
      </c>
      <c r="DC399">
        <f t="shared" si="259"/>
        <v>0</v>
      </c>
      <c r="DD399" t="s">
        <v>6</v>
      </c>
      <c r="DE399" t="s">
        <v>6</v>
      </c>
      <c r="DF399">
        <f t="shared" si="260"/>
        <v>0</v>
      </c>
      <c r="DG399">
        <f t="shared" si="253"/>
        <v>0</v>
      </c>
      <c r="DH399">
        <f>Source!I327*SmtRes!Y399</f>
        <v>3.7422000000000004E-2</v>
      </c>
      <c r="DI399">
        <f>AD399</f>
        <v>0</v>
      </c>
      <c r="DJ399">
        <f>EtalonRes!AB420</f>
        <v>0</v>
      </c>
      <c r="DK399">
        <f>Source!BA327</f>
        <v>33.39</v>
      </c>
      <c r="DL399" t="s">
        <v>6</v>
      </c>
      <c r="DM399">
        <v>0</v>
      </c>
      <c r="DN399" t="s">
        <v>6</v>
      </c>
      <c r="DO399">
        <v>0</v>
      </c>
      <c r="GQ399">
        <v>-1</v>
      </c>
      <c r="GR399">
        <v>-1</v>
      </c>
    </row>
    <row r="400" spans="1:200" x14ac:dyDescent="0.2">
      <c r="A400">
        <f>ROW(Source!A327)</f>
        <v>327</v>
      </c>
      <c r="B400">
        <v>74715642</v>
      </c>
      <c r="C400">
        <v>74758980</v>
      </c>
      <c r="D400">
        <v>49672573</v>
      </c>
      <c r="E400">
        <v>1</v>
      </c>
      <c r="F400">
        <v>1</v>
      </c>
      <c r="G400">
        <v>1</v>
      </c>
      <c r="H400">
        <v>2</v>
      </c>
      <c r="I400" t="s">
        <v>527</v>
      </c>
      <c r="J400" t="s">
        <v>528</v>
      </c>
      <c r="K400" t="s">
        <v>529</v>
      </c>
      <c r="L400">
        <v>1367</v>
      </c>
      <c r="N400">
        <v>1011</v>
      </c>
      <c r="O400" t="s">
        <v>530</v>
      </c>
      <c r="P400" t="s">
        <v>530</v>
      </c>
      <c r="Q400">
        <v>1</v>
      </c>
      <c r="W400">
        <v>0</v>
      </c>
      <c r="X400">
        <v>-430484415</v>
      </c>
      <c r="Y400">
        <f t="shared" si="257"/>
        <v>0.504</v>
      </c>
      <c r="AA400">
        <v>0</v>
      </c>
      <c r="AB400">
        <v>1530.2</v>
      </c>
      <c r="AC400">
        <v>450.77</v>
      </c>
      <c r="AD400">
        <v>0</v>
      </c>
      <c r="AE400">
        <v>0</v>
      </c>
      <c r="AF400">
        <v>115.4</v>
      </c>
      <c r="AG400">
        <v>13.5</v>
      </c>
      <c r="AH400">
        <v>0</v>
      </c>
      <c r="AI400">
        <v>1</v>
      </c>
      <c r="AJ400">
        <v>13.26</v>
      </c>
      <c r="AK400">
        <v>33.39</v>
      </c>
      <c r="AL400">
        <v>1</v>
      </c>
      <c r="AM400">
        <v>4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6</v>
      </c>
      <c r="AT400">
        <v>0.48</v>
      </c>
      <c r="AU400" t="s">
        <v>64</v>
      </c>
      <c r="AV400">
        <v>0</v>
      </c>
      <c r="AW400">
        <v>2</v>
      </c>
      <c r="AX400">
        <v>74758997</v>
      </c>
      <c r="AY400">
        <v>1</v>
      </c>
      <c r="AZ400">
        <v>0</v>
      </c>
      <c r="BA400">
        <v>421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V400">
        <v>0</v>
      </c>
      <c r="CW400">
        <f>ROUND(Y400*Source!I327*DO400,7)</f>
        <v>0</v>
      </c>
      <c r="CX400">
        <f>ROUND(Y400*Source!I327,7)</f>
        <v>1.4968800000000001E-2</v>
      </c>
      <c r="CY400">
        <f>AB400</f>
        <v>1530.2</v>
      </c>
      <c r="CZ400">
        <f>AF400</f>
        <v>115.4</v>
      </c>
      <c r="DA400">
        <f>AJ400</f>
        <v>13.26</v>
      </c>
      <c r="DB400">
        <f t="shared" si="258"/>
        <v>58.16</v>
      </c>
      <c r="DC400">
        <f t="shared" si="259"/>
        <v>6.8</v>
      </c>
      <c r="DD400" t="s">
        <v>6</v>
      </c>
      <c r="DE400" t="s">
        <v>6</v>
      </c>
      <c r="DF400">
        <f t="shared" si="260"/>
        <v>0</v>
      </c>
      <c r="DG400">
        <f>ROUND(ROUND(AF400*AJ400,2)*CX400,2)</f>
        <v>22.91</v>
      </c>
      <c r="DH400">
        <f>Source!I327*SmtRes!Y400</f>
        <v>1.4968800000000001E-2</v>
      </c>
      <c r="DI400">
        <f>AB400</f>
        <v>1530.2</v>
      </c>
      <c r="DJ400">
        <f>EtalonRes!Z421</f>
        <v>115.4</v>
      </c>
      <c r="DK400">
        <f>Source!BB327</f>
        <v>13.26</v>
      </c>
      <c r="DL400" t="s">
        <v>6</v>
      </c>
      <c r="DM400">
        <v>0</v>
      </c>
      <c r="DN400" t="s">
        <v>6</v>
      </c>
      <c r="DO400">
        <v>0</v>
      </c>
      <c r="GQ400">
        <v>-1</v>
      </c>
      <c r="GR400">
        <v>-1</v>
      </c>
    </row>
    <row r="401" spans="1:200" x14ac:dyDescent="0.2">
      <c r="A401">
        <f>ROW(Source!A327)</f>
        <v>327</v>
      </c>
      <c r="B401">
        <v>74715642</v>
      </c>
      <c r="C401">
        <v>74758980</v>
      </c>
      <c r="D401">
        <v>49672703</v>
      </c>
      <c r="E401">
        <v>1</v>
      </c>
      <c r="F401">
        <v>1</v>
      </c>
      <c r="G401">
        <v>1</v>
      </c>
      <c r="H401">
        <v>2</v>
      </c>
      <c r="I401" t="s">
        <v>550</v>
      </c>
      <c r="J401" t="s">
        <v>551</v>
      </c>
      <c r="K401" t="s">
        <v>552</v>
      </c>
      <c r="L401">
        <v>1367</v>
      </c>
      <c r="N401">
        <v>1011</v>
      </c>
      <c r="O401" t="s">
        <v>530</v>
      </c>
      <c r="P401" t="s">
        <v>530</v>
      </c>
      <c r="Q401">
        <v>1</v>
      </c>
      <c r="W401">
        <v>0</v>
      </c>
      <c r="X401">
        <v>-1424865896</v>
      </c>
      <c r="Y401">
        <f t="shared" si="257"/>
        <v>0.35700000000000004</v>
      </c>
      <c r="AA401">
        <v>0</v>
      </c>
      <c r="AB401">
        <v>88.31</v>
      </c>
      <c r="AC401">
        <v>0</v>
      </c>
      <c r="AD401">
        <v>0</v>
      </c>
      <c r="AE401">
        <v>0</v>
      </c>
      <c r="AF401">
        <v>6.66</v>
      </c>
      <c r="AG401">
        <v>0</v>
      </c>
      <c r="AH401">
        <v>0</v>
      </c>
      <c r="AI401">
        <v>1</v>
      </c>
      <c r="AJ401">
        <v>13.26</v>
      </c>
      <c r="AK401">
        <v>33.39</v>
      </c>
      <c r="AL401">
        <v>1</v>
      </c>
      <c r="AM401">
        <v>4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6</v>
      </c>
      <c r="AT401">
        <v>0.34</v>
      </c>
      <c r="AU401" t="s">
        <v>64</v>
      </c>
      <c r="AV401">
        <v>0</v>
      </c>
      <c r="AW401">
        <v>2</v>
      </c>
      <c r="AX401">
        <v>74758998</v>
      </c>
      <c r="AY401">
        <v>1</v>
      </c>
      <c r="AZ401">
        <v>0</v>
      </c>
      <c r="BA401">
        <v>422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V401">
        <v>0</v>
      </c>
      <c r="CW401">
        <f>ROUND(Y401*Source!I327*DO401,7)</f>
        <v>0</v>
      </c>
      <c r="CX401">
        <f>ROUND(Y401*Source!I327,7)</f>
        <v>1.06029E-2</v>
      </c>
      <c r="CY401">
        <f>AB401</f>
        <v>88.31</v>
      </c>
      <c r="CZ401">
        <f>AF401</f>
        <v>6.66</v>
      </c>
      <c r="DA401">
        <f>AJ401</f>
        <v>13.26</v>
      </c>
      <c r="DB401">
        <f t="shared" si="258"/>
        <v>2.37</v>
      </c>
      <c r="DC401">
        <f t="shared" si="259"/>
        <v>0</v>
      </c>
      <c r="DD401" t="s">
        <v>6</v>
      </c>
      <c r="DE401" t="s">
        <v>6</v>
      </c>
      <c r="DF401">
        <f t="shared" si="260"/>
        <v>0</v>
      </c>
      <c r="DG401">
        <f>ROUND(ROUND(AF401*AJ401,2)*CX401,2)</f>
        <v>0.94</v>
      </c>
      <c r="DH401">
        <f>Source!I327*SmtRes!Y401</f>
        <v>1.0602900000000002E-2</v>
      </c>
      <c r="DI401">
        <f>AB401</f>
        <v>88.31</v>
      </c>
      <c r="DJ401">
        <f>EtalonRes!Z422</f>
        <v>6.66</v>
      </c>
      <c r="DK401">
        <f>Source!BB327</f>
        <v>13.26</v>
      </c>
      <c r="DL401" t="s">
        <v>6</v>
      </c>
      <c r="DM401">
        <v>0</v>
      </c>
      <c r="DN401" t="s">
        <v>6</v>
      </c>
      <c r="DO401">
        <v>0</v>
      </c>
      <c r="GQ401">
        <v>-1</v>
      </c>
      <c r="GR401">
        <v>-1</v>
      </c>
    </row>
    <row r="402" spans="1:200" x14ac:dyDescent="0.2">
      <c r="A402">
        <f>ROW(Source!A327)</f>
        <v>327</v>
      </c>
      <c r="B402">
        <v>74715642</v>
      </c>
      <c r="C402">
        <v>74758980</v>
      </c>
      <c r="D402">
        <v>49673503</v>
      </c>
      <c r="E402">
        <v>1</v>
      </c>
      <c r="F402">
        <v>1</v>
      </c>
      <c r="G402">
        <v>1</v>
      </c>
      <c r="H402">
        <v>2</v>
      </c>
      <c r="I402" t="s">
        <v>534</v>
      </c>
      <c r="J402" t="s">
        <v>535</v>
      </c>
      <c r="K402" t="s">
        <v>536</v>
      </c>
      <c r="L402">
        <v>1367</v>
      </c>
      <c r="N402">
        <v>1011</v>
      </c>
      <c r="O402" t="s">
        <v>530</v>
      </c>
      <c r="P402" t="s">
        <v>530</v>
      </c>
      <c r="Q402">
        <v>1</v>
      </c>
      <c r="W402">
        <v>0</v>
      </c>
      <c r="X402">
        <v>509054691</v>
      </c>
      <c r="Y402">
        <f t="shared" si="257"/>
        <v>0.75600000000000001</v>
      </c>
      <c r="AA402">
        <v>0</v>
      </c>
      <c r="AB402">
        <v>871.31</v>
      </c>
      <c r="AC402">
        <v>387.32</v>
      </c>
      <c r="AD402">
        <v>0</v>
      </c>
      <c r="AE402">
        <v>0</v>
      </c>
      <c r="AF402">
        <v>65.709999999999994</v>
      </c>
      <c r="AG402">
        <v>11.6</v>
      </c>
      <c r="AH402">
        <v>0</v>
      </c>
      <c r="AI402">
        <v>1</v>
      </c>
      <c r="AJ402">
        <v>13.26</v>
      </c>
      <c r="AK402">
        <v>33.39</v>
      </c>
      <c r="AL402">
        <v>1</v>
      </c>
      <c r="AM402">
        <v>4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6</v>
      </c>
      <c r="AT402">
        <v>0.72</v>
      </c>
      <c r="AU402" t="s">
        <v>64</v>
      </c>
      <c r="AV402">
        <v>0</v>
      </c>
      <c r="AW402">
        <v>2</v>
      </c>
      <c r="AX402">
        <v>74758999</v>
      </c>
      <c r="AY402">
        <v>1</v>
      </c>
      <c r="AZ402">
        <v>0</v>
      </c>
      <c r="BA402">
        <v>423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V402">
        <v>0</v>
      </c>
      <c r="CW402">
        <f>ROUND(Y402*Source!I327*DO402,7)</f>
        <v>0</v>
      </c>
      <c r="CX402">
        <f>ROUND(Y402*Source!I327,7)</f>
        <v>2.24532E-2</v>
      </c>
      <c r="CY402">
        <f>AB402</f>
        <v>871.31</v>
      </c>
      <c r="CZ402">
        <f>AF402</f>
        <v>65.709999999999994</v>
      </c>
      <c r="DA402">
        <f>AJ402</f>
        <v>13.26</v>
      </c>
      <c r="DB402">
        <f t="shared" si="258"/>
        <v>49.68</v>
      </c>
      <c r="DC402">
        <f t="shared" si="259"/>
        <v>8.77</v>
      </c>
      <c r="DD402" t="s">
        <v>6</v>
      </c>
      <c r="DE402" t="s">
        <v>6</v>
      </c>
      <c r="DF402">
        <f t="shared" si="260"/>
        <v>0</v>
      </c>
      <c r="DG402">
        <f>ROUND(ROUND(AF402*AJ402,2)*CX402,2)</f>
        <v>19.559999999999999</v>
      </c>
      <c r="DH402">
        <f>Source!I327*SmtRes!Y402</f>
        <v>2.24532E-2</v>
      </c>
      <c r="DI402">
        <f>AB402</f>
        <v>871.31</v>
      </c>
      <c r="DJ402">
        <f>EtalonRes!Z423</f>
        <v>65.709999999999994</v>
      </c>
      <c r="DK402">
        <f>Source!BB327</f>
        <v>13.26</v>
      </c>
      <c r="DL402" t="s">
        <v>6</v>
      </c>
      <c r="DM402">
        <v>0</v>
      </c>
      <c r="DN402" t="s">
        <v>6</v>
      </c>
      <c r="DO402">
        <v>0</v>
      </c>
      <c r="GQ402">
        <v>-1</v>
      </c>
      <c r="GR402">
        <v>-1</v>
      </c>
    </row>
    <row r="403" spans="1:200" x14ac:dyDescent="0.2">
      <c r="A403">
        <f>ROW(Source!A327)</f>
        <v>327</v>
      </c>
      <c r="B403">
        <v>74715642</v>
      </c>
      <c r="C403">
        <v>74758980</v>
      </c>
      <c r="D403">
        <v>49673715</v>
      </c>
      <c r="E403">
        <v>1</v>
      </c>
      <c r="F403">
        <v>1</v>
      </c>
      <c r="G403">
        <v>1</v>
      </c>
      <c r="H403">
        <v>2</v>
      </c>
      <c r="I403" t="s">
        <v>553</v>
      </c>
      <c r="J403" t="s">
        <v>554</v>
      </c>
      <c r="K403" t="s">
        <v>555</v>
      </c>
      <c r="L403">
        <v>1367</v>
      </c>
      <c r="N403">
        <v>1011</v>
      </c>
      <c r="O403" t="s">
        <v>530</v>
      </c>
      <c r="P403" t="s">
        <v>530</v>
      </c>
      <c r="Q403">
        <v>1</v>
      </c>
      <c r="W403">
        <v>0</v>
      </c>
      <c r="X403">
        <v>829370094</v>
      </c>
      <c r="Y403">
        <f t="shared" si="257"/>
        <v>1.6170000000000002</v>
      </c>
      <c r="AA403">
        <v>0</v>
      </c>
      <c r="AB403">
        <v>107.41</v>
      </c>
      <c r="AC403">
        <v>0</v>
      </c>
      <c r="AD403">
        <v>0</v>
      </c>
      <c r="AE403">
        <v>0</v>
      </c>
      <c r="AF403">
        <v>8.1</v>
      </c>
      <c r="AG403">
        <v>0</v>
      </c>
      <c r="AH403">
        <v>0</v>
      </c>
      <c r="AI403">
        <v>1</v>
      </c>
      <c r="AJ403">
        <v>13.26</v>
      </c>
      <c r="AK403">
        <v>33.39</v>
      </c>
      <c r="AL403">
        <v>1</v>
      </c>
      <c r="AM403">
        <v>4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6</v>
      </c>
      <c r="AT403">
        <v>1.54</v>
      </c>
      <c r="AU403" t="s">
        <v>64</v>
      </c>
      <c r="AV403">
        <v>0</v>
      </c>
      <c r="AW403">
        <v>2</v>
      </c>
      <c r="AX403">
        <v>74759000</v>
      </c>
      <c r="AY403">
        <v>1</v>
      </c>
      <c r="AZ403">
        <v>0</v>
      </c>
      <c r="BA403">
        <v>424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V403">
        <v>0</v>
      </c>
      <c r="CW403">
        <f>ROUND(Y403*Source!I327*DO403,7)</f>
        <v>0</v>
      </c>
      <c r="CX403">
        <f>ROUND(Y403*Source!I327,7)</f>
        <v>4.8024900000000002E-2</v>
      </c>
      <c r="CY403">
        <f>AB403</f>
        <v>107.41</v>
      </c>
      <c r="CZ403">
        <f>AF403</f>
        <v>8.1</v>
      </c>
      <c r="DA403">
        <f>AJ403</f>
        <v>13.26</v>
      </c>
      <c r="DB403">
        <f t="shared" si="258"/>
        <v>13.09</v>
      </c>
      <c r="DC403">
        <f t="shared" si="259"/>
        <v>0</v>
      </c>
      <c r="DD403" t="s">
        <v>6</v>
      </c>
      <c r="DE403" t="s">
        <v>6</v>
      </c>
      <c r="DF403">
        <f t="shared" si="260"/>
        <v>0</v>
      </c>
      <c r="DG403">
        <f>ROUND(ROUND(AF403*AJ403,2)*CX403,2)</f>
        <v>5.16</v>
      </c>
      <c r="DH403">
        <f>Source!I327*SmtRes!Y403</f>
        <v>4.8024900000000009E-2</v>
      </c>
      <c r="DI403">
        <f>AB403</f>
        <v>107.41</v>
      </c>
      <c r="DJ403">
        <f>EtalonRes!Z424</f>
        <v>8.1</v>
      </c>
      <c r="DK403">
        <f>Source!BB327</f>
        <v>13.26</v>
      </c>
      <c r="DL403" t="s">
        <v>6</v>
      </c>
      <c r="DM403">
        <v>0</v>
      </c>
      <c r="DN403" t="s">
        <v>6</v>
      </c>
      <c r="DO403">
        <v>0</v>
      </c>
      <c r="GQ403">
        <v>-1</v>
      </c>
      <c r="GR403">
        <v>-1</v>
      </c>
    </row>
    <row r="404" spans="1:200" x14ac:dyDescent="0.2">
      <c r="A404">
        <f>ROW(Source!A327)</f>
        <v>327</v>
      </c>
      <c r="B404">
        <v>74715642</v>
      </c>
      <c r="C404">
        <v>74758980</v>
      </c>
      <c r="D404">
        <v>49521144</v>
      </c>
      <c r="E404">
        <v>1</v>
      </c>
      <c r="F404">
        <v>1</v>
      </c>
      <c r="G404">
        <v>1</v>
      </c>
      <c r="H404">
        <v>3</v>
      </c>
      <c r="I404" t="s">
        <v>556</v>
      </c>
      <c r="J404" t="s">
        <v>557</v>
      </c>
      <c r="K404" t="s">
        <v>558</v>
      </c>
      <c r="L404">
        <v>1348</v>
      </c>
      <c r="N404">
        <v>1009</v>
      </c>
      <c r="O404" t="s">
        <v>559</v>
      </c>
      <c r="P404" t="s">
        <v>559</v>
      </c>
      <c r="Q404">
        <v>1000</v>
      </c>
      <c r="W404">
        <v>0</v>
      </c>
      <c r="X404">
        <v>-847628873</v>
      </c>
      <c r="Y404" s="183" t="e">
        <f>#REF!</f>
        <v>#REF!</v>
      </c>
      <c r="AA404">
        <v>241405.89</v>
      </c>
      <c r="AB404">
        <v>0</v>
      </c>
      <c r="AC404">
        <v>0</v>
      </c>
      <c r="AD404">
        <v>0</v>
      </c>
      <c r="AE404">
        <v>26499</v>
      </c>
      <c r="AF404">
        <v>0</v>
      </c>
      <c r="AG404">
        <v>0</v>
      </c>
      <c r="AH404">
        <v>0</v>
      </c>
      <c r="AI404">
        <v>9.11</v>
      </c>
      <c r="AJ404">
        <v>1</v>
      </c>
      <c r="AK404">
        <v>1</v>
      </c>
      <c r="AL404">
        <v>1</v>
      </c>
      <c r="AM404">
        <v>4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6</v>
      </c>
      <c r="AT404">
        <v>8.8999999999999995E-4</v>
      </c>
      <c r="AU404" t="s">
        <v>6</v>
      </c>
      <c r="AV404">
        <v>0</v>
      </c>
      <c r="AW404">
        <v>2</v>
      </c>
      <c r="AX404">
        <v>74759001</v>
      </c>
      <c r="AY404">
        <v>1</v>
      </c>
      <c r="AZ404">
        <v>0</v>
      </c>
      <c r="BA404">
        <v>425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V404">
        <v>0</v>
      </c>
      <c r="CW404">
        <v>0</v>
      </c>
      <c r="CX404" t="e">
        <f>ROUND(Y404*Source!I327,7)</f>
        <v>#REF!</v>
      </c>
      <c r="CY404">
        <f t="shared" ref="CY404:CY410" si="261">AA404</f>
        <v>241405.89</v>
      </c>
      <c r="CZ404">
        <f t="shared" ref="CZ404:CZ410" si="262">AE404</f>
        <v>26499</v>
      </c>
      <c r="DA404">
        <f t="shared" ref="DA404:DA410" si="263">AI404</f>
        <v>9.11</v>
      </c>
      <c r="DB404">
        <f t="shared" ref="DB404:DB410" si="264">ROUND(ROUND(AT404*CZ404,2),2)</f>
        <v>23.58</v>
      </c>
      <c r="DC404">
        <f t="shared" ref="DC404:DC410" si="265">ROUND(ROUND(AT404*AG404,2),2)</f>
        <v>0</v>
      </c>
      <c r="DD404" t="s">
        <v>6</v>
      </c>
      <c r="DE404" t="s">
        <v>6</v>
      </c>
      <c r="DF404" t="e">
        <f t="shared" ref="DF404:DF410" si="266">ROUND(ROUND(AE404*AI404,2)*CX404,2)</f>
        <v>#REF!</v>
      </c>
      <c r="DG404" t="e">
        <f t="shared" ref="DG404:DG412" si="267">ROUND(ROUND(AF404,2)*CX404,2)</f>
        <v>#REF!</v>
      </c>
      <c r="DH404" t="e">
        <f>Source!I327*SmtRes!Y404</f>
        <v>#REF!</v>
      </c>
      <c r="DI404">
        <f t="shared" ref="DI404:DI410" si="268">AA404</f>
        <v>241405.89</v>
      </c>
      <c r="DJ404">
        <f>EtalonRes!Y425</f>
        <v>26499</v>
      </c>
      <c r="DK404">
        <f>Source!BC327</f>
        <v>9.11</v>
      </c>
      <c r="DL404" t="s">
        <v>6</v>
      </c>
      <c r="DM404">
        <v>0</v>
      </c>
      <c r="DN404" t="s">
        <v>6</v>
      </c>
      <c r="DO404">
        <v>0</v>
      </c>
      <c r="GQ404">
        <v>-1</v>
      </c>
      <c r="GR404">
        <v>-1</v>
      </c>
    </row>
    <row r="405" spans="1:200" x14ac:dyDescent="0.2">
      <c r="A405">
        <f>ROW(Source!A327)</f>
        <v>327</v>
      </c>
      <c r="B405">
        <v>74715642</v>
      </c>
      <c r="C405">
        <v>74758980</v>
      </c>
      <c r="D405">
        <v>49524301</v>
      </c>
      <c r="E405">
        <v>1</v>
      </c>
      <c r="F405">
        <v>1</v>
      </c>
      <c r="G405">
        <v>1</v>
      </c>
      <c r="H405">
        <v>3</v>
      </c>
      <c r="I405" t="s">
        <v>560</v>
      </c>
      <c r="J405" t="s">
        <v>561</v>
      </c>
      <c r="K405" t="s">
        <v>562</v>
      </c>
      <c r="L405">
        <v>1348</v>
      </c>
      <c r="N405">
        <v>1009</v>
      </c>
      <c r="O405" t="s">
        <v>559</v>
      </c>
      <c r="P405" t="s">
        <v>559</v>
      </c>
      <c r="Q405">
        <v>1000</v>
      </c>
      <c r="W405">
        <v>0</v>
      </c>
      <c r="X405">
        <v>1824693337</v>
      </c>
      <c r="Y405" s="183" t="e">
        <f>#REF!</f>
        <v>#REF!</v>
      </c>
      <c r="AA405">
        <v>94397.82</v>
      </c>
      <c r="AB405">
        <v>0</v>
      </c>
      <c r="AC405">
        <v>0</v>
      </c>
      <c r="AD405">
        <v>0</v>
      </c>
      <c r="AE405">
        <v>10362</v>
      </c>
      <c r="AF405">
        <v>0</v>
      </c>
      <c r="AG405">
        <v>0</v>
      </c>
      <c r="AH405">
        <v>0</v>
      </c>
      <c r="AI405">
        <v>9.11</v>
      </c>
      <c r="AJ405">
        <v>1</v>
      </c>
      <c r="AK405">
        <v>1</v>
      </c>
      <c r="AL405">
        <v>1</v>
      </c>
      <c r="AM405">
        <v>4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6</v>
      </c>
      <c r="AT405">
        <v>4.4999999999999999E-4</v>
      </c>
      <c r="AU405" t="s">
        <v>6</v>
      </c>
      <c r="AV405">
        <v>0</v>
      </c>
      <c r="AW405">
        <v>2</v>
      </c>
      <c r="AX405">
        <v>74759002</v>
      </c>
      <c r="AY405">
        <v>1</v>
      </c>
      <c r="AZ405">
        <v>0</v>
      </c>
      <c r="BA405">
        <v>426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V405">
        <v>0</v>
      </c>
      <c r="CW405">
        <v>0</v>
      </c>
      <c r="CX405" t="e">
        <f>ROUND(Y405*Source!I327,7)</f>
        <v>#REF!</v>
      </c>
      <c r="CY405">
        <f t="shared" si="261"/>
        <v>94397.82</v>
      </c>
      <c r="CZ405">
        <f t="shared" si="262"/>
        <v>10362</v>
      </c>
      <c r="DA405">
        <f t="shared" si="263"/>
        <v>9.11</v>
      </c>
      <c r="DB405">
        <f t="shared" si="264"/>
        <v>4.66</v>
      </c>
      <c r="DC405">
        <f t="shared" si="265"/>
        <v>0</v>
      </c>
      <c r="DD405" t="s">
        <v>6</v>
      </c>
      <c r="DE405" t="s">
        <v>6</v>
      </c>
      <c r="DF405" t="e">
        <f t="shared" si="266"/>
        <v>#REF!</v>
      </c>
      <c r="DG405" t="e">
        <f t="shared" si="267"/>
        <v>#REF!</v>
      </c>
      <c r="DH405" t="e">
        <f>Source!I327*SmtRes!Y405</f>
        <v>#REF!</v>
      </c>
      <c r="DI405">
        <f t="shared" si="268"/>
        <v>94397.82</v>
      </c>
      <c r="DJ405">
        <f>EtalonRes!Y426</f>
        <v>10362</v>
      </c>
      <c r="DK405">
        <f>Source!BC327</f>
        <v>9.11</v>
      </c>
      <c r="DL405" t="s">
        <v>6</v>
      </c>
      <c r="DM405">
        <v>0</v>
      </c>
      <c r="DN405" t="s">
        <v>6</v>
      </c>
      <c r="DO405">
        <v>0</v>
      </c>
      <c r="GQ405">
        <v>-1</v>
      </c>
      <c r="GR405">
        <v>-1</v>
      </c>
    </row>
    <row r="406" spans="1:200" x14ac:dyDescent="0.2">
      <c r="A406">
        <f>ROW(Source!A327)</f>
        <v>327</v>
      </c>
      <c r="B406">
        <v>74715642</v>
      </c>
      <c r="C406">
        <v>74758980</v>
      </c>
      <c r="D406">
        <v>49525488</v>
      </c>
      <c r="E406">
        <v>1</v>
      </c>
      <c r="F406">
        <v>1</v>
      </c>
      <c r="G406">
        <v>1</v>
      </c>
      <c r="H406">
        <v>3</v>
      </c>
      <c r="I406" t="s">
        <v>537</v>
      </c>
      <c r="J406" t="s">
        <v>538</v>
      </c>
      <c r="K406" t="s">
        <v>539</v>
      </c>
      <c r="L406">
        <v>1346</v>
      </c>
      <c r="N406">
        <v>1009</v>
      </c>
      <c r="O406" t="s">
        <v>540</v>
      </c>
      <c r="P406" t="s">
        <v>540</v>
      </c>
      <c r="Q406">
        <v>1</v>
      </c>
      <c r="W406">
        <v>0</v>
      </c>
      <c r="X406">
        <v>-1864341761</v>
      </c>
      <c r="Y406" s="183" t="e">
        <f>#REF!</f>
        <v>#REF!</v>
      </c>
      <c r="AA406">
        <v>82.35</v>
      </c>
      <c r="AB406">
        <v>0</v>
      </c>
      <c r="AC406">
        <v>0</v>
      </c>
      <c r="AD406">
        <v>0</v>
      </c>
      <c r="AE406">
        <v>9.0399999999999991</v>
      </c>
      <c r="AF406">
        <v>0</v>
      </c>
      <c r="AG406">
        <v>0</v>
      </c>
      <c r="AH406">
        <v>0</v>
      </c>
      <c r="AI406">
        <v>9.11</v>
      </c>
      <c r="AJ406">
        <v>1</v>
      </c>
      <c r="AK406">
        <v>1</v>
      </c>
      <c r="AL406">
        <v>1</v>
      </c>
      <c r="AM406">
        <v>4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6</v>
      </c>
      <c r="AT406">
        <v>15</v>
      </c>
      <c r="AU406" t="s">
        <v>6</v>
      </c>
      <c r="AV406">
        <v>0</v>
      </c>
      <c r="AW406">
        <v>2</v>
      </c>
      <c r="AX406">
        <v>74759003</v>
      </c>
      <c r="AY406">
        <v>1</v>
      </c>
      <c r="AZ406">
        <v>0</v>
      </c>
      <c r="BA406">
        <v>427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V406">
        <v>0</v>
      </c>
      <c r="CW406">
        <v>0</v>
      </c>
      <c r="CX406" t="e">
        <f>ROUND(Y406*Source!I327,7)</f>
        <v>#REF!</v>
      </c>
      <c r="CY406">
        <f t="shared" si="261"/>
        <v>82.35</v>
      </c>
      <c r="CZ406">
        <f t="shared" si="262"/>
        <v>9.0399999999999991</v>
      </c>
      <c r="DA406">
        <f t="shared" si="263"/>
        <v>9.11</v>
      </c>
      <c r="DB406">
        <f t="shared" si="264"/>
        <v>135.6</v>
      </c>
      <c r="DC406">
        <f t="shared" si="265"/>
        <v>0</v>
      </c>
      <c r="DD406" t="s">
        <v>6</v>
      </c>
      <c r="DE406" t="s">
        <v>6</v>
      </c>
      <c r="DF406" t="e">
        <f t="shared" si="266"/>
        <v>#REF!</v>
      </c>
      <c r="DG406" t="e">
        <f t="shared" si="267"/>
        <v>#REF!</v>
      </c>
      <c r="DH406" t="e">
        <f>Source!I327*SmtRes!Y406</f>
        <v>#REF!</v>
      </c>
      <c r="DI406">
        <f t="shared" si="268"/>
        <v>82.35</v>
      </c>
      <c r="DJ406">
        <f>EtalonRes!Y427</f>
        <v>9.0399999999999991</v>
      </c>
      <c r="DK406">
        <f>Source!BC327</f>
        <v>9.11</v>
      </c>
      <c r="DL406" t="s">
        <v>6</v>
      </c>
      <c r="DM406">
        <v>0</v>
      </c>
      <c r="DN406" t="s">
        <v>6</v>
      </c>
      <c r="DO406">
        <v>0</v>
      </c>
      <c r="GQ406">
        <v>-1</v>
      </c>
      <c r="GR406">
        <v>-1</v>
      </c>
    </row>
    <row r="407" spans="1:200" x14ac:dyDescent="0.2">
      <c r="A407">
        <f>ROW(Source!A327)</f>
        <v>327</v>
      </c>
      <c r="B407">
        <v>74715642</v>
      </c>
      <c r="C407">
        <v>74758980</v>
      </c>
      <c r="D407">
        <v>49526492</v>
      </c>
      <c r="E407">
        <v>1</v>
      </c>
      <c r="F407">
        <v>1</v>
      </c>
      <c r="G407">
        <v>1</v>
      </c>
      <c r="H407">
        <v>3</v>
      </c>
      <c r="I407" t="s">
        <v>541</v>
      </c>
      <c r="J407" t="s">
        <v>542</v>
      </c>
      <c r="K407" t="s">
        <v>543</v>
      </c>
      <c r="L407">
        <v>1346</v>
      </c>
      <c r="N407">
        <v>1009</v>
      </c>
      <c r="O407" t="s">
        <v>540</v>
      </c>
      <c r="P407" t="s">
        <v>540</v>
      </c>
      <c r="Q407">
        <v>1</v>
      </c>
      <c r="W407">
        <v>0</v>
      </c>
      <c r="X407">
        <v>497341279</v>
      </c>
      <c r="Y407" s="183" t="e">
        <f>#REF!</f>
        <v>#REF!</v>
      </c>
      <c r="AA407">
        <v>210.35</v>
      </c>
      <c r="AB407">
        <v>0</v>
      </c>
      <c r="AC407">
        <v>0</v>
      </c>
      <c r="AD407">
        <v>0</v>
      </c>
      <c r="AE407">
        <v>23.09</v>
      </c>
      <c r="AF407">
        <v>0</v>
      </c>
      <c r="AG407">
        <v>0</v>
      </c>
      <c r="AH407">
        <v>0</v>
      </c>
      <c r="AI407">
        <v>9.11</v>
      </c>
      <c r="AJ407">
        <v>1</v>
      </c>
      <c r="AK407">
        <v>1</v>
      </c>
      <c r="AL407">
        <v>1</v>
      </c>
      <c r="AM407">
        <v>4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6</v>
      </c>
      <c r="AT407">
        <v>8</v>
      </c>
      <c r="AU407" t="s">
        <v>6</v>
      </c>
      <c r="AV407">
        <v>0</v>
      </c>
      <c r="AW407">
        <v>2</v>
      </c>
      <c r="AX407">
        <v>74759004</v>
      </c>
      <c r="AY407">
        <v>1</v>
      </c>
      <c r="AZ407">
        <v>0</v>
      </c>
      <c r="BA407">
        <v>428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V407">
        <v>0</v>
      </c>
      <c r="CW407">
        <v>0</v>
      </c>
      <c r="CX407" t="e">
        <f>ROUND(Y407*Source!I327,7)</f>
        <v>#REF!</v>
      </c>
      <c r="CY407">
        <f t="shared" si="261"/>
        <v>210.35</v>
      </c>
      <c r="CZ407">
        <f t="shared" si="262"/>
        <v>23.09</v>
      </c>
      <c r="DA407">
        <f t="shared" si="263"/>
        <v>9.11</v>
      </c>
      <c r="DB407">
        <f t="shared" si="264"/>
        <v>184.72</v>
      </c>
      <c r="DC407">
        <f t="shared" si="265"/>
        <v>0</v>
      </c>
      <c r="DD407" t="s">
        <v>6</v>
      </c>
      <c r="DE407" t="s">
        <v>6</v>
      </c>
      <c r="DF407" t="e">
        <f t="shared" si="266"/>
        <v>#REF!</v>
      </c>
      <c r="DG407" t="e">
        <f t="shared" si="267"/>
        <v>#REF!</v>
      </c>
      <c r="DH407" t="e">
        <f>Source!I327*SmtRes!Y407</f>
        <v>#REF!</v>
      </c>
      <c r="DI407">
        <f t="shared" si="268"/>
        <v>210.35</v>
      </c>
      <c r="DJ407">
        <f>EtalonRes!Y428</f>
        <v>23.09</v>
      </c>
      <c r="DK407">
        <f>Source!BC327</f>
        <v>9.11</v>
      </c>
      <c r="DL407" t="s">
        <v>6</v>
      </c>
      <c r="DM407">
        <v>0</v>
      </c>
      <c r="DN407" t="s">
        <v>6</v>
      </c>
      <c r="DO407">
        <v>0</v>
      </c>
      <c r="GQ407">
        <v>-1</v>
      </c>
      <c r="GR407">
        <v>-1</v>
      </c>
    </row>
    <row r="408" spans="1:200" x14ac:dyDescent="0.2">
      <c r="A408">
        <f>ROW(Source!A327)</f>
        <v>327</v>
      </c>
      <c r="B408">
        <v>74715642</v>
      </c>
      <c r="C408">
        <v>74758980</v>
      </c>
      <c r="D408">
        <v>49555131</v>
      </c>
      <c r="E408">
        <v>1</v>
      </c>
      <c r="F408">
        <v>1</v>
      </c>
      <c r="G408">
        <v>1</v>
      </c>
      <c r="H408">
        <v>3</v>
      </c>
      <c r="I408" t="s">
        <v>563</v>
      </c>
      <c r="J408" t="s">
        <v>564</v>
      </c>
      <c r="K408" t="s">
        <v>565</v>
      </c>
      <c r="L408">
        <v>1348</v>
      </c>
      <c r="N408">
        <v>1009</v>
      </c>
      <c r="O408" t="s">
        <v>559</v>
      </c>
      <c r="P408" t="s">
        <v>559</v>
      </c>
      <c r="Q408">
        <v>1000</v>
      </c>
      <c r="W408">
        <v>0</v>
      </c>
      <c r="X408">
        <v>-364749507</v>
      </c>
      <c r="Y408" s="183" t="e">
        <f>#REF!</f>
        <v>#REF!</v>
      </c>
      <c r="AA408">
        <v>156537.13</v>
      </c>
      <c r="AB408">
        <v>0</v>
      </c>
      <c r="AC408">
        <v>0</v>
      </c>
      <c r="AD408">
        <v>0</v>
      </c>
      <c r="AE408">
        <v>17183</v>
      </c>
      <c r="AF408">
        <v>0</v>
      </c>
      <c r="AG408">
        <v>0</v>
      </c>
      <c r="AH408">
        <v>0</v>
      </c>
      <c r="AI408">
        <v>9.11</v>
      </c>
      <c r="AJ408">
        <v>1</v>
      </c>
      <c r="AK408">
        <v>1</v>
      </c>
      <c r="AL408">
        <v>1</v>
      </c>
      <c r="AM408">
        <v>4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6</v>
      </c>
      <c r="AT408">
        <v>5.0099999999999997E-3</v>
      </c>
      <c r="AU408" t="s">
        <v>6</v>
      </c>
      <c r="AV408">
        <v>0</v>
      </c>
      <c r="AW408">
        <v>2</v>
      </c>
      <c r="AX408">
        <v>74759006</v>
      </c>
      <c r="AY408">
        <v>1</v>
      </c>
      <c r="AZ408">
        <v>0</v>
      </c>
      <c r="BA408">
        <v>430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V408">
        <v>0</v>
      </c>
      <c r="CW408">
        <v>0</v>
      </c>
      <c r="CX408" t="e">
        <f>ROUND(Y408*Source!I327,7)</f>
        <v>#REF!</v>
      </c>
      <c r="CY408">
        <f t="shared" si="261"/>
        <v>156537.13</v>
      </c>
      <c r="CZ408">
        <f t="shared" si="262"/>
        <v>17183</v>
      </c>
      <c r="DA408">
        <f t="shared" si="263"/>
        <v>9.11</v>
      </c>
      <c r="DB408">
        <f t="shared" si="264"/>
        <v>86.09</v>
      </c>
      <c r="DC408">
        <f t="shared" si="265"/>
        <v>0</v>
      </c>
      <c r="DD408" t="s">
        <v>6</v>
      </c>
      <c r="DE408" t="s">
        <v>6</v>
      </c>
      <c r="DF408" t="e">
        <f t="shared" si="266"/>
        <v>#REF!</v>
      </c>
      <c r="DG408" t="e">
        <f t="shared" si="267"/>
        <v>#REF!</v>
      </c>
      <c r="DH408" t="e">
        <f>Source!I327*SmtRes!Y408</f>
        <v>#REF!</v>
      </c>
      <c r="DI408">
        <f t="shared" si="268"/>
        <v>156537.13</v>
      </c>
      <c r="DJ408">
        <f>EtalonRes!Y430</f>
        <v>17183</v>
      </c>
      <c r="DK408">
        <f>Source!BC327</f>
        <v>9.11</v>
      </c>
      <c r="DL408" t="s">
        <v>6</v>
      </c>
      <c r="DM408">
        <v>0</v>
      </c>
      <c r="DN408" t="s">
        <v>6</v>
      </c>
      <c r="DO408">
        <v>0</v>
      </c>
      <c r="GQ408">
        <v>-1</v>
      </c>
      <c r="GR408">
        <v>-1</v>
      </c>
    </row>
    <row r="409" spans="1:200" x14ac:dyDescent="0.2">
      <c r="A409">
        <f>ROW(Source!A327)</f>
        <v>327</v>
      </c>
      <c r="B409">
        <v>74715642</v>
      </c>
      <c r="C409">
        <v>74758980</v>
      </c>
      <c r="D409">
        <v>0</v>
      </c>
      <c r="E409">
        <v>0</v>
      </c>
      <c r="F409">
        <v>1</v>
      </c>
      <c r="G409">
        <v>1</v>
      </c>
      <c r="H409">
        <v>3</v>
      </c>
      <c r="I409" t="s">
        <v>35</v>
      </c>
      <c r="J409" t="s">
        <v>106</v>
      </c>
      <c r="K409" t="s">
        <v>104</v>
      </c>
      <c r="L409">
        <v>1327</v>
      </c>
      <c r="N409">
        <v>1005</v>
      </c>
      <c r="O409" t="s">
        <v>105</v>
      </c>
      <c r="P409" t="s">
        <v>105</v>
      </c>
      <c r="Q409">
        <v>1</v>
      </c>
      <c r="W409">
        <v>0</v>
      </c>
      <c r="X409">
        <v>2085913559</v>
      </c>
      <c r="Y409">
        <f t="shared" ref="Y409:Y410" si="269">AT409</f>
        <v>65.993266000000006</v>
      </c>
      <c r="AA409">
        <v>668.9</v>
      </c>
      <c r="AB409">
        <v>0</v>
      </c>
      <c r="AC409">
        <v>0</v>
      </c>
      <c r="AD409">
        <v>0</v>
      </c>
      <c r="AE409">
        <v>703.43</v>
      </c>
      <c r="AF409">
        <v>0</v>
      </c>
      <c r="AG409">
        <v>0</v>
      </c>
      <c r="AH409">
        <v>0</v>
      </c>
      <c r="AI409">
        <v>9.11</v>
      </c>
      <c r="AJ409">
        <v>1</v>
      </c>
      <c r="AK409">
        <v>1</v>
      </c>
      <c r="AL409">
        <v>1</v>
      </c>
      <c r="AM409">
        <v>0</v>
      </c>
      <c r="AN409">
        <v>0</v>
      </c>
      <c r="AO409">
        <v>0</v>
      </c>
      <c r="AP409">
        <v>1</v>
      </c>
      <c r="AQ409">
        <v>0</v>
      </c>
      <c r="AR409">
        <v>0</v>
      </c>
      <c r="AS409" t="s">
        <v>6</v>
      </c>
      <c r="AT409">
        <v>65.993266000000006</v>
      </c>
      <c r="AU409" t="s">
        <v>6</v>
      </c>
      <c r="AV409">
        <v>0</v>
      </c>
      <c r="AW409">
        <v>1</v>
      </c>
      <c r="AX409">
        <v>-1</v>
      </c>
      <c r="AY409">
        <v>0</v>
      </c>
      <c r="AZ409">
        <v>0</v>
      </c>
      <c r="BA409" t="s">
        <v>6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V409">
        <v>0</v>
      </c>
      <c r="CW409">
        <v>0</v>
      </c>
      <c r="CX409">
        <f>ROUND(Y409*Source!I327,7)</f>
        <v>1.96</v>
      </c>
      <c r="CY409">
        <f t="shared" si="261"/>
        <v>668.9</v>
      </c>
      <c r="CZ409">
        <f t="shared" si="262"/>
        <v>703.43</v>
      </c>
      <c r="DA409">
        <f t="shared" si="263"/>
        <v>9.11</v>
      </c>
      <c r="DB409">
        <f t="shared" si="264"/>
        <v>46421.64</v>
      </c>
      <c r="DC409">
        <f t="shared" si="265"/>
        <v>0</v>
      </c>
      <c r="DD409" t="s">
        <v>6</v>
      </c>
      <c r="DE409" t="s">
        <v>6</v>
      </c>
      <c r="DF409">
        <f t="shared" si="266"/>
        <v>12560.17</v>
      </c>
      <c r="DG409">
        <f t="shared" si="267"/>
        <v>0</v>
      </c>
      <c r="DH409">
        <f>Source!I327*SmtRes!Y409</f>
        <v>1.9600000002000002</v>
      </c>
      <c r="DI409">
        <f t="shared" si="268"/>
        <v>668.9</v>
      </c>
      <c r="DJ409">
        <f t="shared" ref="DJ409:DJ410" si="270">DF409</f>
        <v>12560.17</v>
      </c>
      <c r="DK409">
        <f>Source!BC327</f>
        <v>9.11</v>
      </c>
      <c r="DL409" t="s">
        <v>6</v>
      </c>
      <c r="DM409">
        <v>0</v>
      </c>
      <c r="DN409" t="s">
        <v>6</v>
      </c>
      <c r="DO409">
        <v>0</v>
      </c>
      <c r="GP409">
        <v>1</v>
      </c>
      <c r="GQ409">
        <v>-1</v>
      </c>
      <c r="GR409">
        <v>-1</v>
      </c>
    </row>
    <row r="410" spans="1:200" x14ac:dyDescent="0.2">
      <c r="A410">
        <f>ROW(Source!A327)</f>
        <v>327</v>
      </c>
      <c r="B410">
        <v>74715642</v>
      </c>
      <c r="C410">
        <v>74758980</v>
      </c>
      <c r="D410">
        <v>0</v>
      </c>
      <c r="E410">
        <v>0</v>
      </c>
      <c r="F410">
        <v>1</v>
      </c>
      <c r="G410">
        <v>1</v>
      </c>
      <c r="H410">
        <v>3</v>
      </c>
      <c r="I410" t="s">
        <v>35</v>
      </c>
      <c r="J410" t="s">
        <v>106</v>
      </c>
      <c r="K410" t="s">
        <v>109</v>
      </c>
      <c r="L410">
        <v>1327</v>
      </c>
      <c r="N410">
        <v>1005</v>
      </c>
      <c r="O410" t="s">
        <v>105</v>
      </c>
      <c r="P410" t="s">
        <v>105</v>
      </c>
      <c r="Q410">
        <v>1</v>
      </c>
      <c r="W410">
        <v>0</v>
      </c>
      <c r="X410">
        <v>187543162</v>
      </c>
      <c r="Y410">
        <f t="shared" si="269"/>
        <v>34.006734000000002</v>
      </c>
      <c r="AA410">
        <v>665.4</v>
      </c>
      <c r="AB410">
        <v>0</v>
      </c>
      <c r="AC410">
        <v>0</v>
      </c>
      <c r="AD410">
        <v>0</v>
      </c>
      <c r="AE410">
        <v>699.75</v>
      </c>
      <c r="AF410">
        <v>0</v>
      </c>
      <c r="AG410">
        <v>0</v>
      </c>
      <c r="AH410">
        <v>0</v>
      </c>
      <c r="AI410">
        <v>9.11</v>
      </c>
      <c r="AJ410">
        <v>1</v>
      </c>
      <c r="AK410">
        <v>1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 t="s">
        <v>6</v>
      </c>
      <c r="AT410">
        <v>34.006734000000002</v>
      </c>
      <c r="AU410" t="s">
        <v>6</v>
      </c>
      <c r="AV410">
        <v>0</v>
      </c>
      <c r="AW410">
        <v>1</v>
      </c>
      <c r="AX410">
        <v>-1</v>
      </c>
      <c r="AY410">
        <v>0</v>
      </c>
      <c r="AZ410">
        <v>0</v>
      </c>
      <c r="BA410" t="s">
        <v>6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V410">
        <v>0</v>
      </c>
      <c r="CW410">
        <v>0</v>
      </c>
      <c r="CX410">
        <f>ROUND(Y410*Source!I327,7)</f>
        <v>1.01</v>
      </c>
      <c r="CY410">
        <f t="shared" si="261"/>
        <v>665.4</v>
      </c>
      <c r="CZ410">
        <f t="shared" si="262"/>
        <v>699.75</v>
      </c>
      <c r="DA410">
        <f t="shared" si="263"/>
        <v>9.11</v>
      </c>
      <c r="DB410">
        <f t="shared" si="264"/>
        <v>23796.21</v>
      </c>
      <c r="DC410">
        <f t="shared" si="265"/>
        <v>0</v>
      </c>
      <c r="DD410" t="s">
        <v>6</v>
      </c>
      <c r="DE410" t="s">
        <v>6</v>
      </c>
      <c r="DF410">
        <f t="shared" si="266"/>
        <v>6438.47</v>
      </c>
      <c r="DG410">
        <f t="shared" si="267"/>
        <v>0</v>
      </c>
      <c r="DH410">
        <f>Source!I327*SmtRes!Y410</f>
        <v>1.0099999998</v>
      </c>
      <c r="DI410">
        <f t="shared" si="268"/>
        <v>665.4</v>
      </c>
      <c r="DJ410">
        <f t="shared" si="270"/>
        <v>6438.47</v>
      </c>
      <c r="DK410">
        <f>Source!BC327</f>
        <v>9.11</v>
      </c>
      <c r="DL410" t="s">
        <v>6</v>
      </c>
      <c r="DM410">
        <v>0</v>
      </c>
      <c r="DN410" t="s">
        <v>6</v>
      </c>
      <c r="DO410">
        <v>0</v>
      </c>
      <c r="GP410">
        <v>1</v>
      </c>
      <c r="GQ410">
        <v>-1</v>
      </c>
      <c r="GR410">
        <v>-1</v>
      </c>
    </row>
    <row r="411" spans="1:200" x14ac:dyDescent="0.2">
      <c r="A411">
        <f>ROW(Source!A330)</f>
        <v>330</v>
      </c>
      <c r="B411">
        <v>74715642</v>
      </c>
      <c r="C411">
        <v>74761548</v>
      </c>
      <c r="D411">
        <v>31715109</v>
      </c>
      <c r="E411">
        <v>70</v>
      </c>
      <c r="F411">
        <v>1</v>
      </c>
      <c r="G411">
        <v>1</v>
      </c>
      <c r="H411">
        <v>1</v>
      </c>
      <c r="I411" t="s">
        <v>548</v>
      </c>
      <c r="J411" t="s">
        <v>6</v>
      </c>
      <c r="K411" t="s">
        <v>549</v>
      </c>
      <c r="L411">
        <v>1191</v>
      </c>
      <c r="N411">
        <v>1013</v>
      </c>
      <c r="O411" t="s">
        <v>524</v>
      </c>
      <c r="P411" t="s">
        <v>524</v>
      </c>
      <c r="Q411">
        <v>1</v>
      </c>
      <c r="W411">
        <v>0</v>
      </c>
      <c r="X411">
        <v>784619160</v>
      </c>
      <c r="Y411">
        <f t="shared" ref="Y411:Y416" si="271">(AT411*ROUND(1.05,7))</f>
        <v>161.70000000000002</v>
      </c>
      <c r="AA411">
        <v>0</v>
      </c>
      <c r="AB411">
        <v>0</v>
      </c>
      <c r="AC411">
        <v>0</v>
      </c>
      <c r="AD411">
        <v>291.83</v>
      </c>
      <c r="AE411">
        <v>0</v>
      </c>
      <c r="AF411">
        <v>0</v>
      </c>
      <c r="AG411">
        <v>0</v>
      </c>
      <c r="AH411">
        <v>8.74</v>
      </c>
      <c r="AI411">
        <v>1</v>
      </c>
      <c r="AJ411">
        <v>1</v>
      </c>
      <c r="AK411">
        <v>1</v>
      </c>
      <c r="AL411">
        <v>33.39</v>
      </c>
      <c r="AM411">
        <v>4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6</v>
      </c>
      <c r="AT411">
        <v>154</v>
      </c>
      <c r="AU411" t="s">
        <v>64</v>
      </c>
      <c r="AV411">
        <v>1</v>
      </c>
      <c r="AW411">
        <v>2</v>
      </c>
      <c r="AX411">
        <v>74761561</v>
      </c>
      <c r="AY411">
        <v>1</v>
      </c>
      <c r="AZ411">
        <v>0</v>
      </c>
      <c r="BA411">
        <v>436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U411">
        <f>ROUND(AT411*Source!I330*AH411*AL411,2)</f>
        <v>21841.62</v>
      </c>
      <c r="CV411">
        <f>ROUND(Y411*Source!I330,7)</f>
        <v>78.586200000000005</v>
      </c>
      <c r="CW411">
        <v>0</v>
      </c>
      <c r="CX411">
        <f>ROUND(Y411*Source!I330,7)</f>
        <v>78.586200000000005</v>
      </c>
      <c r="CY411">
        <f>AD411</f>
        <v>291.83</v>
      </c>
      <c r="CZ411">
        <f>AH411</f>
        <v>8.74</v>
      </c>
      <c r="DA411">
        <f>AL411</f>
        <v>33.39</v>
      </c>
      <c r="DB411">
        <f t="shared" ref="DB411:DB416" si="272">ROUND((ROUND(AT411*CZ411,2)*ROUND(1.05,7)),2)</f>
        <v>1413.26</v>
      </c>
      <c r="DC411">
        <f t="shared" ref="DC411:DC416" si="273">ROUND((ROUND(AT411*AG411,2)*ROUND(1.05,7)),2)</f>
        <v>0</v>
      </c>
      <c r="DD411" t="s">
        <v>6</v>
      </c>
      <c r="DE411" t="s">
        <v>6</v>
      </c>
      <c r="DF411">
        <f t="shared" ref="DF411:DF416" si="274">ROUND(ROUND(AE411,2)*CX411,2)</f>
        <v>0</v>
      </c>
      <c r="DG411">
        <f t="shared" si="267"/>
        <v>0</v>
      </c>
      <c r="DH411">
        <f>Source!I330*SmtRes!Y411</f>
        <v>78.586200000000005</v>
      </c>
      <c r="DI411">
        <f>AD411</f>
        <v>291.83</v>
      </c>
      <c r="DJ411">
        <f>EtalonRes!AB436</f>
        <v>8.74</v>
      </c>
      <c r="DK411">
        <f>Source!BA330</f>
        <v>33.39</v>
      </c>
      <c r="DL411" t="s">
        <v>6</v>
      </c>
      <c r="DM411">
        <v>0</v>
      </c>
      <c r="DN411" t="s">
        <v>6</v>
      </c>
      <c r="DO411">
        <v>0</v>
      </c>
      <c r="GQ411">
        <v>-1</v>
      </c>
      <c r="GR411">
        <v>-1</v>
      </c>
    </row>
    <row r="412" spans="1:200" x14ac:dyDescent="0.2">
      <c r="A412">
        <f>ROW(Source!A330)</f>
        <v>330</v>
      </c>
      <c r="B412">
        <v>74715642</v>
      </c>
      <c r="C412">
        <v>74761548</v>
      </c>
      <c r="D412">
        <v>31709492</v>
      </c>
      <c r="E412">
        <v>70</v>
      </c>
      <c r="F412">
        <v>1</v>
      </c>
      <c r="G412">
        <v>1</v>
      </c>
      <c r="H412">
        <v>1</v>
      </c>
      <c r="I412" t="s">
        <v>525</v>
      </c>
      <c r="J412" t="s">
        <v>6</v>
      </c>
      <c r="K412" t="s">
        <v>526</v>
      </c>
      <c r="L412">
        <v>1191</v>
      </c>
      <c r="N412">
        <v>1013</v>
      </c>
      <c r="O412" t="s">
        <v>524</v>
      </c>
      <c r="P412" t="s">
        <v>524</v>
      </c>
      <c r="Q412">
        <v>1</v>
      </c>
      <c r="W412">
        <v>0</v>
      </c>
      <c r="X412">
        <v>-1417349443</v>
      </c>
      <c r="Y412">
        <f t="shared" si="271"/>
        <v>1.26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33.39</v>
      </c>
      <c r="AL412">
        <v>1</v>
      </c>
      <c r="AM412">
        <v>4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6</v>
      </c>
      <c r="AT412">
        <v>1.2</v>
      </c>
      <c r="AU412" t="s">
        <v>64</v>
      </c>
      <c r="AV412">
        <v>2</v>
      </c>
      <c r="AW412">
        <v>2</v>
      </c>
      <c r="AX412">
        <v>74761562</v>
      </c>
      <c r="AY412">
        <v>1</v>
      </c>
      <c r="AZ412">
        <v>0</v>
      </c>
      <c r="BA412">
        <v>437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V412">
        <v>0</v>
      </c>
      <c r="CW412">
        <v>0</v>
      </c>
      <c r="CX412">
        <f>ROUND(Y412*Source!I330,7)</f>
        <v>0.61236000000000002</v>
      </c>
      <c r="CY412">
        <f>AD412</f>
        <v>0</v>
      </c>
      <c r="CZ412">
        <f>AH412</f>
        <v>0</v>
      </c>
      <c r="DA412">
        <f>AL412</f>
        <v>1</v>
      </c>
      <c r="DB412">
        <f t="shared" si="272"/>
        <v>0</v>
      </c>
      <c r="DC412">
        <f t="shared" si="273"/>
        <v>0</v>
      </c>
      <c r="DD412" t="s">
        <v>6</v>
      </c>
      <c r="DE412" t="s">
        <v>6</v>
      </c>
      <c r="DF412">
        <f t="shared" si="274"/>
        <v>0</v>
      </c>
      <c r="DG412">
        <f t="shared" si="267"/>
        <v>0</v>
      </c>
      <c r="DH412">
        <f>Source!I330*SmtRes!Y412</f>
        <v>0.61236000000000002</v>
      </c>
      <c r="DI412">
        <f>AD412</f>
        <v>0</v>
      </c>
      <c r="DJ412">
        <f>EtalonRes!AB437</f>
        <v>0</v>
      </c>
      <c r="DK412">
        <f>Source!BA330</f>
        <v>33.39</v>
      </c>
      <c r="DL412" t="s">
        <v>6</v>
      </c>
      <c r="DM412">
        <v>0</v>
      </c>
      <c r="DN412" t="s">
        <v>6</v>
      </c>
      <c r="DO412">
        <v>0</v>
      </c>
      <c r="GQ412">
        <v>-1</v>
      </c>
      <c r="GR412">
        <v>-1</v>
      </c>
    </row>
    <row r="413" spans="1:200" x14ac:dyDescent="0.2">
      <c r="A413">
        <f>ROW(Source!A330)</f>
        <v>330</v>
      </c>
      <c r="B413">
        <v>74715642</v>
      </c>
      <c r="C413">
        <v>74761548</v>
      </c>
      <c r="D413">
        <v>49672573</v>
      </c>
      <c r="E413">
        <v>1</v>
      </c>
      <c r="F413">
        <v>1</v>
      </c>
      <c r="G413">
        <v>1</v>
      </c>
      <c r="H413">
        <v>2</v>
      </c>
      <c r="I413" t="s">
        <v>527</v>
      </c>
      <c r="J413" t="s">
        <v>528</v>
      </c>
      <c r="K413" t="s">
        <v>529</v>
      </c>
      <c r="L413">
        <v>1367</v>
      </c>
      <c r="N413">
        <v>1011</v>
      </c>
      <c r="O413" t="s">
        <v>530</v>
      </c>
      <c r="P413" t="s">
        <v>530</v>
      </c>
      <c r="Q413">
        <v>1</v>
      </c>
      <c r="W413">
        <v>0</v>
      </c>
      <c r="X413">
        <v>-430484415</v>
      </c>
      <c r="Y413">
        <f t="shared" si="271"/>
        <v>0.504</v>
      </c>
      <c r="AA413">
        <v>0</v>
      </c>
      <c r="AB413">
        <v>1530.2</v>
      </c>
      <c r="AC413">
        <v>450.77</v>
      </c>
      <c r="AD413">
        <v>0</v>
      </c>
      <c r="AE413">
        <v>0</v>
      </c>
      <c r="AF413">
        <v>115.4</v>
      </c>
      <c r="AG413">
        <v>13.5</v>
      </c>
      <c r="AH413">
        <v>0</v>
      </c>
      <c r="AI413">
        <v>1</v>
      </c>
      <c r="AJ413">
        <v>13.26</v>
      </c>
      <c r="AK413">
        <v>33.39</v>
      </c>
      <c r="AL413">
        <v>1</v>
      </c>
      <c r="AM413">
        <v>4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6</v>
      </c>
      <c r="AT413">
        <v>0.48</v>
      </c>
      <c r="AU413" t="s">
        <v>64</v>
      </c>
      <c r="AV413">
        <v>0</v>
      </c>
      <c r="AW413">
        <v>2</v>
      </c>
      <c r="AX413">
        <v>74761563</v>
      </c>
      <c r="AY413">
        <v>1</v>
      </c>
      <c r="AZ413">
        <v>0</v>
      </c>
      <c r="BA413">
        <v>438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V413">
        <v>0</v>
      </c>
      <c r="CW413">
        <f>ROUND(Y413*Source!I330*DO413,7)</f>
        <v>0</v>
      </c>
      <c r="CX413">
        <f>ROUND(Y413*Source!I330,7)</f>
        <v>0.244944</v>
      </c>
      <c r="CY413">
        <f>AB413</f>
        <v>1530.2</v>
      </c>
      <c r="CZ413">
        <f>AF413</f>
        <v>115.4</v>
      </c>
      <c r="DA413">
        <f>AJ413</f>
        <v>13.26</v>
      </c>
      <c r="DB413">
        <f t="shared" si="272"/>
        <v>58.16</v>
      </c>
      <c r="DC413">
        <f t="shared" si="273"/>
        <v>6.8</v>
      </c>
      <c r="DD413" t="s">
        <v>6</v>
      </c>
      <c r="DE413" t="s">
        <v>6</v>
      </c>
      <c r="DF413">
        <f t="shared" si="274"/>
        <v>0</v>
      </c>
      <c r="DG413">
        <f>ROUND(ROUND(AF413*AJ413,2)*CX413,2)</f>
        <v>374.81</v>
      </c>
      <c r="DH413">
        <f>Source!I330*SmtRes!Y413</f>
        <v>0.244944</v>
      </c>
      <c r="DI413">
        <f>AB413</f>
        <v>1530.2</v>
      </c>
      <c r="DJ413">
        <f>EtalonRes!Z438</f>
        <v>115.4</v>
      </c>
      <c r="DK413">
        <f>Source!BB330</f>
        <v>13.26</v>
      </c>
      <c r="DL413" t="s">
        <v>6</v>
      </c>
      <c r="DM413">
        <v>0</v>
      </c>
      <c r="DN413" t="s">
        <v>6</v>
      </c>
      <c r="DO413">
        <v>0</v>
      </c>
      <c r="GQ413">
        <v>-1</v>
      </c>
      <c r="GR413">
        <v>-1</v>
      </c>
    </row>
    <row r="414" spans="1:200" x14ac:dyDescent="0.2">
      <c r="A414">
        <f>ROW(Source!A330)</f>
        <v>330</v>
      </c>
      <c r="B414">
        <v>74715642</v>
      </c>
      <c r="C414">
        <v>74761548</v>
      </c>
      <c r="D414">
        <v>49672703</v>
      </c>
      <c r="E414">
        <v>1</v>
      </c>
      <c r="F414">
        <v>1</v>
      </c>
      <c r="G414">
        <v>1</v>
      </c>
      <c r="H414">
        <v>2</v>
      </c>
      <c r="I414" t="s">
        <v>550</v>
      </c>
      <c r="J414" t="s">
        <v>551</v>
      </c>
      <c r="K414" t="s">
        <v>552</v>
      </c>
      <c r="L414">
        <v>1367</v>
      </c>
      <c r="N414">
        <v>1011</v>
      </c>
      <c r="O414" t="s">
        <v>530</v>
      </c>
      <c r="P414" t="s">
        <v>530</v>
      </c>
      <c r="Q414">
        <v>1</v>
      </c>
      <c r="W414">
        <v>0</v>
      </c>
      <c r="X414">
        <v>-1424865896</v>
      </c>
      <c r="Y414">
        <f t="shared" si="271"/>
        <v>0.35700000000000004</v>
      </c>
      <c r="AA414">
        <v>0</v>
      </c>
      <c r="AB414">
        <v>88.31</v>
      </c>
      <c r="AC414">
        <v>0</v>
      </c>
      <c r="AD414">
        <v>0</v>
      </c>
      <c r="AE414">
        <v>0</v>
      </c>
      <c r="AF414">
        <v>6.66</v>
      </c>
      <c r="AG414">
        <v>0</v>
      </c>
      <c r="AH414">
        <v>0</v>
      </c>
      <c r="AI414">
        <v>1</v>
      </c>
      <c r="AJ414">
        <v>13.26</v>
      </c>
      <c r="AK414">
        <v>33.39</v>
      </c>
      <c r="AL414">
        <v>1</v>
      </c>
      <c r="AM414">
        <v>4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6</v>
      </c>
      <c r="AT414">
        <v>0.34</v>
      </c>
      <c r="AU414" t="s">
        <v>64</v>
      </c>
      <c r="AV414">
        <v>0</v>
      </c>
      <c r="AW414">
        <v>2</v>
      </c>
      <c r="AX414">
        <v>74761564</v>
      </c>
      <c r="AY414">
        <v>1</v>
      </c>
      <c r="AZ414">
        <v>0</v>
      </c>
      <c r="BA414">
        <v>439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V414">
        <v>0</v>
      </c>
      <c r="CW414">
        <f>ROUND(Y414*Source!I330*DO414,7)</f>
        <v>0</v>
      </c>
      <c r="CX414">
        <f>ROUND(Y414*Source!I330,7)</f>
        <v>0.17350199999999999</v>
      </c>
      <c r="CY414">
        <f>AB414</f>
        <v>88.31</v>
      </c>
      <c r="CZ414">
        <f>AF414</f>
        <v>6.66</v>
      </c>
      <c r="DA414">
        <f>AJ414</f>
        <v>13.26</v>
      </c>
      <c r="DB414">
        <f t="shared" si="272"/>
        <v>2.37</v>
      </c>
      <c r="DC414">
        <f t="shared" si="273"/>
        <v>0</v>
      </c>
      <c r="DD414" t="s">
        <v>6</v>
      </c>
      <c r="DE414" t="s">
        <v>6</v>
      </c>
      <c r="DF414">
        <f t="shared" si="274"/>
        <v>0</v>
      </c>
      <c r="DG414">
        <f>ROUND(ROUND(AF414*AJ414,2)*CX414,2)</f>
        <v>15.32</v>
      </c>
      <c r="DH414">
        <f>Source!I330*SmtRes!Y414</f>
        <v>0.17350200000000002</v>
      </c>
      <c r="DI414">
        <f>AB414</f>
        <v>88.31</v>
      </c>
      <c r="DJ414">
        <f>EtalonRes!Z439</f>
        <v>6.66</v>
      </c>
      <c r="DK414">
        <f>Source!BB330</f>
        <v>13.26</v>
      </c>
      <c r="DL414" t="s">
        <v>6</v>
      </c>
      <c r="DM414">
        <v>0</v>
      </c>
      <c r="DN414" t="s">
        <v>6</v>
      </c>
      <c r="DO414">
        <v>0</v>
      </c>
      <c r="GQ414">
        <v>-1</v>
      </c>
      <c r="GR414">
        <v>-1</v>
      </c>
    </row>
    <row r="415" spans="1:200" x14ac:dyDescent="0.2">
      <c r="A415">
        <f>ROW(Source!A330)</f>
        <v>330</v>
      </c>
      <c r="B415">
        <v>74715642</v>
      </c>
      <c r="C415">
        <v>74761548</v>
      </c>
      <c r="D415">
        <v>49673503</v>
      </c>
      <c r="E415">
        <v>1</v>
      </c>
      <c r="F415">
        <v>1</v>
      </c>
      <c r="G415">
        <v>1</v>
      </c>
      <c r="H415">
        <v>2</v>
      </c>
      <c r="I415" t="s">
        <v>534</v>
      </c>
      <c r="J415" t="s">
        <v>535</v>
      </c>
      <c r="K415" t="s">
        <v>536</v>
      </c>
      <c r="L415">
        <v>1367</v>
      </c>
      <c r="N415">
        <v>1011</v>
      </c>
      <c r="O415" t="s">
        <v>530</v>
      </c>
      <c r="P415" t="s">
        <v>530</v>
      </c>
      <c r="Q415">
        <v>1</v>
      </c>
      <c r="W415">
        <v>0</v>
      </c>
      <c r="X415">
        <v>509054691</v>
      </c>
      <c r="Y415">
        <f t="shared" si="271"/>
        <v>0.75600000000000001</v>
      </c>
      <c r="AA415">
        <v>0</v>
      </c>
      <c r="AB415">
        <v>871.31</v>
      </c>
      <c r="AC415">
        <v>387.32</v>
      </c>
      <c r="AD415">
        <v>0</v>
      </c>
      <c r="AE415">
        <v>0</v>
      </c>
      <c r="AF415">
        <v>65.709999999999994</v>
      </c>
      <c r="AG415">
        <v>11.6</v>
      </c>
      <c r="AH415">
        <v>0</v>
      </c>
      <c r="AI415">
        <v>1</v>
      </c>
      <c r="AJ415">
        <v>13.26</v>
      </c>
      <c r="AK415">
        <v>33.39</v>
      </c>
      <c r="AL415">
        <v>1</v>
      </c>
      <c r="AM415">
        <v>4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6</v>
      </c>
      <c r="AT415">
        <v>0.72</v>
      </c>
      <c r="AU415" t="s">
        <v>64</v>
      </c>
      <c r="AV415">
        <v>0</v>
      </c>
      <c r="AW415">
        <v>2</v>
      </c>
      <c r="AX415">
        <v>74761565</v>
      </c>
      <c r="AY415">
        <v>1</v>
      </c>
      <c r="AZ415">
        <v>0</v>
      </c>
      <c r="BA415">
        <v>440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V415">
        <v>0</v>
      </c>
      <c r="CW415">
        <f>ROUND(Y415*Source!I330*DO415,7)</f>
        <v>0</v>
      </c>
      <c r="CX415">
        <f>ROUND(Y415*Source!I330,7)</f>
        <v>0.36741600000000002</v>
      </c>
      <c r="CY415">
        <f>AB415</f>
        <v>871.31</v>
      </c>
      <c r="CZ415">
        <f>AF415</f>
        <v>65.709999999999994</v>
      </c>
      <c r="DA415">
        <f>AJ415</f>
        <v>13.26</v>
      </c>
      <c r="DB415">
        <f t="shared" si="272"/>
        <v>49.68</v>
      </c>
      <c r="DC415">
        <f t="shared" si="273"/>
        <v>8.77</v>
      </c>
      <c r="DD415" t="s">
        <v>6</v>
      </c>
      <c r="DE415" t="s">
        <v>6</v>
      </c>
      <c r="DF415">
        <f t="shared" si="274"/>
        <v>0</v>
      </c>
      <c r="DG415">
        <f>ROUND(ROUND(AF415*AJ415,2)*CX415,2)</f>
        <v>320.13</v>
      </c>
      <c r="DH415">
        <f>Source!I330*SmtRes!Y415</f>
        <v>0.36741600000000002</v>
      </c>
      <c r="DI415">
        <f>AB415</f>
        <v>871.31</v>
      </c>
      <c r="DJ415">
        <f>EtalonRes!Z440</f>
        <v>65.709999999999994</v>
      </c>
      <c r="DK415">
        <f>Source!BB330</f>
        <v>13.26</v>
      </c>
      <c r="DL415" t="s">
        <v>6</v>
      </c>
      <c r="DM415">
        <v>0</v>
      </c>
      <c r="DN415" t="s">
        <v>6</v>
      </c>
      <c r="DO415">
        <v>0</v>
      </c>
      <c r="GQ415">
        <v>-1</v>
      </c>
      <c r="GR415">
        <v>-1</v>
      </c>
    </row>
    <row r="416" spans="1:200" x14ac:dyDescent="0.2">
      <c r="A416">
        <f>ROW(Source!A330)</f>
        <v>330</v>
      </c>
      <c r="B416">
        <v>74715642</v>
      </c>
      <c r="C416">
        <v>74761548</v>
      </c>
      <c r="D416">
        <v>49673715</v>
      </c>
      <c r="E416">
        <v>1</v>
      </c>
      <c r="F416">
        <v>1</v>
      </c>
      <c r="G416">
        <v>1</v>
      </c>
      <c r="H416">
        <v>2</v>
      </c>
      <c r="I416" t="s">
        <v>553</v>
      </c>
      <c r="J416" t="s">
        <v>554</v>
      </c>
      <c r="K416" t="s">
        <v>555</v>
      </c>
      <c r="L416">
        <v>1367</v>
      </c>
      <c r="N416">
        <v>1011</v>
      </c>
      <c r="O416" t="s">
        <v>530</v>
      </c>
      <c r="P416" t="s">
        <v>530</v>
      </c>
      <c r="Q416">
        <v>1</v>
      </c>
      <c r="W416">
        <v>0</v>
      </c>
      <c r="X416">
        <v>829370094</v>
      </c>
      <c r="Y416">
        <f t="shared" si="271"/>
        <v>1.6170000000000002</v>
      </c>
      <c r="AA416">
        <v>0</v>
      </c>
      <c r="AB416">
        <v>107.41</v>
      </c>
      <c r="AC416">
        <v>0</v>
      </c>
      <c r="AD416">
        <v>0</v>
      </c>
      <c r="AE416">
        <v>0</v>
      </c>
      <c r="AF416">
        <v>8.1</v>
      </c>
      <c r="AG416">
        <v>0</v>
      </c>
      <c r="AH416">
        <v>0</v>
      </c>
      <c r="AI416">
        <v>1</v>
      </c>
      <c r="AJ416">
        <v>13.26</v>
      </c>
      <c r="AK416">
        <v>33.39</v>
      </c>
      <c r="AL416">
        <v>1</v>
      </c>
      <c r="AM416">
        <v>4</v>
      </c>
      <c r="AN416">
        <v>0</v>
      </c>
      <c r="AO416">
        <v>1</v>
      </c>
      <c r="AP416">
        <v>1</v>
      </c>
      <c r="AQ416">
        <v>0</v>
      </c>
      <c r="AR416">
        <v>0</v>
      </c>
      <c r="AS416" t="s">
        <v>6</v>
      </c>
      <c r="AT416">
        <v>1.54</v>
      </c>
      <c r="AU416" t="s">
        <v>64</v>
      </c>
      <c r="AV416">
        <v>0</v>
      </c>
      <c r="AW416">
        <v>2</v>
      </c>
      <c r="AX416">
        <v>74761566</v>
      </c>
      <c r="AY416">
        <v>1</v>
      </c>
      <c r="AZ416">
        <v>0</v>
      </c>
      <c r="BA416">
        <v>441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V416">
        <v>0</v>
      </c>
      <c r="CW416">
        <f>ROUND(Y416*Source!I330*DO416,7)</f>
        <v>0</v>
      </c>
      <c r="CX416">
        <f>ROUND(Y416*Source!I330,7)</f>
        <v>0.78586199999999995</v>
      </c>
      <c r="CY416">
        <f>AB416</f>
        <v>107.41</v>
      </c>
      <c r="CZ416">
        <f>AF416</f>
        <v>8.1</v>
      </c>
      <c r="DA416">
        <f>AJ416</f>
        <v>13.26</v>
      </c>
      <c r="DB416">
        <f t="shared" si="272"/>
        <v>13.09</v>
      </c>
      <c r="DC416">
        <f t="shared" si="273"/>
        <v>0</v>
      </c>
      <c r="DD416" t="s">
        <v>6</v>
      </c>
      <c r="DE416" t="s">
        <v>6</v>
      </c>
      <c r="DF416">
        <f t="shared" si="274"/>
        <v>0</v>
      </c>
      <c r="DG416">
        <f>ROUND(ROUND(AF416*AJ416,2)*CX416,2)</f>
        <v>84.41</v>
      </c>
      <c r="DH416">
        <f>Source!I330*SmtRes!Y416</f>
        <v>0.78586200000000006</v>
      </c>
      <c r="DI416">
        <f>AB416</f>
        <v>107.41</v>
      </c>
      <c r="DJ416">
        <f>EtalonRes!Z441</f>
        <v>8.1</v>
      </c>
      <c r="DK416">
        <f>Source!BB330</f>
        <v>13.26</v>
      </c>
      <c r="DL416" t="s">
        <v>6</v>
      </c>
      <c r="DM416">
        <v>0</v>
      </c>
      <c r="DN416" t="s">
        <v>6</v>
      </c>
      <c r="DO416">
        <v>0</v>
      </c>
      <c r="GQ416">
        <v>-1</v>
      </c>
      <c r="GR416">
        <v>-1</v>
      </c>
    </row>
    <row r="417" spans="1:200" x14ac:dyDescent="0.2">
      <c r="A417">
        <f>ROW(Source!A330)</f>
        <v>330</v>
      </c>
      <c r="B417">
        <v>74715642</v>
      </c>
      <c r="C417">
        <v>74761548</v>
      </c>
      <c r="D417">
        <v>49521144</v>
      </c>
      <c r="E417">
        <v>1</v>
      </c>
      <c r="F417">
        <v>1</v>
      </c>
      <c r="G417">
        <v>1</v>
      </c>
      <c r="H417">
        <v>3</v>
      </c>
      <c r="I417" t="s">
        <v>556</v>
      </c>
      <c r="J417" t="s">
        <v>557</v>
      </c>
      <c r="K417" t="s">
        <v>558</v>
      </c>
      <c r="L417">
        <v>1348</v>
      </c>
      <c r="N417">
        <v>1009</v>
      </c>
      <c r="O417" t="s">
        <v>559</v>
      </c>
      <c r="P417" t="s">
        <v>559</v>
      </c>
      <c r="Q417">
        <v>1000</v>
      </c>
      <c r="W417">
        <v>0</v>
      </c>
      <c r="X417">
        <v>-847628873</v>
      </c>
      <c r="Y417" s="183" t="e">
        <f>#REF!</f>
        <v>#REF!</v>
      </c>
      <c r="AA417">
        <v>241405.89</v>
      </c>
      <c r="AB417">
        <v>0</v>
      </c>
      <c r="AC417">
        <v>0</v>
      </c>
      <c r="AD417">
        <v>0</v>
      </c>
      <c r="AE417">
        <v>26499</v>
      </c>
      <c r="AF417">
        <v>0</v>
      </c>
      <c r="AG417">
        <v>0</v>
      </c>
      <c r="AH417">
        <v>0</v>
      </c>
      <c r="AI417">
        <v>9.11</v>
      </c>
      <c r="AJ417">
        <v>1</v>
      </c>
      <c r="AK417">
        <v>1</v>
      </c>
      <c r="AL417">
        <v>1</v>
      </c>
      <c r="AM417">
        <v>4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6</v>
      </c>
      <c r="AT417">
        <v>8.8999999999999995E-4</v>
      </c>
      <c r="AU417" t="s">
        <v>6</v>
      </c>
      <c r="AV417">
        <v>0</v>
      </c>
      <c r="AW417">
        <v>2</v>
      </c>
      <c r="AX417">
        <v>74761567</v>
      </c>
      <c r="AY417">
        <v>1</v>
      </c>
      <c r="AZ417">
        <v>0</v>
      </c>
      <c r="BA417">
        <v>442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V417">
        <v>0</v>
      </c>
      <c r="CW417">
        <v>0</v>
      </c>
      <c r="CX417" t="e">
        <f>ROUND(Y417*Source!I330,7)</f>
        <v>#REF!</v>
      </c>
      <c r="CY417">
        <f t="shared" ref="CY417:CY424" si="275">AA417</f>
        <v>241405.89</v>
      </c>
      <c r="CZ417">
        <f t="shared" ref="CZ417:CZ424" si="276">AE417</f>
        <v>26499</v>
      </c>
      <c r="DA417">
        <f t="shared" ref="DA417:DA424" si="277">AI417</f>
        <v>9.11</v>
      </c>
      <c r="DB417">
        <f t="shared" ref="DB417:DB424" si="278">ROUND(ROUND(AT417*CZ417,2),2)</f>
        <v>23.58</v>
      </c>
      <c r="DC417">
        <f t="shared" ref="DC417:DC424" si="279">ROUND(ROUND(AT417*AG417,2),2)</f>
        <v>0</v>
      </c>
      <c r="DD417" t="s">
        <v>6</v>
      </c>
      <c r="DE417" t="s">
        <v>6</v>
      </c>
      <c r="DF417" t="e">
        <f t="shared" ref="DF417:DF424" si="280">ROUND(ROUND(AE417*AI417,2)*CX417,2)</f>
        <v>#REF!</v>
      </c>
      <c r="DG417" t="e">
        <f t="shared" ref="DG417:DG426" si="281">ROUND(ROUND(AF417,2)*CX417,2)</f>
        <v>#REF!</v>
      </c>
      <c r="DH417" t="e">
        <f>Source!I330*SmtRes!Y417</f>
        <v>#REF!</v>
      </c>
      <c r="DI417">
        <f t="shared" ref="DI417:DI424" si="282">AA417</f>
        <v>241405.89</v>
      </c>
      <c r="DJ417">
        <f>EtalonRes!Y442</f>
        <v>26499</v>
      </c>
      <c r="DK417">
        <f>Source!BC330</f>
        <v>9.11</v>
      </c>
      <c r="DL417" t="s">
        <v>6</v>
      </c>
      <c r="DM417">
        <v>0</v>
      </c>
      <c r="DN417" t="s">
        <v>6</v>
      </c>
      <c r="DO417">
        <v>0</v>
      </c>
      <c r="GQ417">
        <v>-1</v>
      </c>
      <c r="GR417">
        <v>-1</v>
      </c>
    </row>
    <row r="418" spans="1:200" x14ac:dyDescent="0.2">
      <c r="A418">
        <f>ROW(Source!A330)</f>
        <v>330</v>
      </c>
      <c r="B418">
        <v>74715642</v>
      </c>
      <c r="C418">
        <v>74761548</v>
      </c>
      <c r="D418">
        <v>49524301</v>
      </c>
      <c r="E418">
        <v>1</v>
      </c>
      <c r="F418">
        <v>1</v>
      </c>
      <c r="G418">
        <v>1</v>
      </c>
      <c r="H418">
        <v>3</v>
      </c>
      <c r="I418" t="s">
        <v>560</v>
      </c>
      <c r="J418" t="s">
        <v>561</v>
      </c>
      <c r="K418" t="s">
        <v>562</v>
      </c>
      <c r="L418">
        <v>1348</v>
      </c>
      <c r="N418">
        <v>1009</v>
      </c>
      <c r="O418" t="s">
        <v>559</v>
      </c>
      <c r="P418" t="s">
        <v>559</v>
      </c>
      <c r="Q418">
        <v>1000</v>
      </c>
      <c r="W418">
        <v>0</v>
      </c>
      <c r="X418">
        <v>1824693337</v>
      </c>
      <c r="Y418" s="183" t="e">
        <f>#REF!</f>
        <v>#REF!</v>
      </c>
      <c r="AA418">
        <v>94397.82</v>
      </c>
      <c r="AB418">
        <v>0</v>
      </c>
      <c r="AC418">
        <v>0</v>
      </c>
      <c r="AD418">
        <v>0</v>
      </c>
      <c r="AE418">
        <v>10362</v>
      </c>
      <c r="AF418">
        <v>0</v>
      </c>
      <c r="AG418">
        <v>0</v>
      </c>
      <c r="AH418">
        <v>0</v>
      </c>
      <c r="AI418">
        <v>9.11</v>
      </c>
      <c r="AJ418">
        <v>1</v>
      </c>
      <c r="AK418">
        <v>1</v>
      </c>
      <c r="AL418">
        <v>1</v>
      </c>
      <c r="AM418">
        <v>4</v>
      </c>
      <c r="AN418">
        <v>0</v>
      </c>
      <c r="AO418">
        <v>1</v>
      </c>
      <c r="AP418">
        <v>1</v>
      </c>
      <c r="AQ418">
        <v>0</v>
      </c>
      <c r="AR418">
        <v>0</v>
      </c>
      <c r="AS418" t="s">
        <v>6</v>
      </c>
      <c r="AT418">
        <v>4.4999999999999999E-4</v>
      </c>
      <c r="AU418" t="s">
        <v>6</v>
      </c>
      <c r="AV418">
        <v>0</v>
      </c>
      <c r="AW418">
        <v>2</v>
      </c>
      <c r="AX418">
        <v>74761568</v>
      </c>
      <c r="AY418">
        <v>1</v>
      </c>
      <c r="AZ418">
        <v>0</v>
      </c>
      <c r="BA418">
        <v>443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V418">
        <v>0</v>
      </c>
      <c r="CW418">
        <v>0</v>
      </c>
      <c r="CX418" t="e">
        <f>ROUND(Y418*Source!I330,7)</f>
        <v>#REF!</v>
      </c>
      <c r="CY418">
        <f t="shared" si="275"/>
        <v>94397.82</v>
      </c>
      <c r="CZ418">
        <f t="shared" si="276"/>
        <v>10362</v>
      </c>
      <c r="DA418">
        <f t="shared" si="277"/>
        <v>9.11</v>
      </c>
      <c r="DB418">
        <f t="shared" si="278"/>
        <v>4.66</v>
      </c>
      <c r="DC418">
        <f t="shared" si="279"/>
        <v>0</v>
      </c>
      <c r="DD418" t="s">
        <v>6</v>
      </c>
      <c r="DE418" t="s">
        <v>6</v>
      </c>
      <c r="DF418" t="e">
        <f t="shared" si="280"/>
        <v>#REF!</v>
      </c>
      <c r="DG418" t="e">
        <f t="shared" si="281"/>
        <v>#REF!</v>
      </c>
      <c r="DH418" t="e">
        <f>Source!I330*SmtRes!Y418</f>
        <v>#REF!</v>
      </c>
      <c r="DI418">
        <f t="shared" si="282"/>
        <v>94397.82</v>
      </c>
      <c r="DJ418">
        <f>EtalonRes!Y443</f>
        <v>10362</v>
      </c>
      <c r="DK418">
        <f>Source!BC330</f>
        <v>9.11</v>
      </c>
      <c r="DL418" t="s">
        <v>6</v>
      </c>
      <c r="DM418">
        <v>0</v>
      </c>
      <c r="DN418" t="s">
        <v>6</v>
      </c>
      <c r="DO418">
        <v>0</v>
      </c>
      <c r="GQ418">
        <v>-1</v>
      </c>
      <c r="GR418">
        <v>-1</v>
      </c>
    </row>
    <row r="419" spans="1:200" x14ac:dyDescent="0.2">
      <c r="A419">
        <f>ROW(Source!A330)</f>
        <v>330</v>
      </c>
      <c r="B419">
        <v>74715642</v>
      </c>
      <c r="C419">
        <v>74761548</v>
      </c>
      <c r="D419">
        <v>49525488</v>
      </c>
      <c r="E419">
        <v>1</v>
      </c>
      <c r="F419">
        <v>1</v>
      </c>
      <c r="G419">
        <v>1</v>
      </c>
      <c r="H419">
        <v>3</v>
      </c>
      <c r="I419" t="s">
        <v>537</v>
      </c>
      <c r="J419" t="s">
        <v>538</v>
      </c>
      <c r="K419" t="s">
        <v>539</v>
      </c>
      <c r="L419">
        <v>1346</v>
      </c>
      <c r="N419">
        <v>1009</v>
      </c>
      <c r="O419" t="s">
        <v>540</v>
      </c>
      <c r="P419" t="s">
        <v>540</v>
      </c>
      <c r="Q419">
        <v>1</v>
      </c>
      <c r="W419">
        <v>0</v>
      </c>
      <c r="X419">
        <v>-1864341761</v>
      </c>
      <c r="Y419" s="183" t="e">
        <f>#REF!</f>
        <v>#REF!</v>
      </c>
      <c r="AA419">
        <v>82.35</v>
      </c>
      <c r="AB419">
        <v>0</v>
      </c>
      <c r="AC419">
        <v>0</v>
      </c>
      <c r="AD419">
        <v>0</v>
      </c>
      <c r="AE419">
        <v>9.0399999999999991</v>
      </c>
      <c r="AF419">
        <v>0</v>
      </c>
      <c r="AG419">
        <v>0</v>
      </c>
      <c r="AH419">
        <v>0</v>
      </c>
      <c r="AI419">
        <v>9.11</v>
      </c>
      <c r="AJ419">
        <v>1</v>
      </c>
      <c r="AK419">
        <v>1</v>
      </c>
      <c r="AL419">
        <v>1</v>
      </c>
      <c r="AM419">
        <v>4</v>
      </c>
      <c r="AN419">
        <v>0</v>
      </c>
      <c r="AO419">
        <v>1</v>
      </c>
      <c r="AP419">
        <v>1</v>
      </c>
      <c r="AQ419">
        <v>0</v>
      </c>
      <c r="AR419">
        <v>0</v>
      </c>
      <c r="AS419" t="s">
        <v>6</v>
      </c>
      <c r="AT419">
        <v>15</v>
      </c>
      <c r="AU419" t="s">
        <v>6</v>
      </c>
      <c r="AV419">
        <v>0</v>
      </c>
      <c r="AW419">
        <v>2</v>
      </c>
      <c r="AX419">
        <v>74761569</v>
      </c>
      <c r="AY419">
        <v>1</v>
      </c>
      <c r="AZ419">
        <v>0</v>
      </c>
      <c r="BA419">
        <v>444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V419">
        <v>0</v>
      </c>
      <c r="CW419">
        <v>0</v>
      </c>
      <c r="CX419" t="e">
        <f>ROUND(Y419*Source!I330,7)</f>
        <v>#REF!</v>
      </c>
      <c r="CY419">
        <f t="shared" si="275"/>
        <v>82.35</v>
      </c>
      <c r="CZ419">
        <f t="shared" si="276"/>
        <v>9.0399999999999991</v>
      </c>
      <c r="DA419">
        <f t="shared" si="277"/>
        <v>9.11</v>
      </c>
      <c r="DB419">
        <f t="shared" si="278"/>
        <v>135.6</v>
      </c>
      <c r="DC419">
        <f t="shared" si="279"/>
        <v>0</v>
      </c>
      <c r="DD419" t="s">
        <v>6</v>
      </c>
      <c r="DE419" t="s">
        <v>6</v>
      </c>
      <c r="DF419" t="e">
        <f t="shared" si="280"/>
        <v>#REF!</v>
      </c>
      <c r="DG419" t="e">
        <f t="shared" si="281"/>
        <v>#REF!</v>
      </c>
      <c r="DH419" t="e">
        <f>Source!I330*SmtRes!Y419</f>
        <v>#REF!</v>
      </c>
      <c r="DI419">
        <f t="shared" si="282"/>
        <v>82.35</v>
      </c>
      <c r="DJ419">
        <f>EtalonRes!Y444</f>
        <v>9.0399999999999991</v>
      </c>
      <c r="DK419">
        <f>Source!BC330</f>
        <v>9.11</v>
      </c>
      <c r="DL419" t="s">
        <v>6</v>
      </c>
      <c r="DM419">
        <v>0</v>
      </c>
      <c r="DN419" t="s">
        <v>6</v>
      </c>
      <c r="DO419">
        <v>0</v>
      </c>
      <c r="GQ419">
        <v>-1</v>
      </c>
      <c r="GR419">
        <v>-1</v>
      </c>
    </row>
    <row r="420" spans="1:200" x14ac:dyDescent="0.2">
      <c r="A420">
        <f>ROW(Source!A330)</f>
        <v>330</v>
      </c>
      <c r="B420">
        <v>74715642</v>
      </c>
      <c r="C420">
        <v>74761548</v>
      </c>
      <c r="D420">
        <v>49526492</v>
      </c>
      <c r="E420">
        <v>1</v>
      </c>
      <c r="F420">
        <v>1</v>
      </c>
      <c r="G420">
        <v>1</v>
      </c>
      <c r="H420">
        <v>3</v>
      </c>
      <c r="I420" t="s">
        <v>541</v>
      </c>
      <c r="J420" t="s">
        <v>542</v>
      </c>
      <c r="K420" t="s">
        <v>543</v>
      </c>
      <c r="L420">
        <v>1346</v>
      </c>
      <c r="N420">
        <v>1009</v>
      </c>
      <c r="O420" t="s">
        <v>540</v>
      </c>
      <c r="P420" t="s">
        <v>540</v>
      </c>
      <c r="Q420">
        <v>1</v>
      </c>
      <c r="W420">
        <v>0</v>
      </c>
      <c r="X420">
        <v>497341279</v>
      </c>
      <c r="Y420" s="183" t="e">
        <f>#REF!</f>
        <v>#REF!</v>
      </c>
      <c r="AA420">
        <v>210.35</v>
      </c>
      <c r="AB420">
        <v>0</v>
      </c>
      <c r="AC420">
        <v>0</v>
      </c>
      <c r="AD420">
        <v>0</v>
      </c>
      <c r="AE420">
        <v>23.09</v>
      </c>
      <c r="AF420">
        <v>0</v>
      </c>
      <c r="AG420">
        <v>0</v>
      </c>
      <c r="AH420">
        <v>0</v>
      </c>
      <c r="AI420">
        <v>9.11</v>
      </c>
      <c r="AJ420">
        <v>1</v>
      </c>
      <c r="AK420">
        <v>1</v>
      </c>
      <c r="AL420">
        <v>1</v>
      </c>
      <c r="AM420">
        <v>4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6</v>
      </c>
      <c r="AT420">
        <v>8</v>
      </c>
      <c r="AU420" t="s">
        <v>6</v>
      </c>
      <c r="AV420">
        <v>0</v>
      </c>
      <c r="AW420">
        <v>2</v>
      </c>
      <c r="AX420">
        <v>74761570</v>
      </c>
      <c r="AY420">
        <v>1</v>
      </c>
      <c r="AZ420">
        <v>0</v>
      </c>
      <c r="BA420">
        <v>445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V420">
        <v>0</v>
      </c>
      <c r="CW420">
        <v>0</v>
      </c>
      <c r="CX420" t="e">
        <f>ROUND(Y420*Source!I330,7)</f>
        <v>#REF!</v>
      </c>
      <c r="CY420">
        <f t="shared" si="275"/>
        <v>210.35</v>
      </c>
      <c r="CZ420">
        <f t="shared" si="276"/>
        <v>23.09</v>
      </c>
      <c r="DA420">
        <f t="shared" si="277"/>
        <v>9.11</v>
      </c>
      <c r="DB420">
        <f t="shared" si="278"/>
        <v>184.72</v>
      </c>
      <c r="DC420">
        <f t="shared" si="279"/>
        <v>0</v>
      </c>
      <c r="DD420" t="s">
        <v>6</v>
      </c>
      <c r="DE420" t="s">
        <v>6</v>
      </c>
      <c r="DF420" t="e">
        <f t="shared" si="280"/>
        <v>#REF!</v>
      </c>
      <c r="DG420" t="e">
        <f t="shared" si="281"/>
        <v>#REF!</v>
      </c>
      <c r="DH420" t="e">
        <f>Source!I330*SmtRes!Y420</f>
        <v>#REF!</v>
      </c>
      <c r="DI420">
        <f t="shared" si="282"/>
        <v>210.35</v>
      </c>
      <c r="DJ420">
        <f>EtalonRes!Y445</f>
        <v>23.09</v>
      </c>
      <c r="DK420">
        <f>Source!BC330</f>
        <v>9.11</v>
      </c>
      <c r="DL420" t="s">
        <v>6</v>
      </c>
      <c r="DM420">
        <v>0</v>
      </c>
      <c r="DN420" t="s">
        <v>6</v>
      </c>
      <c r="DO420">
        <v>0</v>
      </c>
      <c r="GQ420">
        <v>-1</v>
      </c>
      <c r="GR420">
        <v>-1</v>
      </c>
    </row>
    <row r="421" spans="1:200" x14ac:dyDescent="0.2">
      <c r="A421">
        <f>ROW(Source!A330)</f>
        <v>330</v>
      </c>
      <c r="B421">
        <v>74715642</v>
      </c>
      <c r="C421">
        <v>74761548</v>
      </c>
      <c r="D421">
        <v>49555131</v>
      </c>
      <c r="E421">
        <v>1</v>
      </c>
      <c r="F421">
        <v>1</v>
      </c>
      <c r="G421">
        <v>1</v>
      </c>
      <c r="H421">
        <v>3</v>
      </c>
      <c r="I421" t="s">
        <v>563</v>
      </c>
      <c r="J421" t="s">
        <v>564</v>
      </c>
      <c r="K421" t="s">
        <v>565</v>
      </c>
      <c r="L421">
        <v>1348</v>
      </c>
      <c r="N421">
        <v>1009</v>
      </c>
      <c r="O421" t="s">
        <v>559</v>
      </c>
      <c r="P421" t="s">
        <v>559</v>
      </c>
      <c r="Q421">
        <v>1000</v>
      </c>
      <c r="W421">
        <v>0</v>
      </c>
      <c r="X421">
        <v>-364749507</v>
      </c>
      <c r="Y421" s="183" t="e">
        <f>#REF!</f>
        <v>#REF!</v>
      </c>
      <c r="AA421">
        <v>156537.13</v>
      </c>
      <c r="AB421">
        <v>0</v>
      </c>
      <c r="AC421">
        <v>0</v>
      </c>
      <c r="AD421">
        <v>0</v>
      </c>
      <c r="AE421">
        <v>17183</v>
      </c>
      <c r="AF421">
        <v>0</v>
      </c>
      <c r="AG421">
        <v>0</v>
      </c>
      <c r="AH421">
        <v>0</v>
      </c>
      <c r="AI421">
        <v>9.11</v>
      </c>
      <c r="AJ421">
        <v>1</v>
      </c>
      <c r="AK421">
        <v>1</v>
      </c>
      <c r="AL421">
        <v>1</v>
      </c>
      <c r="AM421">
        <v>4</v>
      </c>
      <c r="AN421">
        <v>0</v>
      </c>
      <c r="AO421">
        <v>1</v>
      </c>
      <c r="AP421">
        <v>1</v>
      </c>
      <c r="AQ421">
        <v>0</v>
      </c>
      <c r="AR421">
        <v>0</v>
      </c>
      <c r="AS421" t="s">
        <v>6</v>
      </c>
      <c r="AT421">
        <v>5.0099999999999997E-3</v>
      </c>
      <c r="AU421" t="s">
        <v>6</v>
      </c>
      <c r="AV421">
        <v>0</v>
      </c>
      <c r="AW421">
        <v>2</v>
      </c>
      <c r="AX421">
        <v>74761572</v>
      </c>
      <c r="AY421">
        <v>1</v>
      </c>
      <c r="AZ421">
        <v>0</v>
      </c>
      <c r="BA421">
        <v>447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V421">
        <v>0</v>
      </c>
      <c r="CW421">
        <v>0</v>
      </c>
      <c r="CX421" t="e">
        <f>ROUND(Y421*Source!I330,7)</f>
        <v>#REF!</v>
      </c>
      <c r="CY421">
        <f t="shared" si="275"/>
        <v>156537.13</v>
      </c>
      <c r="CZ421">
        <f t="shared" si="276"/>
        <v>17183</v>
      </c>
      <c r="DA421">
        <f t="shared" si="277"/>
        <v>9.11</v>
      </c>
      <c r="DB421">
        <f t="shared" si="278"/>
        <v>86.09</v>
      </c>
      <c r="DC421">
        <f t="shared" si="279"/>
        <v>0</v>
      </c>
      <c r="DD421" t="s">
        <v>6</v>
      </c>
      <c r="DE421" t="s">
        <v>6</v>
      </c>
      <c r="DF421" t="e">
        <f t="shared" si="280"/>
        <v>#REF!</v>
      </c>
      <c r="DG421" t="e">
        <f t="shared" si="281"/>
        <v>#REF!</v>
      </c>
      <c r="DH421" t="e">
        <f>Source!I330*SmtRes!Y421</f>
        <v>#REF!</v>
      </c>
      <c r="DI421">
        <f t="shared" si="282"/>
        <v>156537.13</v>
      </c>
      <c r="DJ421">
        <f>EtalonRes!Y447</f>
        <v>17183</v>
      </c>
      <c r="DK421">
        <f>Source!BC330</f>
        <v>9.11</v>
      </c>
      <c r="DL421" t="s">
        <v>6</v>
      </c>
      <c r="DM421">
        <v>0</v>
      </c>
      <c r="DN421" t="s">
        <v>6</v>
      </c>
      <c r="DO421">
        <v>0</v>
      </c>
      <c r="GQ421">
        <v>-1</v>
      </c>
      <c r="GR421">
        <v>-1</v>
      </c>
    </row>
    <row r="422" spans="1:200" x14ac:dyDescent="0.2">
      <c r="A422">
        <f>ROW(Source!A330)</f>
        <v>330</v>
      </c>
      <c r="B422">
        <v>74715642</v>
      </c>
      <c r="C422">
        <v>74761548</v>
      </c>
      <c r="D422">
        <v>0</v>
      </c>
      <c r="E422">
        <v>0</v>
      </c>
      <c r="F422">
        <v>1</v>
      </c>
      <c r="G422">
        <v>1</v>
      </c>
      <c r="H422">
        <v>3</v>
      </c>
      <c r="I422" t="s">
        <v>35</v>
      </c>
      <c r="J422" t="s">
        <v>128</v>
      </c>
      <c r="K422" t="s">
        <v>127</v>
      </c>
      <c r="L422">
        <v>1327</v>
      </c>
      <c r="N422">
        <v>1005</v>
      </c>
      <c r="O422" t="s">
        <v>105</v>
      </c>
      <c r="P422" t="s">
        <v>105</v>
      </c>
      <c r="Q422">
        <v>1</v>
      </c>
      <c r="W422">
        <v>0</v>
      </c>
      <c r="X422">
        <v>718958479</v>
      </c>
      <c r="Y422">
        <f t="shared" ref="Y422:Y424" si="283">AT422</f>
        <v>56.7901235</v>
      </c>
      <c r="AA422">
        <v>930.08</v>
      </c>
      <c r="AB422">
        <v>0</v>
      </c>
      <c r="AC422">
        <v>0</v>
      </c>
      <c r="AD422">
        <v>0</v>
      </c>
      <c r="AE422">
        <v>978.09</v>
      </c>
      <c r="AF422">
        <v>0</v>
      </c>
      <c r="AG422">
        <v>0</v>
      </c>
      <c r="AH422">
        <v>0</v>
      </c>
      <c r="AI422">
        <v>9.11</v>
      </c>
      <c r="AJ422">
        <v>1</v>
      </c>
      <c r="AK422">
        <v>1</v>
      </c>
      <c r="AL422">
        <v>1</v>
      </c>
      <c r="AM422">
        <v>0</v>
      </c>
      <c r="AN422">
        <v>0</v>
      </c>
      <c r="AO422">
        <v>0</v>
      </c>
      <c r="AP422">
        <v>1</v>
      </c>
      <c r="AQ422">
        <v>0</v>
      </c>
      <c r="AR422">
        <v>0</v>
      </c>
      <c r="AS422" t="s">
        <v>6</v>
      </c>
      <c r="AT422">
        <v>56.7901235</v>
      </c>
      <c r="AU422" t="s">
        <v>6</v>
      </c>
      <c r="AV422">
        <v>0</v>
      </c>
      <c r="AW422">
        <v>1</v>
      </c>
      <c r="AX422">
        <v>-1</v>
      </c>
      <c r="AY422">
        <v>0</v>
      </c>
      <c r="AZ422">
        <v>0</v>
      </c>
      <c r="BA422" t="s">
        <v>6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V422">
        <v>0</v>
      </c>
      <c r="CW422">
        <v>0</v>
      </c>
      <c r="CX422">
        <f>ROUND(Y422*Source!I330,7)</f>
        <v>27.6</v>
      </c>
      <c r="CY422">
        <f t="shared" si="275"/>
        <v>930.08</v>
      </c>
      <c r="CZ422">
        <f t="shared" si="276"/>
        <v>978.09</v>
      </c>
      <c r="DA422">
        <f t="shared" si="277"/>
        <v>9.11</v>
      </c>
      <c r="DB422">
        <f t="shared" si="278"/>
        <v>55545.85</v>
      </c>
      <c r="DC422">
        <f t="shared" si="279"/>
        <v>0</v>
      </c>
      <c r="DD422" t="s">
        <v>6</v>
      </c>
      <c r="DE422" t="s">
        <v>6</v>
      </c>
      <c r="DF422">
        <f t="shared" si="280"/>
        <v>245927.04000000001</v>
      </c>
      <c r="DG422">
        <f t="shared" si="281"/>
        <v>0</v>
      </c>
      <c r="DH422">
        <f>Source!I330*SmtRes!Y422</f>
        <v>27.600000021</v>
      </c>
      <c r="DI422">
        <f t="shared" si="282"/>
        <v>930.08</v>
      </c>
      <c r="DJ422">
        <f t="shared" ref="DJ422:DJ424" si="284">DF422</f>
        <v>245927.04000000001</v>
      </c>
      <c r="DK422">
        <f>Source!BC330</f>
        <v>9.11</v>
      </c>
      <c r="DL422" t="s">
        <v>6</v>
      </c>
      <c r="DM422">
        <v>0</v>
      </c>
      <c r="DN422" t="s">
        <v>6</v>
      </c>
      <c r="DO422">
        <v>0</v>
      </c>
      <c r="GP422">
        <v>1</v>
      </c>
      <c r="GQ422">
        <v>-1</v>
      </c>
      <c r="GR422">
        <v>-1</v>
      </c>
    </row>
    <row r="423" spans="1:200" x14ac:dyDescent="0.2">
      <c r="A423">
        <f>ROW(Source!A330)</f>
        <v>330</v>
      </c>
      <c r="B423">
        <v>74715642</v>
      </c>
      <c r="C423">
        <v>74761548</v>
      </c>
      <c r="D423">
        <v>0</v>
      </c>
      <c r="E423">
        <v>0</v>
      </c>
      <c r="F423">
        <v>1</v>
      </c>
      <c r="G423">
        <v>1</v>
      </c>
      <c r="H423">
        <v>3</v>
      </c>
      <c r="I423" t="s">
        <v>35</v>
      </c>
      <c r="J423" t="s">
        <v>128</v>
      </c>
      <c r="K423" t="s">
        <v>131</v>
      </c>
      <c r="L423">
        <v>1327</v>
      </c>
      <c r="N423">
        <v>1005</v>
      </c>
      <c r="O423" t="s">
        <v>105</v>
      </c>
      <c r="P423" t="s">
        <v>105</v>
      </c>
      <c r="Q423">
        <v>1</v>
      </c>
      <c r="W423">
        <v>0</v>
      </c>
      <c r="X423">
        <v>-1909044663</v>
      </c>
      <c r="Y423">
        <f t="shared" si="283"/>
        <v>14.403292199999999</v>
      </c>
      <c r="AA423">
        <v>987.71</v>
      </c>
      <c r="AB423">
        <v>0</v>
      </c>
      <c r="AC423">
        <v>0</v>
      </c>
      <c r="AD423">
        <v>0</v>
      </c>
      <c r="AE423">
        <v>1038.7</v>
      </c>
      <c r="AF423">
        <v>0</v>
      </c>
      <c r="AG423">
        <v>0</v>
      </c>
      <c r="AH423">
        <v>0</v>
      </c>
      <c r="AI423">
        <v>9.11</v>
      </c>
      <c r="AJ423">
        <v>1</v>
      </c>
      <c r="AK423">
        <v>1</v>
      </c>
      <c r="AL423">
        <v>1</v>
      </c>
      <c r="AM423">
        <v>0</v>
      </c>
      <c r="AN423">
        <v>0</v>
      </c>
      <c r="AO423">
        <v>0</v>
      </c>
      <c r="AP423">
        <v>1</v>
      </c>
      <c r="AQ423">
        <v>0</v>
      </c>
      <c r="AR423">
        <v>0</v>
      </c>
      <c r="AS423" t="s">
        <v>6</v>
      </c>
      <c r="AT423">
        <v>14.403292199999999</v>
      </c>
      <c r="AU423" t="s">
        <v>6</v>
      </c>
      <c r="AV423">
        <v>0</v>
      </c>
      <c r="AW423">
        <v>1</v>
      </c>
      <c r="AX423">
        <v>-1</v>
      </c>
      <c r="AY423">
        <v>0</v>
      </c>
      <c r="AZ423">
        <v>0</v>
      </c>
      <c r="BA423" t="s">
        <v>6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V423">
        <v>0</v>
      </c>
      <c r="CW423">
        <v>0</v>
      </c>
      <c r="CX423">
        <f>ROUND(Y423*Source!I330,7)</f>
        <v>7</v>
      </c>
      <c r="CY423">
        <f t="shared" si="275"/>
        <v>987.71</v>
      </c>
      <c r="CZ423">
        <f t="shared" si="276"/>
        <v>1038.7</v>
      </c>
      <c r="DA423">
        <f t="shared" si="277"/>
        <v>9.11</v>
      </c>
      <c r="DB423">
        <f t="shared" si="278"/>
        <v>14960.7</v>
      </c>
      <c r="DC423">
        <f t="shared" si="279"/>
        <v>0</v>
      </c>
      <c r="DD423" t="s">
        <v>6</v>
      </c>
      <c r="DE423" t="s">
        <v>6</v>
      </c>
      <c r="DF423">
        <f t="shared" si="280"/>
        <v>66237.919999999998</v>
      </c>
      <c r="DG423">
        <f t="shared" si="281"/>
        <v>0</v>
      </c>
      <c r="DH423">
        <f>Source!I330*SmtRes!Y423</f>
        <v>7.0000000091999999</v>
      </c>
      <c r="DI423">
        <f t="shared" si="282"/>
        <v>987.71</v>
      </c>
      <c r="DJ423">
        <f t="shared" si="284"/>
        <v>66237.919999999998</v>
      </c>
      <c r="DK423">
        <f>Source!BC330</f>
        <v>9.11</v>
      </c>
      <c r="DL423" t="s">
        <v>6</v>
      </c>
      <c r="DM423">
        <v>0</v>
      </c>
      <c r="DN423" t="s">
        <v>6</v>
      </c>
      <c r="DO423">
        <v>0</v>
      </c>
      <c r="GP423">
        <v>1</v>
      </c>
      <c r="GQ423">
        <v>-1</v>
      </c>
      <c r="GR423">
        <v>-1</v>
      </c>
    </row>
    <row r="424" spans="1:200" x14ac:dyDescent="0.2">
      <c r="A424">
        <f>ROW(Source!A330)</f>
        <v>330</v>
      </c>
      <c r="B424">
        <v>74715642</v>
      </c>
      <c r="C424">
        <v>74761548</v>
      </c>
      <c r="D424">
        <v>0</v>
      </c>
      <c r="E424">
        <v>0</v>
      </c>
      <c r="F424">
        <v>1</v>
      </c>
      <c r="G424">
        <v>1</v>
      </c>
      <c r="H424">
        <v>3</v>
      </c>
      <c r="I424" t="s">
        <v>35</v>
      </c>
      <c r="J424" t="s">
        <v>128</v>
      </c>
      <c r="K424" t="s">
        <v>134</v>
      </c>
      <c r="L424">
        <v>1327</v>
      </c>
      <c r="N424">
        <v>1005</v>
      </c>
      <c r="O424" t="s">
        <v>105</v>
      </c>
      <c r="P424" t="s">
        <v>105</v>
      </c>
      <c r="Q424">
        <v>1</v>
      </c>
      <c r="W424">
        <v>0</v>
      </c>
      <c r="X424">
        <v>-694654670</v>
      </c>
      <c r="Y424">
        <f t="shared" si="283"/>
        <v>28.806584399999998</v>
      </c>
      <c r="AA424">
        <v>1093.56</v>
      </c>
      <c r="AB424">
        <v>0</v>
      </c>
      <c r="AC424">
        <v>0</v>
      </c>
      <c r="AD424">
        <v>0</v>
      </c>
      <c r="AE424">
        <v>1150.01</v>
      </c>
      <c r="AF424">
        <v>0</v>
      </c>
      <c r="AG424">
        <v>0</v>
      </c>
      <c r="AH424">
        <v>0</v>
      </c>
      <c r="AI424">
        <v>9.11</v>
      </c>
      <c r="AJ424">
        <v>1</v>
      </c>
      <c r="AK424">
        <v>1</v>
      </c>
      <c r="AL424">
        <v>1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 t="s">
        <v>6</v>
      </c>
      <c r="AT424">
        <v>28.806584399999998</v>
      </c>
      <c r="AU424" t="s">
        <v>6</v>
      </c>
      <c r="AV424">
        <v>0</v>
      </c>
      <c r="AW424">
        <v>1</v>
      </c>
      <c r="AX424">
        <v>-1</v>
      </c>
      <c r="AY424">
        <v>0</v>
      </c>
      <c r="AZ424">
        <v>0</v>
      </c>
      <c r="BA424" t="s">
        <v>6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V424">
        <v>0</v>
      </c>
      <c r="CW424">
        <v>0</v>
      </c>
      <c r="CX424">
        <f>ROUND(Y424*Source!I330,7)</f>
        <v>14</v>
      </c>
      <c r="CY424">
        <f t="shared" si="275"/>
        <v>1093.56</v>
      </c>
      <c r="CZ424">
        <f t="shared" si="276"/>
        <v>1150.01</v>
      </c>
      <c r="DA424">
        <f t="shared" si="277"/>
        <v>9.11</v>
      </c>
      <c r="DB424">
        <f t="shared" si="278"/>
        <v>33127.86</v>
      </c>
      <c r="DC424">
        <f t="shared" si="279"/>
        <v>0</v>
      </c>
      <c r="DD424" t="s">
        <v>6</v>
      </c>
      <c r="DE424" t="s">
        <v>6</v>
      </c>
      <c r="DF424">
        <f t="shared" si="280"/>
        <v>146672.26</v>
      </c>
      <c r="DG424">
        <f t="shared" si="281"/>
        <v>0</v>
      </c>
      <c r="DH424">
        <f>Source!I330*SmtRes!Y424</f>
        <v>14.0000000184</v>
      </c>
      <c r="DI424">
        <f t="shared" si="282"/>
        <v>1093.56</v>
      </c>
      <c r="DJ424">
        <f t="shared" si="284"/>
        <v>146672.26</v>
      </c>
      <c r="DK424">
        <f>Source!BC330</f>
        <v>9.11</v>
      </c>
      <c r="DL424" t="s">
        <v>6</v>
      </c>
      <c r="DM424">
        <v>0</v>
      </c>
      <c r="DN424" t="s">
        <v>6</v>
      </c>
      <c r="DO424">
        <v>0</v>
      </c>
      <c r="GP424">
        <v>1</v>
      </c>
      <c r="GQ424">
        <v>-1</v>
      </c>
      <c r="GR424">
        <v>-1</v>
      </c>
    </row>
    <row r="425" spans="1:200" x14ac:dyDescent="0.2">
      <c r="A425">
        <f>ROW(Source!A334)</f>
        <v>334</v>
      </c>
      <c r="B425">
        <v>74715642</v>
      </c>
      <c r="C425">
        <v>74761579</v>
      </c>
      <c r="D425">
        <v>31715109</v>
      </c>
      <c r="E425">
        <v>70</v>
      </c>
      <c r="F425">
        <v>1</v>
      </c>
      <c r="G425">
        <v>1</v>
      </c>
      <c r="H425">
        <v>1</v>
      </c>
      <c r="I425" t="s">
        <v>548</v>
      </c>
      <c r="J425" t="s">
        <v>6</v>
      </c>
      <c r="K425" t="s">
        <v>549</v>
      </c>
      <c r="L425">
        <v>1191</v>
      </c>
      <c r="N425">
        <v>1013</v>
      </c>
      <c r="O425" t="s">
        <v>524</v>
      </c>
      <c r="P425" t="s">
        <v>524</v>
      </c>
      <c r="Q425">
        <v>1</v>
      </c>
      <c r="W425">
        <v>0</v>
      </c>
      <c r="X425">
        <v>784619160</v>
      </c>
      <c r="Y425">
        <f t="shared" ref="Y425:Y430" si="285">(AT425*ROUND(1.05,7))</f>
        <v>148.05000000000001</v>
      </c>
      <c r="AA425">
        <v>0</v>
      </c>
      <c r="AB425">
        <v>0</v>
      </c>
      <c r="AC425">
        <v>0</v>
      </c>
      <c r="AD425">
        <v>291.83</v>
      </c>
      <c r="AE425">
        <v>0</v>
      </c>
      <c r="AF425">
        <v>0</v>
      </c>
      <c r="AG425">
        <v>0</v>
      </c>
      <c r="AH425">
        <v>8.74</v>
      </c>
      <c r="AI425">
        <v>1</v>
      </c>
      <c r="AJ425">
        <v>1</v>
      </c>
      <c r="AK425">
        <v>1</v>
      </c>
      <c r="AL425">
        <v>33.39</v>
      </c>
      <c r="AM425">
        <v>4</v>
      </c>
      <c r="AN425">
        <v>0</v>
      </c>
      <c r="AO425">
        <v>1</v>
      </c>
      <c r="AP425">
        <v>1</v>
      </c>
      <c r="AQ425">
        <v>0</v>
      </c>
      <c r="AR425">
        <v>0</v>
      </c>
      <c r="AS425" t="s">
        <v>6</v>
      </c>
      <c r="AT425">
        <v>141</v>
      </c>
      <c r="AU425" t="s">
        <v>64</v>
      </c>
      <c r="AV425">
        <v>1</v>
      </c>
      <c r="AW425">
        <v>2</v>
      </c>
      <c r="AX425">
        <v>74761594</v>
      </c>
      <c r="AY425">
        <v>1</v>
      </c>
      <c r="AZ425">
        <v>0</v>
      </c>
      <c r="BA425">
        <v>453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U425">
        <f>ROUND(AT425*Source!I334*AH425*AL425,2)</f>
        <v>21355.73</v>
      </c>
      <c r="CV425">
        <f>ROUND(Y425*Source!I334,7)</f>
        <v>76.837950000000006</v>
      </c>
      <c r="CW425">
        <v>0</v>
      </c>
      <c r="CX425">
        <f>ROUND(Y425*Source!I334,7)</f>
        <v>76.837950000000006</v>
      </c>
      <c r="CY425">
        <f>AD425</f>
        <v>291.83</v>
      </c>
      <c r="CZ425">
        <f>AH425</f>
        <v>8.74</v>
      </c>
      <c r="DA425">
        <f>AL425</f>
        <v>33.39</v>
      </c>
      <c r="DB425">
        <f t="shared" ref="DB425:DB430" si="286">ROUND((ROUND(AT425*CZ425,2)*ROUND(1.05,7)),2)</f>
        <v>1293.96</v>
      </c>
      <c r="DC425">
        <f t="shared" ref="DC425:DC430" si="287">ROUND((ROUND(AT425*AG425,2)*ROUND(1.05,7)),2)</f>
        <v>0</v>
      </c>
      <c r="DD425" t="s">
        <v>6</v>
      </c>
      <c r="DE425" t="s">
        <v>6</v>
      </c>
      <c r="DF425">
        <f t="shared" ref="DF425:DF430" si="288">ROUND(ROUND(AE425,2)*CX425,2)</f>
        <v>0</v>
      </c>
      <c r="DG425">
        <f t="shared" si="281"/>
        <v>0</v>
      </c>
      <c r="DH425">
        <f>Source!I334*SmtRes!Y425</f>
        <v>76.837950000000006</v>
      </c>
      <c r="DI425">
        <f>AD425</f>
        <v>291.83</v>
      </c>
      <c r="DJ425">
        <f>EtalonRes!AB453</f>
        <v>8.74</v>
      </c>
      <c r="DK425">
        <f>Source!BA334</f>
        <v>33.39</v>
      </c>
      <c r="DL425" t="s">
        <v>6</v>
      </c>
      <c r="DM425">
        <v>0</v>
      </c>
      <c r="DN425" t="s">
        <v>6</v>
      </c>
      <c r="DO425">
        <v>0</v>
      </c>
      <c r="GQ425">
        <v>-1</v>
      </c>
      <c r="GR425">
        <v>-1</v>
      </c>
    </row>
    <row r="426" spans="1:200" x14ac:dyDescent="0.2">
      <c r="A426">
        <f>ROW(Source!A334)</f>
        <v>334</v>
      </c>
      <c r="B426">
        <v>74715642</v>
      </c>
      <c r="C426">
        <v>74761579</v>
      </c>
      <c r="D426">
        <v>31709492</v>
      </c>
      <c r="E426">
        <v>70</v>
      </c>
      <c r="F426">
        <v>1</v>
      </c>
      <c r="G426">
        <v>1</v>
      </c>
      <c r="H426">
        <v>1</v>
      </c>
      <c r="I426" t="s">
        <v>525</v>
      </c>
      <c r="J426" t="s">
        <v>6</v>
      </c>
      <c r="K426" t="s">
        <v>526</v>
      </c>
      <c r="L426">
        <v>1191</v>
      </c>
      <c r="N426">
        <v>1013</v>
      </c>
      <c r="O426" t="s">
        <v>524</v>
      </c>
      <c r="P426" t="s">
        <v>524</v>
      </c>
      <c r="Q426">
        <v>1</v>
      </c>
      <c r="W426">
        <v>0</v>
      </c>
      <c r="X426">
        <v>-1417349443</v>
      </c>
      <c r="Y426">
        <f t="shared" si="285"/>
        <v>0.98699999999999999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33.39</v>
      </c>
      <c r="AL426">
        <v>1</v>
      </c>
      <c r="AM426">
        <v>4</v>
      </c>
      <c r="AN426">
        <v>0</v>
      </c>
      <c r="AO426">
        <v>1</v>
      </c>
      <c r="AP426">
        <v>1</v>
      </c>
      <c r="AQ426">
        <v>0</v>
      </c>
      <c r="AR426">
        <v>0</v>
      </c>
      <c r="AS426" t="s">
        <v>6</v>
      </c>
      <c r="AT426">
        <v>0.94</v>
      </c>
      <c r="AU426" t="s">
        <v>64</v>
      </c>
      <c r="AV426">
        <v>2</v>
      </c>
      <c r="AW426">
        <v>2</v>
      </c>
      <c r="AX426">
        <v>74761595</v>
      </c>
      <c r="AY426">
        <v>1</v>
      </c>
      <c r="AZ426">
        <v>0</v>
      </c>
      <c r="BA426">
        <v>454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V426">
        <v>0</v>
      </c>
      <c r="CW426">
        <v>0</v>
      </c>
      <c r="CX426">
        <f>ROUND(Y426*Source!I334,7)</f>
        <v>0.51225299999999996</v>
      </c>
      <c r="CY426">
        <f>AD426</f>
        <v>0</v>
      </c>
      <c r="CZ426">
        <f>AH426</f>
        <v>0</v>
      </c>
      <c r="DA426">
        <f>AL426</f>
        <v>1</v>
      </c>
      <c r="DB426">
        <f t="shared" si="286"/>
        <v>0</v>
      </c>
      <c r="DC426">
        <f t="shared" si="287"/>
        <v>0</v>
      </c>
      <c r="DD426" t="s">
        <v>6</v>
      </c>
      <c r="DE426" t="s">
        <v>6</v>
      </c>
      <c r="DF426">
        <f t="shared" si="288"/>
        <v>0</v>
      </c>
      <c r="DG426">
        <f t="shared" si="281"/>
        <v>0</v>
      </c>
      <c r="DH426">
        <f>Source!I334*SmtRes!Y426</f>
        <v>0.51225299999999996</v>
      </c>
      <c r="DI426">
        <f>AD426</f>
        <v>0</v>
      </c>
      <c r="DJ426">
        <f>EtalonRes!AB454</f>
        <v>0</v>
      </c>
      <c r="DK426">
        <f>Source!BA334</f>
        <v>33.39</v>
      </c>
      <c r="DL426" t="s">
        <v>6</v>
      </c>
      <c r="DM426">
        <v>0</v>
      </c>
      <c r="DN426" t="s">
        <v>6</v>
      </c>
      <c r="DO426">
        <v>0</v>
      </c>
      <c r="GQ426">
        <v>-1</v>
      </c>
      <c r="GR426">
        <v>-1</v>
      </c>
    </row>
    <row r="427" spans="1:200" x14ac:dyDescent="0.2">
      <c r="A427">
        <f>ROW(Source!A334)</f>
        <v>334</v>
      </c>
      <c r="B427">
        <v>74715642</v>
      </c>
      <c r="C427">
        <v>74761579</v>
      </c>
      <c r="D427">
        <v>49672573</v>
      </c>
      <c r="E427">
        <v>1</v>
      </c>
      <c r="F427">
        <v>1</v>
      </c>
      <c r="G427">
        <v>1</v>
      </c>
      <c r="H427">
        <v>2</v>
      </c>
      <c r="I427" t="s">
        <v>527</v>
      </c>
      <c r="J427" t="s">
        <v>528</v>
      </c>
      <c r="K427" t="s">
        <v>529</v>
      </c>
      <c r="L427">
        <v>1367</v>
      </c>
      <c r="N427">
        <v>1011</v>
      </c>
      <c r="O427" t="s">
        <v>530</v>
      </c>
      <c r="P427" t="s">
        <v>530</v>
      </c>
      <c r="Q427">
        <v>1</v>
      </c>
      <c r="W427">
        <v>0</v>
      </c>
      <c r="X427">
        <v>-430484415</v>
      </c>
      <c r="Y427">
        <f t="shared" si="285"/>
        <v>0.39900000000000002</v>
      </c>
      <c r="AA427">
        <v>0</v>
      </c>
      <c r="AB427">
        <v>1530.2</v>
      </c>
      <c r="AC427">
        <v>450.77</v>
      </c>
      <c r="AD427">
        <v>0</v>
      </c>
      <c r="AE427">
        <v>0</v>
      </c>
      <c r="AF427">
        <v>115.4</v>
      </c>
      <c r="AG427">
        <v>13.5</v>
      </c>
      <c r="AH427">
        <v>0</v>
      </c>
      <c r="AI427">
        <v>1</v>
      </c>
      <c r="AJ427">
        <v>13.26</v>
      </c>
      <c r="AK427">
        <v>33.39</v>
      </c>
      <c r="AL427">
        <v>1</v>
      </c>
      <c r="AM427">
        <v>4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6</v>
      </c>
      <c r="AT427">
        <v>0.38</v>
      </c>
      <c r="AU427" t="s">
        <v>64</v>
      </c>
      <c r="AV427">
        <v>0</v>
      </c>
      <c r="AW427">
        <v>2</v>
      </c>
      <c r="AX427">
        <v>74761596</v>
      </c>
      <c r="AY427">
        <v>1</v>
      </c>
      <c r="AZ427">
        <v>0</v>
      </c>
      <c r="BA427">
        <v>455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V427">
        <v>0</v>
      </c>
      <c r="CW427">
        <f>ROUND(Y427*Source!I334*DO427,7)</f>
        <v>0</v>
      </c>
      <c r="CX427">
        <f>ROUND(Y427*Source!I334,7)</f>
        <v>0.20708099999999999</v>
      </c>
      <c r="CY427">
        <f>AB427</f>
        <v>1530.2</v>
      </c>
      <c r="CZ427">
        <f>AF427</f>
        <v>115.4</v>
      </c>
      <c r="DA427">
        <f>AJ427</f>
        <v>13.26</v>
      </c>
      <c r="DB427">
        <f t="shared" si="286"/>
        <v>46.04</v>
      </c>
      <c r="DC427">
        <f t="shared" si="287"/>
        <v>5.39</v>
      </c>
      <c r="DD427" t="s">
        <v>6</v>
      </c>
      <c r="DE427" t="s">
        <v>6</v>
      </c>
      <c r="DF427">
        <f t="shared" si="288"/>
        <v>0</v>
      </c>
      <c r="DG427">
        <f>ROUND(ROUND(AF427*AJ427,2)*CX427,2)</f>
        <v>316.88</v>
      </c>
      <c r="DH427">
        <f>Source!I334*SmtRes!Y427</f>
        <v>0.20708100000000002</v>
      </c>
      <c r="DI427">
        <f>AB427</f>
        <v>1530.2</v>
      </c>
      <c r="DJ427">
        <f>EtalonRes!Z455</f>
        <v>115.4</v>
      </c>
      <c r="DK427">
        <f>Source!BB334</f>
        <v>13.26</v>
      </c>
      <c r="DL427" t="s">
        <v>6</v>
      </c>
      <c r="DM427">
        <v>0</v>
      </c>
      <c r="DN427" t="s">
        <v>6</v>
      </c>
      <c r="DO427">
        <v>0</v>
      </c>
      <c r="GQ427">
        <v>-1</v>
      </c>
      <c r="GR427">
        <v>-1</v>
      </c>
    </row>
    <row r="428" spans="1:200" x14ac:dyDescent="0.2">
      <c r="A428">
        <f>ROW(Source!A334)</f>
        <v>334</v>
      </c>
      <c r="B428">
        <v>74715642</v>
      </c>
      <c r="C428">
        <v>74761579</v>
      </c>
      <c r="D428">
        <v>49672703</v>
      </c>
      <c r="E428">
        <v>1</v>
      </c>
      <c r="F428">
        <v>1</v>
      </c>
      <c r="G428">
        <v>1</v>
      </c>
      <c r="H428">
        <v>2</v>
      </c>
      <c r="I428" t="s">
        <v>550</v>
      </c>
      <c r="J428" t="s">
        <v>551</v>
      </c>
      <c r="K428" t="s">
        <v>552</v>
      </c>
      <c r="L428">
        <v>1367</v>
      </c>
      <c r="N428">
        <v>1011</v>
      </c>
      <c r="O428" t="s">
        <v>530</v>
      </c>
      <c r="P428" t="s">
        <v>530</v>
      </c>
      <c r="Q428">
        <v>1</v>
      </c>
      <c r="W428">
        <v>0</v>
      </c>
      <c r="X428">
        <v>-1424865896</v>
      </c>
      <c r="Y428">
        <f t="shared" si="285"/>
        <v>0.35700000000000004</v>
      </c>
      <c r="AA428">
        <v>0</v>
      </c>
      <c r="AB428">
        <v>88.31</v>
      </c>
      <c r="AC428">
        <v>0</v>
      </c>
      <c r="AD428">
        <v>0</v>
      </c>
      <c r="AE428">
        <v>0</v>
      </c>
      <c r="AF428">
        <v>6.66</v>
      </c>
      <c r="AG428">
        <v>0</v>
      </c>
      <c r="AH428">
        <v>0</v>
      </c>
      <c r="AI428">
        <v>1</v>
      </c>
      <c r="AJ428">
        <v>13.26</v>
      </c>
      <c r="AK428">
        <v>33.39</v>
      </c>
      <c r="AL428">
        <v>1</v>
      </c>
      <c r="AM428">
        <v>4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6</v>
      </c>
      <c r="AT428">
        <v>0.34</v>
      </c>
      <c r="AU428" t="s">
        <v>64</v>
      </c>
      <c r="AV428">
        <v>0</v>
      </c>
      <c r="AW428">
        <v>2</v>
      </c>
      <c r="AX428">
        <v>74761597</v>
      </c>
      <c r="AY428">
        <v>1</v>
      </c>
      <c r="AZ428">
        <v>0</v>
      </c>
      <c r="BA428">
        <v>456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V428">
        <v>0</v>
      </c>
      <c r="CW428">
        <f>ROUND(Y428*Source!I334*DO428,7)</f>
        <v>0</v>
      </c>
      <c r="CX428">
        <f>ROUND(Y428*Source!I334,7)</f>
        <v>0.185283</v>
      </c>
      <c r="CY428">
        <f>AB428</f>
        <v>88.31</v>
      </c>
      <c r="CZ428">
        <f>AF428</f>
        <v>6.66</v>
      </c>
      <c r="DA428">
        <f>AJ428</f>
        <v>13.26</v>
      </c>
      <c r="DB428">
        <f t="shared" si="286"/>
        <v>2.37</v>
      </c>
      <c r="DC428">
        <f t="shared" si="287"/>
        <v>0</v>
      </c>
      <c r="DD428" t="s">
        <v>6</v>
      </c>
      <c r="DE428" t="s">
        <v>6</v>
      </c>
      <c r="DF428">
        <f t="shared" si="288"/>
        <v>0</v>
      </c>
      <c r="DG428">
        <f>ROUND(ROUND(AF428*AJ428,2)*CX428,2)</f>
        <v>16.36</v>
      </c>
      <c r="DH428">
        <f>Source!I334*SmtRes!Y428</f>
        <v>0.18528300000000003</v>
      </c>
      <c r="DI428">
        <f>AB428</f>
        <v>88.31</v>
      </c>
      <c r="DJ428">
        <f>EtalonRes!Z456</f>
        <v>6.66</v>
      </c>
      <c r="DK428">
        <f>Source!BB334</f>
        <v>13.26</v>
      </c>
      <c r="DL428" t="s">
        <v>6</v>
      </c>
      <c r="DM428">
        <v>0</v>
      </c>
      <c r="DN428" t="s">
        <v>6</v>
      </c>
      <c r="DO428">
        <v>0</v>
      </c>
      <c r="GQ428">
        <v>-1</v>
      </c>
      <c r="GR428">
        <v>-1</v>
      </c>
    </row>
    <row r="429" spans="1:200" x14ac:dyDescent="0.2">
      <c r="A429">
        <f>ROW(Source!A334)</f>
        <v>334</v>
      </c>
      <c r="B429">
        <v>74715642</v>
      </c>
      <c r="C429">
        <v>74761579</v>
      </c>
      <c r="D429">
        <v>49673503</v>
      </c>
      <c r="E429">
        <v>1</v>
      </c>
      <c r="F429">
        <v>1</v>
      </c>
      <c r="G429">
        <v>1</v>
      </c>
      <c r="H429">
        <v>2</v>
      </c>
      <c r="I429" t="s">
        <v>534</v>
      </c>
      <c r="J429" t="s">
        <v>535</v>
      </c>
      <c r="K429" t="s">
        <v>536</v>
      </c>
      <c r="L429">
        <v>1367</v>
      </c>
      <c r="N429">
        <v>1011</v>
      </c>
      <c r="O429" t="s">
        <v>530</v>
      </c>
      <c r="P429" t="s">
        <v>530</v>
      </c>
      <c r="Q429">
        <v>1</v>
      </c>
      <c r="W429">
        <v>0</v>
      </c>
      <c r="X429">
        <v>509054691</v>
      </c>
      <c r="Y429">
        <f t="shared" si="285"/>
        <v>0.58800000000000008</v>
      </c>
      <c r="AA429">
        <v>0</v>
      </c>
      <c r="AB429">
        <v>871.31</v>
      </c>
      <c r="AC429">
        <v>387.32</v>
      </c>
      <c r="AD429">
        <v>0</v>
      </c>
      <c r="AE429">
        <v>0</v>
      </c>
      <c r="AF429">
        <v>65.709999999999994</v>
      </c>
      <c r="AG429">
        <v>11.6</v>
      </c>
      <c r="AH429">
        <v>0</v>
      </c>
      <c r="AI429">
        <v>1</v>
      </c>
      <c r="AJ429">
        <v>13.26</v>
      </c>
      <c r="AK429">
        <v>33.39</v>
      </c>
      <c r="AL429">
        <v>1</v>
      </c>
      <c r="AM429">
        <v>4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6</v>
      </c>
      <c r="AT429">
        <v>0.56000000000000005</v>
      </c>
      <c r="AU429" t="s">
        <v>64</v>
      </c>
      <c r="AV429">
        <v>0</v>
      </c>
      <c r="AW429">
        <v>2</v>
      </c>
      <c r="AX429">
        <v>74761598</v>
      </c>
      <c r="AY429">
        <v>1</v>
      </c>
      <c r="AZ429">
        <v>0</v>
      </c>
      <c r="BA429">
        <v>457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V429">
        <v>0</v>
      </c>
      <c r="CW429">
        <f>ROUND(Y429*Source!I334*DO429,7)</f>
        <v>0</v>
      </c>
      <c r="CX429">
        <f>ROUND(Y429*Source!I334,7)</f>
        <v>0.305172</v>
      </c>
      <c r="CY429">
        <f>AB429</f>
        <v>871.31</v>
      </c>
      <c r="CZ429">
        <f>AF429</f>
        <v>65.709999999999994</v>
      </c>
      <c r="DA429">
        <f>AJ429</f>
        <v>13.26</v>
      </c>
      <c r="DB429">
        <f t="shared" si="286"/>
        <v>38.64</v>
      </c>
      <c r="DC429">
        <f t="shared" si="287"/>
        <v>6.83</v>
      </c>
      <c r="DD429" t="s">
        <v>6</v>
      </c>
      <c r="DE429" t="s">
        <v>6</v>
      </c>
      <c r="DF429">
        <f t="shared" si="288"/>
        <v>0</v>
      </c>
      <c r="DG429">
        <f>ROUND(ROUND(AF429*AJ429,2)*CX429,2)</f>
        <v>265.89999999999998</v>
      </c>
      <c r="DH429">
        <f>Source!I334*SmtRes!Y429</f>
        <v>0.30517200000000005</v>
      </c>
      <c r="DI429">
        <f>AB429</f>
        <v>871.31</v>
      </c>
      <c r="DJ429">
        <f>EtalonRes!Z457</f>
        <v>65.709999999999994</v>
      </c>
      <c r="DK429">
        <f>Source!BB334</f>
        <v>13.26</v>
      </c>
      <c r="DL429" t="s">
        <v>6</v>
      </c>
      <c r="DM429">
        <v>0</v>
      </c>
      <c r="DN429" t="s">
        <v>6</v>
      </c>
      <c r="DO429">
        <v>0</v>
      </c>
      <c r="GQ429">
        <v>-1</v>
      </c>
      <c r="GR429">
        <v>-1</v>
      </c>
    </row>
    <row r="430" spans="1:200" x14ac:dyDescent="0.2">
      <c r="A430">
        <f>ROW(Source!A334)</f>
        <v>334</v>
      </c>
      <c r="B430">
        <v>74715642</v>
      </c>
      <c r="C430">
        <v>74761579</v>
      </c>
      <c r="D430">
        <v>49673715</v>
      </c>
      <c r="E430">
        <v>1</v>
      </c>
      <c r="F430">
        <v>1</v>
      </c>
      <c r="G430">
        <v>1</v>
      </c>
      <c r="H430">
        <v>2</v>
      </c>
      <c r="I430" t="s">
        <v>553</v>
      </c>
      <c r="J430" t="s">
        <v>554</v>
      </c>
      <c r="K430" t="s">
        <v>555</v>
      </c>
      <c r="L430">
        <v>1367</v>
      </c>
      <c r="N430">
        <v>1011</v>
      </c>
      <c r="O430" t="s">
        <v>530</v>
      </c>
      <c r="P430" t="s">
        <v>530</v>
      </c>
      <c r="Q430">
        <v>1</v>
      </c>
      <c r="W430">
        <v>0</v>
      </c>
      <c r="X430">
        <v>829370094</v>
      </c>
      <c r="Y430">
        <f t="shared" si="285"/>
        <v>1.47</v>
      </c>
      <c r="AA430">
        <v>0</v>
      </c>
      <c r="AB430">
        <v>107.41</v>
      </c>
      <c r="AC430">
        <v>0</v>
      </c>
      <c r="AD430">
        <v>0</v>
      </c>
      <c r="AE430">
        <v>0</v>
      </c>
      <c r="AF430">
        <v>8.1</v>
      </c>
      <c r="AG430">
        <v>0</v>
      </c>
      <c r="AH430">
        <v>0</v>
      </c>
      <c r="AI430">
        <v>1</v>
      </c>
      <c r="AJ430">
        <v>13.26</v>
      </c>
      <c r="AK430">
        <v>33.39</v>
      </c>
      <c r="AL430">
        <v>1</v>
      </c>
      <c r="AM430">
        <v>4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6</v>
      </c>
      <c r="AT430">
        <v>1.4</v>
      </c>
      <c r="AU430" t="s">
        <v>64</v>
      </c>
      <c r="AV430">
        <v>0</v>
      </c>
      <c r="AW430">
        <v>2</v>
      </c>
      <c r="AX430">
        <v>74761599</v>
      </c>
      <c r="AY430">
        <v>1</v>
      </c>
      <c r="AZ430">
        <v>0</v>
      </c>
      <c r="BA430">
        <v>458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V430">
        <v>0</v>
      </c>
      <c r="CW430">
        <f>ROUND(Y430*Source!I334*DO430,7)</f>
        <v>0</v>
      </c>
      <c r="CX430">
        <f>ROUND(Y430*Source!I334,7)</f>
        <v>0.76293</v>
      </c>
      <c r="CY430">
        <f>AB430</f>
        <v>107.41</v>
      </c>
      <c r="CZ430">
        <f>AF430</f>
        <v>8.1</v>
      </c>
      <c r="DA430">
        <f>AJ430</f>
        <v>13.26</v>
      </c>
      <c r="DB430">
        <f t="shared" si="286"/>
        <v>11.91</v>
      </c>
      <c r="DC430">
        <f t="shared" si="287"/>
        <v>0</v>
      </c>
      <c r="DD430" t="s">
        <v>6</v>
      </c>
      <c r="DE430" t="s">
        <v>6</v>
      </c>
      <c r="DF430">
        <f t="shared" si="288"/>
        <v>0</v>
      </c>
      <c r="DG430">
        <f>ROUND(ROUND(AF430*AJ430,2)*CX430,2)</f>
        <v>81.95</v>
      </c>
      <c r="DH430">
        <f>Source!I334*SmtRes!Y430</f>
        <v>0.76293</v>
      </c>
      <c r="DI430">
        <f>AB430</f>
        <v>107.41</v>
      </c>
      <c r="DJ430">
        <f>EtalonRes!Z458</f>
        <v>8.1</v>
      </c>
      <c r="DK430">
        <f>Source!BB334</f>
        <v>13.26</v>
      </c>
      <c r="DL430" t="s">
        <v>6</v>
      </c>
      <c r="DM430">
        <v>0</v>
      </c>
      <c r="DN430" t="s">
        <v>6</v>
      </c>
      <c r="DO430">
        <v>0</v>
      </c>
      <c r="GQ430">
        <v>-1</v>
      </c>
      <c r="GR430">
        <v>-1</v>
      </c>
    </row>
    <row r="431" spans="1:200" x14ac:dyDescent="0.2">
      <c r="A431">
        <f>ROW(Source!A334)</f>
        <v>334</v>
      </c>
      <c r="B431">
        <v>74715642</v>
      </c>
      <c r="C431">
        <v>74761579</v>
      </c>
      <c r="D431">
        <v>49521144</v>
      </c>
      <c r="E431">
        <v>1</v>
      </c>
      <c r="F431">
        <v>1</v>
      </c>
      <c r="G431">
        <v>1</v>
      </c>
      <c r="H431">
        <v>3</v>
      </c>
      <c r="I431" t="s">
        <v>556</v>
      </c>
      <c r="J431" t="s">
        <v>557</v>
      </c>
      <c r="K431" t="s">
        <v>558</v>
      </c>
      <c r="L431">
        <v>1348</v>
      </c>
      <c r="N431">
        <v>1009</v>
      </c>
      <c r="O431" t="s">
        <v>559</v>
      </c>
      <c r="P431" t="s">
        <v>559</v>
      </c>
      <c r="Q431">
        <v>1000</v>
      </c>
      <c r="W431">
        <v>0</v>
      </c>
      <c r="X431">
        <v>-847628873</v>
      </c>
      <c r="Y431" s="183" t="e">
        <f>#REF!</f>
        <v>#REF!</v>
      </c>
      <c r="AA431">
        <v>241405.89</v>
      </c>
      <c r="AB431">
        <v>0</v>
      </c>
      <c r="AC431">
        <v>0</v>
      </c>
      <c r="AD431">
        <v>0</v>
      </c>
      <c r="AE431">
        <v>26499</v>
      </c>
      <c r="AF431">
        <v>0</v>
      </c>
      <c r="AG431">
        <v>0</v>
      </c>
      <c r="AH431">
        <v>0</v>
      </c>
      <c r="AI431">
        <v>9.11</v>
      </c>
      <c r="AJ431">
        <v>1</v>
      </c>
      <c r="AK431">
        <v>1</v>
      </c>
      <c r="AL431">
        <v>1</v>
      </c>
      <c r="AM431">
        <v>4</v>
      </c>
      <c r="AN431">
        <v>0</v>
      </c>
      <c r="AO431">
        <v>1</v>
      </c>
      <c r="AP431">
        <v>1</v>
      </c>
      <c r="AQ431">
        <v>0</v>
      </c>
      <c r="AR431">
        <v>0</v>
      </c>
      <c r="AS431" t="s">
        <v>6</v>
      </c>
      <c r="AT431">
        <v>8.8999999999999995E-4</v>
      </c>
      <c r="AU431" t="s">
        <v>6</v>
      </c>
      <c r="AV431">
        <v>0</v>
      </c>
      <c r="AW431">
        <v>2</v>
      </c>
      <c r="AX431">
        <v>74761600</v>
      </c>
      <c r="AY431">
        <v>1</v>
      </c>
      <c r="AZ431">
        <v>0</v>
      </c>
      <c r="BA431">
        <v>459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V431">
        <v>0</v>
      </c>
      <c r="CW431">
        <v>0</v>
      </c>
      <c r="CX431" t="e">
        <f>ROUND(Y431*Source!I334,7)</f>
        <v>#REF!</v>
      </c>
      <c r="CY431">
        <f t="shared" ref="CY431:CY438" si="289">AA431</f>
        <v>241405.89</v>
      </c>
      <c r="CZ431">
        <f t="shared" ref="CZ431:CZ438" si="290">AE431</f>
        <v>26499</v>
      </c>
      <c r="DA431">
        <f t="shared" ref="DA431:DA438" si="291">AI431</f>
        <v>9.11</v>
      </c>
      <c r="DB431">
        <f t="shared" ref="DB431:DB438" si="292">ROUND(ROUND(AT431*CZ431,2),2)</f>
        <v>23.58</v>
      </c>
      <c r="DC431">
        <f t="shared" ref="DC431:DC438" si="293">ROUND(ROUND(AT431*AG431,2),2)</f>
        <v>0</v>
      </c>
      <c r="DD431" t="s">
        <v>6</v>
      </c>
      <c r="DE431" t="s">
        <v>6</v>
      </c>
      <c r="DF431" t="e">
        <f t="shared" ref="DF431:DF438" si="294">ROUND(ROUND(AE431*AI431,2)*CX431,2)</f>
        <v>#REF!</v>
      </c>
      <c r="DG431" t="e">
        <f t="shared" ref="DG431:DG440" si="295">ROUND(ROUND(AF431,2)*CX431,2)</f>
        <v>#REF!</v>
      </c>
      <c r="DH431" t="e">
        <f>Source!I334*SmtRes!Y431</f>
        <v>#REF!</v>
      </c>
      <c r="DI431">
        <f t="shared" ref="DI431:DI438" si="296">AA431</f>
        <v>241405.89</v>
      </c>
      <c r="DJ431">
        <f>EtalonRes!Y459</f>
        <v>26499</v>
      </c>
      <c r="DK431">
        <f>Source!BC334</f>
        <v>9.11</v>
      </c>
      <c r="DL431" t="s">
        <v>6</v>
      </c>
      <c r="DM431">
        <v>0</v>
      </c>
      <c r="DN431" t="s">
        <v>6</v>
      </c>
      <c r="DO431">
        <v>0</v>
      </c>
      <c r="GQ431">
        <v>-1</v>
      </c>
      <c r="GR431">
        <v>-1</v>
      </c>
    </row>
    <row r="432" spans="1:200" x14ac:dyDescent="0.2">
      <c r="A432">
        <f>ROW(Source!A334)</f>
        <v>334</v>
      </c>
      <c r="B432">
        <v>74715642</v>
      </c>
      <c r="C432">
        <v>74761579</v>
      </c>
      <c r="D432">
        <v>49524301</v>
      </c>
      <c r="E432">
        <v>1</v>
      </c>
      <c r="F432">
        <v>1</v>
      </c>
      <c r="G432">
        <v>1</v>
      </c>
      <c r="H432">
        <v>3</v>
      </c>
      <c r="I432" t="s">
        <v>560</v>
      </c>
      <c r="J432" t="s">
        <v>561</v>
      </c>
      <c r="K432" t="s">
        <v>562</v>
      </c>
      <c r="L432">
        <v>1348</v>
      </c>
      <c r="N432">
        <v>1009</v>
      </c>
      <c r="O432" t="s">
        <v>559</v>
      </c>
      <c r="P432" t="s">
        <v>559</v>
      </c>
      <c r="Q432">
        <v>1000</v>
      </c>
      <c r="W432">
        <v>0</v>
      </c>
      <c r="X432">
        <v>1824693337</v>
      </c>
      <c r="Y432" s="183" t="e">
        <f>#REF!</f>
        <v>#REF!</v>
      </c>
      <c r="AA432">
        <v>94397.82</v>
      </c>
      <c r="AB432">
        <v>0</v>
      </c>
      <c r="AC432">
        <v>0</v>
      </c>
      <c r="AD432">
        <v>0</v>
      </c>
      <c r="AE432">
        <v>10362</v>
      </c>
      <c r="AF432">
        <v>0</v>
      </c>
      <c r="AG432">
        <v>0</v>
      </c>
      <c r="AH432">
        <v>0</v>
      </c>
      <c r="AI432">
        <v>9.11</v>
      </c>
      <c r="AJ432">
        <v>1</v>
      </c>
      <c r="AK432">
        <v>1</v>
      </c>
      <c r="AL432">
        <v>1</v>
      </c>
      <c r="AM432">
        <v>4</v>
      </c>
      <c r="AN432">
        <v>0</v>
      </c>
      <c r="AO432">
        <v>1</v>
      </c>
      <c r="AP432">
        <v>1</v>
      </c>
      <c r="AQ432">
        <v>0</v>
      </c>
      <c r="AR432">
        <v>0</v>
      </c>
      <c r="AS432" t="s">
        <v>6</v>
      </c>
      <c r="AT432">
        <v>4.0999999999999999E-4</v>
      </c>
      <c r="AU432" t="s">
        <v>6</v>
      </c>
      <c r="AV432">
        <v>0</v>
      </c>
      <c r="AW432">
        <v>2</v>
      </c>
      <c r="AX432">
        <v>74761601</v>
      </c>
      <c r="AY432">
        <v>1</v>
      </c>
      <c r="AZ432">
        <v>0</v>
      </c>
      <c r="BA432">
        <v>460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V432">
        <v>0</v>
      </c>
      <c r="CW432">
        <v>0</v>
      </c>
      <c r="CX432" t="e">
        <f>ROUND(Y432*Source!I334,7)</f>
        <v>#REF!</v>
      </c>
      <c r="CY432">
        <f t="shared" si="289"/>
        <v>94397.82</v>
      </c>
      <c r="CZ432">
        <f t="shared" si="290"/>
        <v>10362</v>
      </c>
      <c r="DA432">
        <f t="shared" si="291"/>
        <v>9.11</v>
      </c>
      <c r="DB432">
        <f t="shared" si="292"/>
        <v>4.25</v>
      </c>
      <c r="DC432">
        <f t="shared" si="293"/>
        <v>0</v>
      </c>
      <c r="DD432" t="s">
        <v>6</v>
      </c>
      <c r="DE432" t="s">
        <v>6</v>
      </c>
      <c r="DF432" t="e">
        <f t="shared" si="294"/>
        <v>#REF!</v>
      </c>
      <c r="DG432" t="e">
        <f t="shared" si="295"/>
        <v>#REF!</v>
      </c>
      <c r="DH432" t="e">
        <f>Source!I334*SmtRes!Y432</f>
        <v>#REF!</v>
      </c>
      <c r="DI432">
        <f t="shared" si="296"/>
        <v>94397.82</v>
      </c>
      <c r="DJ432">
        <f>EtalonRes!Y460</f>
        <v>10362</v>
      </c>
      <c r="DK432">
        <f>Source!BC334</f>
        <v>9.11</v>
      </c>
      <c r="DL432" t="s">
        <v>6</v>
      </c>
      <c r="DM432">
        <v>0</v>
      </c>
      <c r="DN432" t="s">
        <v>6</v>
      </c>
      <c r="DO432">
        <v>0</v>
      </c>
      <c r="GQ432">
        <v>-1</v>
      </c>
      <c r="GR432">
        <v>-1</v>
      </c>
    </row>
    <row r="433" spans="1:200" x14ac:dyDescent="0.2">
      <c r="A433">
        <f>ROW(Source!A334)</f>
        <v>334</v>
      </c>
      <c r="B433">
        <v>74715642</v>
      </c>
      <c r="C433">
        <v>74761579</v>
      </c>
      <c r="D433">
        <v>49525488</v>
      </c>
      <c r="E433">
        <v>1</v>
      </c>
      <c r="F433">
        <v>1</v>
      </c>
      <c r="G433">
        <v>1</v>
      </c>
      <c r="H433">
        <v>3</v>
      </c>
      <c r="I433" t="s">
        <v>537</v>
      </c>
      <c r="J433" t="s">
        <v>538</v>
      </c>
      <c r="K433" t="s">
        <v>539</v>
      </c>
      <c r="L433">
        <v>1346</v>
      </c>
      <c r="N433">
        <v>1009</v>
      </c>
      <c r="O433" t="s">
        <v>540</v>
      </c>
      <c r="P433" t="s">
        <v>540</v>
      </c>
      <c r="Q433">
        <v>1</v>
      </c>
      <c r="W433">
        <v>0</v>
      </c>
      <c r="X433">
        <v>-1864341761</v>
      </c>
      <c r="Y433" s="183" t="e">
        <f>#REF!</f>
        <v>#REF!</v>
      </c>
      <c r="AA433">
        <v>82.35</v>
      </c>
      <c r="AB433">
        <v>0</v>
      </c>
      <c r="AC433">
        <v>0</v>
      </c>
      <c r="AD433">
        <v>0</v>
      </c>
      <c r="AE433">
        <v>9.0399999999999991</v>
      </c>
      <c r="AF433">
        <v>0</v>
      </c>
      <c r="AG433">
        <v>0</v>
      </c>
      <c r="AH433">
        <v>0</v>
      </c>
      <c r="AI433">
        <v>9.11</v>
      </c>
      <c r="AJ433">
        <v>1</v>
      </c>
      <c r="AK433">
        <v>1</v>
      </c>
      <c r="AL433">
        <v>1</v>
      </c>
      <c r="AM433">
        <v>4</v>
      </c>
      <c r="AN433">
        <v>0</v>
      </c>
      <c r="AO433">
        <v>1</v>
      </c>
      <c r="AP433">
        <v>1</v>
      </c>
      <c r="AQ433">
        <v>0</v>
      </c>
      <c r="AR433">
        <v>0</v>
      </c>
      <c r="AS433" t="s">
        <v>6</v>
      </c>
      <c r="AT433">
        <v>15</v>
      </c>
      <c r="AU433" t="s">
        <v>6</v>
      </c>
      <c r="AV433">
        <v>0</v>
      </c>
      <c r="AW433">
        <v>2</v>
      </c>
      <c r="AX433">
        <v>74761602</v>
      </c>
      <c r="AY433">
        <v>1</v>
      </c>
      <c r="AZ433">
        <v>0</v>
      </c>
      <c r="BA433">
        <v>461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V433">
        <v>0</v>
      </c>
      <c r="CW433">
        <v>0</v>
      </c>
      <c r="CX433" t="e">
        <f>ROUND(Y433*Source!I334,7)</f>
        <v>#REF!</v>
      </c>
      <c r="CY433">
        <f t="shared" si="289"/>
        <v>82.35</v>
      </c>
      <c r="CZ433">
        <f t="shared" si="290"/>
        <v>9.0399999999999991</v>
      </c>
      <c r="DA433">
        <f t="shared" si="291"/>
        <v>9.11</v>
      </c>
      <c r="DB433">
        <f t="shared" si="292"/>
        <v>135.6</v>
      </c>
      <c r="DC433">
        <f t="shared" si="293"/>
        <v>0</v>
      </c>
      <c r="DD433" t="s">
        <v>6</v>
      </c>
      <c r="DE433" t="s">
        <v>6</v>
      </c>
      <c r="DF433" t="e">
        <f t="shared" si="294"/>
        <v>#REF!</v>
      </c>
      <c r="DG433" t="e">
        <f t="shared" si="295"/>
        <v>#REF!</v>
      </c>
      <c r="DH433" t="e">
        <f>Source!I334*SmtRes!Y433</f>
        <v>#REF!</v>
      </c>
      <c r="DI433">
        <f t="shared" si="296"/>
        <v>82.35</v>
      </c>
      <c r="DJ433">
        <f>EtalonRes!Y461</f>
        <v>9.0399999999999991</v>
      </c>
      <c r="DK433">
        <f>Source!BC334</f>
        <v>9.11</v>
      </c>
      <c r="DL433" t="s">
        <v>6</v>
      </c>
      <c r="DM433">
        <v>0</v>
      </c>
      <c r="DN433" t="s">
        <v>6</v>
      </c>
      <c r="DO433">
        <v>0</v>
      </c>
      <c r="GQ433">
        <v>-1</v>
      </c>
      <c r="GR433">
        <v>-1</v>
      </c>
    </row>
    <row r="434" spans="1:200" x14ac:dyDescent="0.2">
      <c r="A434">
        <f>ROW(Source!A334)</f>
        <v>334</v>
      </c>
      <c r="B434">
        <v>74715642</v>
      </c>
      <c r="C434">
        <v>74761579</v>
      </c>
      <c r="D434">
        <v>49526492</v>
      </c>
      <c r="E434">
        <v>1</v>
      </c>
      <c r="F434">
        <v>1</v>
      </c>
      <c r="G434">
        <v>1</v>
      </c>
      <c r="H434">
        <v>3</v>
      </c>
      <c r="I434" t="s">
        <v>541</v>
      </c>
      <c r="J434" t="s">
        <v>542</v>
      </c>
      <c r="K434" t="s">
        <v>543</v>
      </c>
      <c r="L434">
        <v>1346</v>
      </c>
      <c r="N434">
        <v>1009</v>
      </c>
      <c r="O434" t="s">
        <v>540</v>
      </c>
      <c r="P434" t="s">
        <v>540</v>
      </c>
      <c r="Q434">
        <v>1</v>
      </c>
      <c r="W434">
        <v>0</v>
      </c>
      <c r="X434">
        <v>497341279</v>
      </c>
      <c r="Y434" s="183" t="e">
        <f>#REF!</f>
        <v>#REF!</v>
      </c>
      <c r="AA434">
        <v>210.35</v>
      </c>
      <c r="AB434">
        <v>0</v>
      </c>
      <c r="AC434">
        <v>0</v>
      </c>
      <c r="AD434">
        <v>0</v>
      </c>
      <c r="AE434">
        <v>23.09</v>
      </c>
      <c r="AF434">
        <v>0</v>
      </c>
      <c r="AG434">
        <v>0</v>
      </c>
      <c r="AH434">
        <v>0</v>
      </c>
      <c r="AI434">
        <v>9.11</v>
      </c>
      <c r="AJ434">
        <v>1</v>
      </c>
      <c r="AK434">
        <v>1</v>
      </c>
      <c r="AL434">
        <v>1</v>
      </c>
      <c r="AM434">
        <v>4</v>
      </c>
      <c r="AN434">
        <v>0</v>
      </c>
      <c r="AO434">
        <v>1</v>
      </c>
      <c r="AP434">
        <v>1</v>
      </c>
      <c r="AQ434">
        <v>0</v>
      </c>
      <c r="AR434">
        <v>0</v>
      </c>
      <c r="AS434" t="s">
        <v>6</v>
      </c>
      <c r="AT434">
        <v>8</v>
      </c>
      <c r="AU434" t="s">
        <v>6</v>
      </c>
      <c r="AV434">
        <v>0</v>
      </c>
      <c r="AW434">
        <v>2</v>
      </c>
      <c r="AX434">
        <v>74761603</v>
      </c>
      <c r="AY434">
        <v>1</v>
      </c>
      <c r="AZ434">
        <v>0</v>
      </c>
      <c r="BA434">
        <v>462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V434">
        <v>0</v>
      </c>
      <c r="CW434">
        <v>0</v>
      </c>
      <c r="CX434" t="e">
        <f>ROUND(Y434*Source!I334,7)</f>
        <v>#REF!</v>
      </c>
      <c r="CY434">
        <f t="shared" si="289"/>
        <v>210.35</v>
      </c>
      <c r="CZ434">
        <f t="shared" si="290"/>
        <v>23.09</v>
      </c>
      <c r="DA434">
        <f t="shared" si="291"/>
        <v>9.11</v>
      </c>
      <c r="DB434">
        <f t="shared" si="292"/>
        <v>184.72</v>
      </c>
      <c r="DC434">
        <f t="shared" si="293"/>
        <v>0</v>
      </c>
      <c r="DD434" t="s">
        <v>6</v>
      </c>
      <c r="DE434" t="s">
        <v>6</v>
      </c>
      <c r="DF434" t="e">
        <f t="shared" si="294"/>
        <v>#REF!</v>
      </c>
      <c r="DG434" t="e">
        <f t="shared" si="295"/>
        <v>#REF!</v>
      </c>
      <c r="DH434" t="e">
        <f>Source!I334*SmtRes!Y434</f>
        <v>#REF!</v>
      </c>
      <c r="DI434">
        <f t="shared" si="296"/>
        <v>210.35</v>
      </c>
      <c r="DJ434">
        <f>EtalonRes!Y462</f>
        <v>23.09</v>
      </c>
      <c r="DK434">
        <f>Source!BC334</f>
        <v>9.11</v>
      </c>
      <c r="DL434" t="s">
        <v>6</v>
      </c>
      <c r="DM434">
        <v>0</v>
      </c>
      <c r="DN434" t="s">
        <v>6</v>
      </c>
      <c r="DO434">
        <v>0</v>
      </c>
      <c r="GQ434">
        <v>-1</v>
      </c>
      <c r="GR434">
        <v>-1</v>
      </c>
    </row>
    <row r="435" spans="1:200" x14ac:dyDescent="0.2">
      <c r="A435">
        <f>ROW(Source!A334)</f>
        <v>334</v>
      </c>
      <c r="B435">
        <v>74715642</v>
      </c>
      <c r="C435">
        <v>74761579</v>
      </c>
      <c r="D435">
        <v>49541437</v>
      </c>
      <c r="E435">
        <v>1</v>
      </c>
      <c r="F435">
        <v>1</v>
      </c>
      <c r="G435">
        <v>1</v>
      </c>
      <c r="H435">
        <v>3</v>
      </c>
      <c r="I435" t="s">
        <v>153</v>
      </c>
      <c r="J435" t="s">
        <v>155</v>
      </c>
      <c r="K435" t="s">
        <v>154</v>
      </c>
      <c r="L435">
        <v>1327</v>
      </c>
      <c r="N435">
        <v>1005</v>
      </c>
      <c r="O435" t="s">
        <v>105</v>
      </c>
      <c r="P435" t="s">
        <v>105</v>
      </c>
      <c r="Q435">
        <v>1</v>
      </c>
      <c r="W435">
        <v>0</v>
      </c>
      <c r="X435">
        <v>2073721092</v>
      </c>
      <c r="Y435">
        <f t="shared" ref="Y435:Y438" si="297">AT435</f>
        <v>1.9460500999999999</v>
      </c>
      <c r="AA435">
        <v>311.56</v>
      </c>
      <c r="AB435">
        <v>0</v>
      </c>
      <c r="AC435">
        <v>0</v>
      </c>
      <c r="AD435">
        <v>0</v>
      </c>
      <c r="AE435">
        <v>34.200000000000003</v>
      </c>
      <c r="AF435">
        <v>0</v>
      </c>
      <c r="AG435">
        <v>0</v>
      </c>
      <c r="AH435">
        <v>0</v>
      </c>
      <c r="AI435">
        <v>9.11</v>
      </c>
      <c r="AJ435">
        <v>1</v>
      </c>
      <c r="AK435">
        <v>1</v>
      </c>
      <c r="AL435">
        <v>1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 t="s">
        <v>6</v>
      </c>
      <c r="AT435">
        <v>1.9460500999999999</v>
      </c>
      <c r="AU435" t="s">
        <v>6</v>
      </c>
      <c r="AV435">
        <v>0</v>
      </c>
      <c r="AW435">
        <v>1</v>
      </c>
      <c r="AX435">
        <v>-1</v>
      </c>
      <c r="AY435">
        <v>0</v>
      </c>
      <c r="AZ435">
        <v>0</v>
      </c>
      <c r="BA435" t="s">
        <v>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V435">
        <v>0</v>
      </c>
      <c r="CW435">
        <v>0</v>
      </c>
      <c r="CX435">
        <f>ROUND(Y435*Source!I334,7)</f>
        <v>1.01</v>
      </c>
      <c r="CY435">
        <f t="shared" si="289"/>
        <v>311.56</v>
      </c>
      <c r="CZ435">
        <f t="shared" si="290"/>
        <v>34.200000000000003</v>
      </c>
      <c r="DA435">
        <f t="shared" si="291"/>
        <v>9.11</v>
      </c>
      <c r="DB435">
        <f t="shared" si="292"/>
        <v>66.55</v>
      </c>
      <c r="DC435">
        <f t="shared" si="293"/>
        <v>0</v>
      </c>
      <c r="DD435" t="s">
        <v>6</v>
      </c>
      <c r="DE435" t="s">
        <v>6</v>
      </c>
      <c r="DF435">
        <f t="shared" si="294"/>
        <v>314.68</v>
      </c>
      <c r="DG435">
        <f t="shared" si="295"/>
        <v>0</v>
      </c>
      <c r="DH435">
        <f>Source!I334*SmtRes!Y435</f>
        <v>1.0100000018999999</v>
      </c>
      <c r="DI435">
        <f t="shared" si="296"/>
        <v>311.56</v>
      </c>
      <c r="DJ435">
        <f t="shared" ref="DJ435:DJ438" si="298">DF435</f>
        <v>314.68</v>
      </c>
      <c r="DK435">
        <f>Source!BC334</f>
        <v>9.11</v>
      </c>
      <c r="DL435" t="s">
        <v>6</v>
      </c>
      <c r="DM435">
        <v>0</v>
      </c>
      <c r="DN435" t="s">
        <v>6</v>
      </c>
      <c r="DO435">
        <v>0</v>
      </c>
      <c r="GP435">
        <v>1</v>
      </c>
      <c r="GQ435">
        <v>-1</v>
      </c>
      <c r="GR435">
        <v>-1</v>
      </c>
    </row>
    <row r="436" spans="1:200" x14ac:dyDescent="0.2">
      <c r="A436">
        <f>ROW(Source!A334)</f>
        <v>334</v>
      </c>
      <c r="B436">
        <v>74715642</v>
      </c>
      <c r="C436">
        <v>74761579</v>
      </c>
      <c r="D436">
        <v>49555131</v>
      </c>
      <c r="E436">
        <v>1</v>
      </c>
      <c r="F436">
        <v>1</v>
      </c>
      <c r="G436">
        <v>1</v>
      </c>
      <c r="H436">
        <v>3</v>
      </c>
      <c r="I436" t="s">
        <v>563</v>
      </c>
      <c r="J436" t="s">
        <v>564</v>
      </c>
      <c r="K436" t="s">
        <v>565</v>
      </c>
      <c r="L436">
        <v>1348</v>
      </c>
      <c r="N436">
        <v>1009</v>
      </c>
      <c r="O436" t="s">
        <v>559</v>
      </c>
      <c r="P436" t="s">
        <v>559</v>
      </c>
      <c r="Q436">
        <v>1000</v>
      </c>
      <c r="W436">
        <v>0</v>
      </c>
      <c r="X436">
        <v>-364749507</v>
      </c>
      <c r="Y436" s="183" t="e">
        <f>#REF!</f>
        <v>#REF!</v>
      </c>
      <c r="AA436">
        <v>156537.13</v>
      </c>
      <c r="AB436">
        <v>0</v>
      </c>
      <c r="AC436">
        <v>0</v>
      </c>
      <c r="AD436">
        <v>0</v>
      </c>
      <c r="AE436">
        <v>17183</v>
      </c>
      <c r="AF436">
        <v>0</v>
      </c>
      <c r="AG436">
        <v>0</v>
      </c>
      <c r="AH436">
        <v>0</v>
      </c>
      <c r="AI436">
        <v>9.11</v>
      </c>
      <c r="AJ436">
        <v>1</v>
      </c>
      <c r="AK436">
        <v>1</v>
      </c>
      <c r="AL436">
        <v>1</v>
      </c>
      <c r="AM436">
        <v>4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6</v>
      </c>
      <c r="AT436">
        <v>5.0099999999999997E-3</v>
      </c>
      <c r="AU436" t="s">
        <v>6</v>
      </c>
      <c r="AV436">
        <v>0</v>
      </c>
      <c r="AW436">
        <v>2</v>
      </c>
      <c r="AX436">
        <v>74761605</v>
      </c>
      <c r="AY436">
        <v>1</v>
      </c>
      <c r="AZ436">
        <v>0</v>
      </c>
      <c r="BA436">
        <v>464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V436">
        <v>0</v>
      </c>
      <c r="CW436">
        <v>0</v>
      </c>
      <c r="CX436" t="e">
        <f>ROUND(Y436*Source!I334,7)</f>
        <v>#REF!</v>
      </c>
      <c r="CY436">
        <f t="shared" si="289"/>
        <v>156537.13</v>
      </c>
      <c r="CZ436">
        <f t="shared" si="290"/>
        <v>17183</v>
      </c>
      <c r="DA436">
        <f t="shared" si="291"/>
        <v>9.11</v>
      </c>
      <c r="DB436">
        <f t="shared" si="292"/>
        <v>86.09</v>
      </c>
      <c r="DC436">
        <f t="shared" si="293"/>
        <v>0</v>
      </c>
      <c r="DD436" t="s">
        <v>6</v>
      </c>
      <c r="DE436" t="s">
        <v>6</v>
      </c>
      <c r="DF436" t="e">
        <f t="shared" si="294"/>
        <v>#REF!</v>
      </c>
      <c r="DG436" t="e">
        <f t="shared" si="295"/>
        <v>#REF!</v>
      </c>
      <c r="DH436" t="e">
        <f>Source!I334*SmtRes!Y436</f>
        <v>#REF!</v>
      </c>
      <c r="DI436">
        <f t="shared" si="296"/>
        <v>156537.13</v>
      </c>
      <c r="DJ436">
        <f>EtalonRes!Y464</f>
        <v>17183</v>
      </c>
      <c r="DK436">
        <f>Source!BC334</f>
        <v>9.11</v>
      </c>
      <c r="DL436" t="s">
        <v>6</v>
      </c>
      <c r="DM436">
        <v>0</v>
      </c>
      <c r="DN436" t="s">
        <v>6</v>
      </c>
      <c r="DO436">
        <v>0</v>
      </c>
      <c r="GQ436">
        <v>-1</v>
      </c>
      <c r="GR436">
        <v>-1</v>
      </c>
    </row>
    <row r="437" spans="1:200" x14ac:dyDescent="0.2">
      <c r="A437">
        <f>ROW(Source!A334)</f>
        <v>334</v>
      </c>
      <c r="B437">
        <v>74715642</v>
      </c>
      <c r="C437">
        <v>74761579</v>
      </c>
      <c r="D437">
        <v>0</v>
      </c>
      <c r="E437">
        <v>0</v>
      </c>
      <c r="F437">
        <v>1</v>
      </c>
      <c r="G437">
        <v>1</v>
      </c>
      <c r="H437">
        <v>3</v>
      </c>
      <c r="I437" t="s">
        <v>35</v>
      </c>
      <c r="J437" t="s">
        <v>142</v>
      </c>
      <c r="K437" t="s">
        <v>141</v>
      </c>
      <c r="L437">
        <v>1327</v>
      </c>
      <c r="N437">
        <v>1005</v>
      </c>
      <c r="O437" t="s">
        <v>105</v>
      </c>
      <c r="P437" t="s">
        <v>105</v>
      </c>
      <c r="Q437">
        <v>1</v>
      </c>
      <c r="W437">
        <v>0</v>
      </c>
      <c r="X437">
        <v>-1862816357</v>
      </c>
      <c r="Y437">
        <f t="shared" si="297"/>
        <v>9.6339114000000006</v>
      </c>
      <c r="AA437">
        <v>1025.04</v>
      </c>
      <c r="AB437">
        <v>0</v>
      </c>
      <c r="AC437">
        <v>0</v>
      </c>
      <c r="AD437">
        <v>0</v>
      </c>
      <c r="AE437">
        <v>1077.96</v>
      </c>
      <c r="AF437">
        <v>0</v>
      </c>
      <c r="AG437">
        <v>0</v>
      </c>
      <c r="AH437">
        <v>0</v>
      </c>
      <c r="AI437">
        <v>9.11</v>
      </c>
      <c r="AJ437">
        <v>1</v>
      </c>
      <c r="AK437">
        <v>1</v>
      </c>
      <c r="AL437">
        <v>1</v>
      </c>
      <c r="AM437">
        <v>0</v>
      </c>
      <c r="AN437">
        <v>0</v>
      </c>
      <c r="AO437">
        <v>0</v>
      </c>
      <c r="AP437">
        <v>1</v>
      </c>
      <c r="AQ437">
        <v>0</v>
      </c>
      <c r="AR437">
        <v>0</v>
      </c>
      <c r="AS437" t="s">
        <v>6</v>
      </c>
      <c r="AT437">
        <v>9.6339114000000006</v>
      </c>
      <c r="AU437" t="s">
        <v>6</v>
      </c>
      <c r="AV437">
        <v>0</v>
      </c>
      <c r="AW437">
        <v>1</v>
      </c>
      <c r="AX437">
        <v>-1</v>
      </c>
      <c r="AY437">
        <v>0</v>
      </c>
      <c r="AZ437">
        <v>0</v>
      </c>
      <c r="BA437" t="s">
        <v>6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V437">
        <v>0</v>
      </c>
      <c r="CW437">
        <v>0</v>
      </c>
      <c r="CX437">
        <f>ROUND(Y437*Source!I334,7)</f>
        <v>5</v>
      </c>
      <c r="CY437">
        <f t="shared" si="289"/>
        <v>1025.04</v>
      </c>
      <c r="CZ437">
        <f t="shared" si="290"/>
        <v>1077.96</v>
      </c>
      <c r="DA437">
        <f t="shared" si="291"/>
        <v>9.11</v>
      </c>
      <c r="DB437">
        <f t="shared" si="292"/>
        <v>10384.969999999999</v>
      </c>
      <c r="DC437">
        <f t="shared" si="293"/>
        <v>0</v>
      </c>
      <c r="DD437" t="s">
        <v>6</v>
      </c>
      <c r="DE437" t="s">
        <v>6</v>
      </c>
      <c r="DF437">
        <f t="shared" si="294"/>
        <v>49101.1</v>
      </c>
      <c r="DG437">
        <f t="shared" si="295"/>
        <v>0</v>
      </c>
      <c r="DH437">
        <f>Source!I334*SmtRes!Y437</f>
        <v>5.0000000166000005</v>
      </c>
      <c r="DI437">
        <f t="shared" si="296"/>
        <v>1025.04</v>
      </c>
      <c r="DJ437">
        <f t="shared" si="298"/>
        <v>49101.1</v>
      </c>
      <c r="DK437">
        <f>Source!BC334</f>
        <v>9.11</v>
      </c>
      <c r="DL437" t="s">
        <v>6</v>
      </c>
      <c r="DM437">
        <v>0</v>
      </c>
      <c r="DN437" t="s">
        <v>6</v>
      </c>
      <c r="DO437">
        <v>0</v>
      </c>
      <c r="GP437">
        <v>1</v>
      </c>
      <c r="GQ437">
        <v>-1</v>
      </c>
      <c r="GR437">
        <v>-1</v>
      </c>
    </row>
    <row r="438" spans="1:200" x14ac:dyDescent="0.2">
      <c r="A438">
        <f>ROW(Source!A334)</f>
        <v>334</v>
      </c>
      <c r="B438">
        <v>74715642</v>
      </c>
      <c r="C438">
        <v>74761579</v>
      </c>
      <c r="D438">
        <v>0</v>
      </c>
      <c r="E438">
        <v>0</v>
      </c>
      <c r="F438">
        <v>1</v>
      </c>
      <c r="G438">
        <v>1</v>
      </c>
      <c r="H438">
        <v>3</v>
      </c>
      <c r="I438" t="s">
        <v>35</v>
      </c>
      <c r="J438" t="s">
        <v>142</v>
      </c>
      <c r="K438" t="s">
        <v>365</v>
      </c>
      <c r="L438">
        <v>1327</v>
      </c>
      <c r="N438">
        <v>1005</v>
      </c>
      <c r="O438" t="s">
        <v>105</v>
      </c>
      <c r="P438" t="s">
        <v>105</v>
      </c>
      <c r="Q438">
        <v>1</v>
      </c>
      <c r="W438">
        <v>0</v>
      </c>
      <c r="X438">
        <v>-1507634857</v>
      </c>
      <c r="Y438">
        <f t="shared" si="297"/>
        <v>90.366088599999998</v>
      </c>
      <c r="AA438">
        <v>1259.5899999999999</v>
      </c>
      <c r="AB438">
        <v>0</v>
      </c>
      <c r="AC438">
        <v>0</v>
      </c>
      <c r="AD438">
        <v>0</v>
      </c>
      <c r="AE438">
        <v>1324.61</v>
      </c>
      <c r="AF438">
        <v>0</v>
      </c>
      <c r="AG438">
        <v>0</v>
      </c>
      <c r="AH438">
        <v>0</v>
      </c>
      <c r="AI438">
        <v>9.11</v>
      </c>
      <c r="AJ438">
        <v>1</v>
      </c>
      <c r="AK438">
        <v>1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 t="s">
        <v>6</v>
      </c>
      <c r="AT438">
        <v>90.366088599999998</v>
      </c>
      <c r="AU438" t="s">
        <v>6</v>
      </c>
      <c r="AV438">
        <v>0</v>
      </c>
      <c r="AW438">
        <v>1</v>
      </c>
      <c r="AX438">
        <v>-1</v>
      </c>
      <c r="AY438">
        <v>0</v>
      </c>
      <c r="AZ438">
        <v>0</v>
      </c>
      <c r="BA438" t="s">
        <v>6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V438">
        <v>0</v>
      </c>
      <c r="CW438">
        <v>0</v>
      </c>
      <c r="CX438">
        <f>ROUND(Y438*Source!I334,7)</f>
        <v>46.9</v>
      </c>
      <c r="CY438">
        <f t="shared" si="289"/>
        <v>1259.5899999999999</v>
      </c>
      <c r="CZ438">
        <f t="shared" si="290"/>
        <v>1324.61</v>
      </c>
      <c r="DA438">
        <f t="shared" si="291"/>
        <v>9.11</v>
      </c>
      <c r="DB438">
        <f t="shared" si="292"/>
        <v>119699.82</v>
      </c>
      <c r="DC438">
        <f t="shared" si="293"/>
        <v>0</v>
      </c>
      <c r="DD438" t="s">
        <v>6</v>
      </c>
      <c r="DE438" t="s">
        <v>6</v>
      </c>
      <c r="DF438">
        <f t="shared" si="294"/>
        <v>565951.68000000005</v>
      </c>
      <c r="DG438">
        <f t="shared" si="295"/>
        <v>0</v>
      </c>
      <c r="DH438">
        <f>Source!I334*SmtRes!Y438</f>
        <v>46.899999983400001</v>
      </c>
      <c r="DI438">
        <f t="shared" si="296"/>
        <v>1259.5899999999999</v>
      </c>
      <c r="DJ438">
        <f t="shared" si="298"/>
        <v>565951.68000000005</v>
      </c>
      <c r="DK438">
        <f>Source!BC334</f>
        <v>9.11</v>
      </c>
      <c r="DL438" t="s">
        <v>6</v>
      </c>
      <c r="DM438">
        <v>0</v>
      </c>
      <c r="DN438" t="s">
        <v>6</v>
      </c>
      <c r="DO438">
        <v>0</v>
      </c>
      <c r="GP438">
        <v>1</v>
      </c>
      <c r="GQ438">
        <v>-1</v>
      </c>
      <c r="GR438">
        <v>-1</v>
      </c>
    </row>
    <row r="439" spans="1:200" x14ac:dyDescent="0.2">
      <c r="A439">
        <f>ROW(Source!A373)</f>
        <v>373</v>
      </c>
      <c r="B439">
        <v>74715642</v>
      </c>
      <c r="C439">
        <v>74763246</v>
      </c>
      <c r="D439">
        <v>31715651</v>
      </c>
      <c r="E439">
        <v>70</v>
      </c>
      <c r="F439">
        <v>1</v>
      </c>
      <c r="G439">
        <v>1</v>
      </c>
      <c r="H439">
        <v>1</v>
      </c>
      <c r="I439" t="s">
        <v>522</v>
      </c>
      <c r="J439" t="s">
        <v>6</v>
      </c>
      <c r="K439" t="s">
        <v>523</v>
      </c>
      <c r="L439">
        <v>1191</v>
      </c>
      <c r="N439">
        <v>1013</v>
      </c>
      <c r="O439" t="s">
        <v>524</v>
      </c>
      <c r="P439" t="s">
        <v>524</v>
      </c>
      <c r="Q439">
        <v>1</v>
      </c>
      <c r="W439">
        <v>0</v>
      </c>
      <c r="X439">
        <v>-1111239348</v>
      </c>
      <c r="Y439">
        <f>(AT439*ROUND(1.05,7))</f>
        <v>3.8325</v>
      </c>
      <c r="AA439">
        <v>0</v>
      </c>
      <c r="AB439">
        <v>0</v>
      </c>
      <c r="AC439">
        <v>0</v>
      </c>
      <c r="AD439">
        <v>321.20999999999998</v>
      </c>
      <c r="AE439">
        <v>0</v>
      </c>
      <c r="AF439">
        <v>0</v>
      </c>
      <c r="AG439">
        <v>0</v>
      </c>
      <c r="AH439">
        <v>9.6199999999999992</v>
      </c>
      <c r="AI439">
        <v>1</v>
      </c>
      <c r="AJ439">
        <v>1</v>
      </c>
      <c r="AK439">
        <v>1</v>
      </c>
      <c r="AL439">
        <v>33.39</v>
      </c>
      <c r="AM439">
        <v>4</v>
      </c>
      <c r="AN439">
        <v>0</v>
      </c>
      <c r="AO439">
        <v>1</v>
      </c>
      <c r="AP439">
        <v>1</v>
      </c>
      <c r="AQ439">
        <v>0</v>
      </c>
      <c r="AR439">
        <v>0</v>
      </c>
      <c r="AS439" t="s">
        <v>6</v>
      </c>
      <c r="AT439">
        <v>3.65</v>
      </c>
      <c r="AU439" t="s">
        <v>26</v>
      </c>
      <c r="AV439">
        <v>1</v>
      </c>
      <c r="AW439">
        <v>2</v>
      </c>
      <c r="AX439">
        <v>74763258</v>
      </c>
      <c r="AY439">
        <v>1</v>
      </c>
      <c r="AZ439">
        <v>0</v>
      </c>
      <c r="BA439">
        <v>469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U439">
        <f>ROUND(AT439*Source!I373*AH439*AL439,2)</f>
        <v>1172.42</v>
      </c>
      <c r="CV439">
        <f>ROUND(Y439*Source!I373,7)</f>
        <v>3.8325</v>
      </c>
      <c r="CW439">
        <v>0</v>
      </c>
      <c r="CX439">
        <f>ROUND(Y439*Source!I373,7)</f>
        <v>3.8325</v>
      </c>
      <c r="CY439">
        <f>AD439</f>
        <v>321.20999999999998</v>
      </c>
      <c r="CZ439">
        <f>AH439</f>
        <v>9.6199999999999992</v>
      </c>
      <c r="DA439">
        <f>AL439</f>
        <v>33.39</v>
      </c>
      <c r="DB439">
        <f>ROUND((ROUND(AT439*CZ439,2)*ROUND(1.05,7)),2)</f>
        <v>36.869999999999997</v>
      </c>
      <c r="DC439">
        <f>ROUND((ROUND(AT439*AG439,2)*ROUND(1.05,7)),2)</f>
        <v>0</v>
      </c>
      <c r="DD439" t="s">
        <v>6</v>
      </c>
      <c r="DE439" t="s">
        <v>6</v>
      </c>
      <c r="DF439">
        <f>ROUND(ROUND(AE439,2)*CX439,2)</f>
        <v>0</v>
      </c>
      <c r="DG439">
        <f t="shared" si="295"/>
        <v>0</v>
      </c>
      <c r="DH439">
        <f>Source!I373*SmtRes!Y439</f>
        <v>3.8325</v>
      </c>
      <c r="DI439">
        <f>AD439</f>
        <v>321.20999999999998</v>
      </c>
      <c r="DJ439">
        <f>EtalonRes!AB469</f>
        <v>9.6199999999999992</v>
      </c>
      <c r="DK439">
        <f>Source!BA373</f>
        <v>33.39</v>
      </c>
      <c r="DL439" t="s">
        <v>6</v>
      </c>
      <c r="DM439">
        <v>0</v>
      </c>
      <c r="DN439" t="s">
        <v>6</v>
      </c>
      <c r="DO439">
        <v>0</v>
      </c>
      <c r="GQ439">
        <v>-1</v>
      </c>
      <c r="GR439">
        <v>-1</v>
      </c>
    </row>
    <row r="440" spans="1:200" x14ac:dyDescent="0.2">
      <c r="A440">
        <f>ROW(Source!A373)</f>
        <v>373</v>
      </c>
      <c r="B440">
        <v>74715642</v>
      </c>
      <c r="C440">
        <v>74763246</v>
      </c>
      <c r="D440">
        <v>31709492</v>
      </c>
      <c r="E440">
        <v>70</v>
      </c>
      <c r="F440">
        <v>1</v>
      </c>
      <c r="G440">
        <v>1</v>
      </c>
      <c r="H440">
        <v>1</v>
      </c>
      <c r="I440" t="s">
        <v>525</v>
      </c>
      <c r="J440" t="s">
        <v>6</v>
      </c>
      <c r="K440" t="s">
        <v>526</v>
      </c>
      <c r="L440">
        <v>1191</v>
      </c>
      <c r="N440">
        <v>1013</v>
      </c>
      <c r="O440" t="s">
        <v>524</v>
      </c>
      <c r="P440" t="s">
        <v>524</v>
      </c>
      <c r="Q440">
        <v>1</v>
      </c>
      <c r="W440">
        <v>0</v>
      </c>
      <c r="X440">
        <v>-1417349443</v>
      </c>
      <c r="Y440">
        <f>(AT440*ROUND(1.05,7))</f>
        <v>5.2500000000000005E-2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1</v>
      </c>
      <c r="AK440">
        <v>33.39</v>
      </c>
      <c r="AL440">
        <v>1</v>
      </c>
      <c r="AM440">
        <v>4</v>
      </c>
      <c r="AN440">
        <v>0</v>
      </c>
      <c r="AO440">
        <v>1</v>
      </c>
      <c r="AP440">
        <v>1</v>
      </c>
      <c r="AQ440">
        <v>0</v>
      </c>
      <c r="AR440">
        <v>0</v>
      </c>
      <c r="AS440" t="s">
        <v>6</v>
      </c>
      <c r="AT440">
        <v>0.05</v>
      </c>
      <c r="AU440" t="s">
        <v>26</v>
      </c>
      <c r="AV440">
        <v>2</v>
      </c>
      <c r="AW440">
        <v>2</v>
      </c>
      <c r="AX440">
        <v>74763259</v>
      </c>
      <c r="AY440">
        <v>1</v>
      </c>
      <c r="AZ440">
        <v>0</v>
      </c>
      <c r="BA440">
        <v>470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V440">
        <v>0</v>
      </c>
      <c r="CW440">
        <v>0</v>
      </c>
      <c r="CX440">
        <f>ROUND(Y440*Source!I373,7)</f>
        <v>5.2499999999999998E-2</v>
      </c>
      <c r="CY440">
        <f>AD440</f>
        <v>0</v>
      </c>
      <c r="CZ440">
        <f>AH440</f>
        <v>0</v>
      </c>
      <c r="DA440">
        <f>AL440</f>
        <v>1</v>
      </c>
      <c r="DB440">
        <f>ROUND((ROUND(AT440*CZ440,2)*ROUND(1.05,7)),2)</f>
        <v>0</v>
      </c>
      <c r="DC440">
        <f>ROUND((ROUND(AT440*AG440,2)*ROUND(1.05,7)),2)</f>
        <v>0</v>
      </c>
      <c r="DD440" t="s">
        <v>6</v>
      </c>
      <c r="DE440" t="s">
        <v>6</v>
      </c>
      <c r="DF440">
        <f>ROUND(ROUND(AE440,2)*CX440,2)</f>
        <v>0</v>
      </c>
      <c r="DG440">
        <f t="shared" si="295"/>
        <v>0</v>
      </c>
      <c r="DH440">
        <f>Source!I373*SmtRes!Y440</f>
        <v>5.2500000000000005E-2</v>
      </c>
      <c r="DI440">
        <f>AD440</f>
        <v>0</v>
      </c>
      <c r="DJ440">
        <f>EtalonRes!AB470</f>
        <v>0</v>
      </c>
      <c r="DK440">
        <f>Source!BA373</f>
        <v>33.39</v>
      </c>
      <c r="DL440" t="s">
        <v>6</v>
      </c>
      <c r="DM440">
        <v>0</v>
      </c>
      <c r="DN440" t="s">
        <v>6</v>
      </c>
      <c r="DO440">
        <v>0</v>
      </c>
      <c r="GQ440">
        <v>-1</v>
      </c>
      <c r="GR440">
        <v>-1</v>
      </c>
    </row>
    <row r="441" spans="1:200" x14ac:dyDescent="0.2">
      <c r="A441">
        <f>ROW(Source!A373)</f>
        <v>373</v>
      </c>
      <c r="B441">
        <v>74715642</v>
      </c>
      <c r="C441">
        <v>74763246</v>
      </c>
      <c r="D441">
        <v>49672573</v>
      </c>
      <c r="E441">
        <v>1</v>
      </c>
      <c r="F441">
        <v>1</v>
      </c>
      <c r="G441">
        <v>1</v>
      </c>
      <c r="H441">
        <v>2</v>
      </c>
      <c r="I441" t="s">
        <v>527</v>
      </c>
      <c r="J441" t="s">
        <v>528</v>
      </c>
      <c r="K441" t="s">
        <v>529</v>
      </c>
      <c r="L441">
        <v>1367</v>
      </c>
      <c r="N441">
        <v>1011</v>
      </c>
      <c r="O441" t="s">
        <v>530</v>
      </c>
      <c r="P441" t="s">
        <v>530</v>
      </c>
      <c r="Q441">
        <v>1</v>
      </c>
      <c r="W441">
        <v>0</v>
      </c>
      <c r="X441">
        <v>-430484415</v>
      </c>
      <c r="Y441">
        <f>(AT441*ROUND(1.05,7))</f>
        <v>1.0500000000000001E-2</v>
      </c>
      <c r="AA441">
        <v>0</v>
      </c>
      <c r="AB441">
        <v>1530.2</v>
      </c>
      <c r="AC441">
        <v>450.77</v>
      </c>
      <c r="AD441">
        <v>0</v>
      </c>
      <c r="AE441">
        <v>0</v>
      </c>
      <c r="AF441">
        <v>115.4</v>
      </c>
      <c r="AG441">
        <v>13.5</v>
      </c>
      <c r="AH441">
        <v>0</v>
      </c>
      <c r="AI441">
        <v>1</v>
      </c>
      <c r="AJ441">
        <v>13.26</v>
      </c>
      <c r="AK441">
        <v>33.39</v>
      </c>
      <c r="AL441">
        <v>1</v>
      </c>
      <c r="AM441">
        <v>4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6</v>
      </c>
      <c r="AT441">
        <v>0.01</v>
      </c>
      <c r="AU441" t="s">
        <v>64</v>
      </c>
      <c r="AV441">
        <v>0</v>
      </c>
      <c r="AW441">
        <v>2</v>
      </c>
      <c r="AX441">
        <v>74763260</v>
      </c>
      <c r="AY441">
        <v>1</v>
      </c>
      <c r="AZ441">
        <v>0</v>
      </c>
      <c r="BA441">
        <v>471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V441">
        <v>0</v>
      </c>
      <c r="CW441">
        <f>ROUND(Y441*Source!I373*DO441,7)</f>
        <v>0</v>
      </c>
      <c r="CX441">
        <f>ROUND(Y441*Source!I373,7)</f>
        <v>1.0500000000000001E-2</v>
      </c>
      <c r="CY441">
        <f>AB441</f>
        <v>1530.2</v>
      </c>
      <c r="CZ441">
        <f>AF441</f>
        <v>115.4</v>
      </c>
      <c r="DA441">
        <f>AJ441</f>
        <v>13.26</v>
      </c>
      <c r="DB441">
        <f>ROUND((ROUND(AT441*CZ441,2)*ROUND(1.05,7)),2)</f>
        <v>1.21</v>
      </c>
      <c r="DC441">
        <f>ROUND((ROUND(AT441*AG441,2)*ROUND(1.05,7)),2)</f>
        <v>0.15</v>
      </c>
      <c r="DD441" t="s">
        <v>6</v>
      </c>
      <c r="DE441" t="s">
        <v>6</v>
      </c>
      <c r="DF441">
        <f>ROUND(ROUND(AE441,2)*CX441,2)</f>
        <v>0</v>
      </c>
      <c r="DG441">
        <f>ROUND(ROUND(AF441*AJ441,2)*CX441,2)</f>
        <v>16.07</v>
      </c>
      <c r="DH441">
        <f>Source!I373*SmtRes!Y441</f>
        <v>1.0500000000000001E-2</v>
      </c>
      <c r="DI441">
        <f>AB441</f>
        <v>1530.2</v>
      </c>
      <c r="DJ441">
        <f>EtalonRes!Z471</f>
        <v>115.4</v>
      </c>
      <c r="DK441">
        <f>Source!BB373</f>
        <v>13.26</v>
      </c>
      <c r="DL441" t="s">
        <v>6</v>
      </c>
      <c r="DM441">
        <v>0</v>
      </c>
      <c r="DN441" t="s">
        <v>6</v>
      </c>
      <c r="DO441">
        <v>0</v>
      </c>
      <c r="GQ441">
        <v>-1</v>
      </c>
      <c r="GR441">
        <v>-1</v>
      </c>
    </row>
    <row r="442" spans="1:200" x14ac:dyDescent="0.2">
      <c r="A442">
        <f>ROW(Source!A373)</f>
        <v>373</v>
      </c>
      <c r="B442">
        <v>74715642</v>
      </c>
      <c r="C442">
        <v>74763246</v>
      </c>
      <c r="D442">
        <v>49672695</v>
      </c>
      <c r="E442">
        <v>1</v>
      </c>
      <c r="F442">
        <v>1</v>
      </c>
      <c r="G442">
        <v>1</v>
      </c>
      <c r="H442">
        <v>2</v>
      </c>
      <c r="I442" t="s">
        <v>531</v>
      </c>
      <c r="J442" t="s">
        <v>532</v>
      </c>
      <c r="K442" t="s">
        <v>533</v>
      </c>
      <c r="L442">
        <v>1367</v>
      </c>
      <c r="N442">
        <v>1011</v>
      </c>
      <c r="O442" t="s">
        <v>530</v>
      </c>
      <c r="P442" t="s">
        <v>530</v>
      </c>
      <c r="Q442">
        <v>1</v>
      </c>
      <c r="W442">
        <v>0</v>
      </c>
      <c r="X442">
        <v>1063590936</v>
      </c>
      <c r="Y442">
        <f>(AT442*ROUND(1.05,7))</f>
        <v>0.95550000000000013</v>
      </c>
      <c r="AA442">
        <v>0</v>
      </c>
      <c r="AB442">
        <v>41.37</v>
      </c>
      <c r="AC442">
        <v>0</v>
      </c>
      <c r="AD442">
        <v>0</v>
      </c>
      <c r="AE442">
        <v>0</v>
      </c>
      <c r="AF442">
        <v>3.12</v>
      </c>
      <c r="AG442">
        <v>0</v>
      </c>
      <c r="AH442">
        <v>0</v>
      </c>
      <c r="AI442">
        <v>1</v>
      </c>
      <c r="AJ442">
        <v>13.26</v>
      </c>
      <c r="AK442">
        <v>33.39</v>
      </c>
      <c r="AL442">
        <v>1</v>
      </c>
      <c r="AM442">
        <v>4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6</v>
      </c>
      <c r="AT442">
        <v>0.91</v>
      </c>
      <c r="AU442" t="s">
        <v>64</v>
      </c>
      <c r="AV442">
        <v>0</v>
      </c>
      <c r="AW442">
        <v>2</v>
      </c>
      <c r="AX442">
        <v>74763261</v>
      </c>
      <c r="AY442">
        <v>1</v>
      </c>
      <c r="AZ442">
        <v>0</v>
      </c>
      <c r="BA442">
        <v>472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V442">
        <v>0</v>
      </c>
      <c r="CW442">
        <f>ROUND(Y442*Source!I373*DO442,7)</f>
        <v>0</v>
      </c>
      <c r="CX442">
        <f>ROUND(Y442*Source!I373,7)</f>
        <v>0.95550000000000002</v>
      </c>
      <c r="CY442">
        <f>AB442</f>
        <v>41.37</v>
      </c>
      <c r="CZ442">
        <f>AF442</f>
        <v>3.12</v>
      </c>
      <c r="DA442">
        <f>AJ442</f>
        <v>13.26</v>
      </c>
      <c r="DB442">
        <f>ROUND((ROUND(AT442*CZ442,2)*ROUND(1.05,7)),2)</f>
        <v>2.98</v>
      </c>
      <c r="DC442">
        <f>ROUND((ROUND(AT442*AG442,2)*ROUND(1.05,7)),2)</f>
        <v>0</v>
      </c>
      <c r="DD442" t="s">
        <v>6</v>
      </c>
      <c r="DE442" t="s">
        <v>6</v>
      </c>
      <c r="DF442">
        <f>ROUND(ROUND(AE442,2)*CX442,2)</f>
        <v>0</v>
      </c>
      <c r="DG442">
        <f>ROUND(ROUND(AF442*AJ442,2)*CX442,2)</f>
        <v>39.53</v>
      </c>
      <c r="DH442">
        <f>Source!I373*SmtRes!Y442</f>
        <v>0.95550000000000013</v>
      </c>
      <c r="DI442">
        <f>AB442</f>
        <v>41.37</v>
      </c>
      <c r="DJ442">
        <f>EtalonRes!Z472</f>
        <v>3.12</v>
      </c>
      <c r="DK442">
        <f>Source!BB373</f>
        <v>13.26</v>
      </c>
      <c r="DL442" t="s">
        <v>6</v>
      </c>
      <c r="DM442">
        <v>0</v>
      </c>
      <c r="DN442" t="s">
        <v>6</v>
      </c>
      <c r="DO442">
        <v>0</v>
      </c>
      <c r="GQ442">
        <v>-1</v>
      </c>
      <c r="GR442">
        <v>-1</v>
      </c>
    </row>
    <row r="443" spans="1:200" x14ac:dyDescent="0.2">
      <c r="A443">
        <f>ROW(Source!A373)</f>
        <v>373</v>
      </c>
      <c r="B443">
        <v>74715642</v>
      </c>
      <c r="C443">
        <v>74763246</v>
      </c>
      <c r="D443">
        <v>49673503</v>
      </c>
      <c r="E443">
        <v>1</v>
      </c>
      <c r="F443">
        <v>1</v>
      </c>
      <c r="G443">
        <v>1</v>
      </c>
      <c r="H443">
        <v>2</v>
      </c>
      <c r="I443" t="s">
        <v>534</v>
      </c>
      <c r="J443" t="s">
        <v>535</v>
      </c>
      <c r="K443" t="s">
        <v>536</v>
      </c>
      <c r="L443">
        <v>1367</v>
      </c>
      <c r="N443">
        <v>1011</v>
      </c>
      <c r="O443" t="s">
        <v>530</v>
      </c>
      <c r="P443" t="s">
        <v>530</v>
      </c>
      <c r="Q443">
        <v>1</v>
      </c>
      <c r="W443">
        <v>0</v>
      </c>
      <c r="X443">
        <v>509054691</v>
      </c>
      <c r="Y443">
        <f>(AT443*ROUND(1.05,7))</f>
        <v>4.2000000000000003E-2</v>
      </c>
      <c r="AA443">
        <v>0</v>
      </c>
      <c r="AB443">
        <v>871.31</v>
      </c>
      <c r="AC443">
        <v>387.32</v>
      </c>
      <c r="AD443">
        <v>0</v>
      </c>
      <c r="AE443">
        <v>0</v>
      </c>
      <c r="AF443">
        <v>65.709999999999994</v>
      </c>
      <c r="AG443">
        <v>11.6</v>
      </c>
      <c r="AH443">
        <v>0</v>
      </c>
      <c r="AI443">
        <v>1</v>
      </c>
      <c r="AJ443">
        <v>13.26</v>
      </c>
      <c r="AK443">
        <v>33.39</v>
      </c>
      <c r="AL443">
        <v>1</v>
      </c>
      <c r="AM443">
        <v>4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6</v>
      </c>
      <c r="AT443">
        <v>0.04</v>
      </c>
      <c r="AU443" t="s">
        <v>64</v>
      </c>
      <c r="AV443">
        <v>0</v>
      </c>
      <c r="AW443">
        <v>2</v>
      </c>
      <c r="AX443">
        <v>74763262</v>
      </c>
      <c r="AY443">
        <v>1</v>
      </c>
      <c r="AZ443">
        <v>0</v>
      </c>
      <c r="BA443">
        <v>473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V443">
        <v>0</v>
      </c>
      <c r="CW443">
        <f>ROUND(Y443*Source!I373*DO443,7)</f>
        <v>0</v>
      </c>
      <c r="CX443">
        <f>ROUND(Y443*Source!I373,7)</f>
        <v>4.2000000000000003E-2</v>
      </c>
      <c r="CY443">
        <f>AB443</f>
        <v>871.31</v>
      </c>
      <c r="CZ443">
        <f>AF443</f>
        <v>65.709999999999994</v>
      </c>
      <c r="DA443">
        <f>AJ443</f>
        <v>13.26</v>
      </c>
      <c r="DB443">
        <f>ROUND((ROUND(AT443*CZ443,2)*ROUND(1.05,7)),2)</f>
        <v>2.76</v>
      </c>
      <c r="DC443">
        <f>ROUND((ROUND(AT443*AG443,2)*ROUND(1.05,7)),2)</f>
        <v>0.48</v>
      </c>
      <c r="DD443" t="s">
        <v>6</v>
      </c>
      <c r="DE443" t="s">
        <v>6</v>
      </c>
      <c r="DF443">
        <f>ROUND(ROUND(AE443,2)*CX443,2)</f>
        <v>0</v>
      </c>
      <c r="DG443">
        <f>ROUND(ROUND(AF443*AJ443,2)*CX443,2)</f>
        <v>36.6</v>
      </c>
      <c r="DH443">
        <f>Source!I373*SmtRes!Y443</f>
        <v>4.2000000000000003E-2</v>
      </c>
      <c r="DI443">
        <f>AB443</f>
        <v>871.31</v>
      </c>
      <c r="DJ443">
        <f>EtalonRes!Z473</f>
        <v>65.709999999999994</v>
      </c>
      <c r="DK443">
        <f>Source!BB373</f>
        <v>13.26</v>
      </c>
      <c r="DL443" t="s">
        <v>6</v>
      </c>
      <c r="DM443">
        <v>0</v>
      </c>
      <c r="DN443" t="s">
        <v>6</v>
      </c>
      <c r="DO443">
        <v>0</v>
      </c>
      <c r="GQ443">
        <v>-1</v>
      </c>
      <c r="GR443">
        <v>-1</v>
      </c>
    </row>
    <row r="444" spans="1:200" x14ac:dyDescent="0.2">
      <c r="A444">
        <f>ROW(Source!A373)</f>
        <v>373</v>
      </c>
      <c r="B444">
        <v>74715642</v>
      </c>
      <c r="C444">
        <v>74763246</v>
      </c>
      <c r="D444">
        <v>49525488</v>
      </c>
      <c r="E444">
        <v>1</v>
      </c>
      <c r="F444">
        <v>1</v>
      </c>
      <c r="G444">
        <v>1</v>
      </c>
      <c r="H444">
        <v>3</v>
      </c>
      <c r="I444" t="s">
        <v>537</v>
      </c>
      <c r="J444" t="s">
        <v>538</v>
      </c>
      <c r="K444" t="s">
        <v>539</v>
      </c>
      <c r="L444">
        <v>1346</v>
      </c>
      <c r="N444">
        <v>1009</v>
      </c>
      <c r="O444" t="s">
        <v>540</v>
      </c>
      <c r="P444" t="s">
        <v>540</v>
      </c>
      <c r="Q444">
        <v>1</v>
      </c>
      <c r="W444">
        <v>0</v>
      </c>
      <c r="X444">
        <v>-1864341761</v>
      </c>
      <c r="Y444" s="183" t="e">
        <f>#REF!</f>
        <v>#REF!</v>
      </c>
      <c r="AA444">
        <v>82.35</v>
      </c>
      <c r="AB444">
        <v>0</v>
      </c>
      <c r="AC444">
        <v>0</v>
      </c>
      <c r="AD444">
        <v>0</v>
      </c>
      <c r="AE444">
        <v>9.0399999999999991</v>
      </c>
      <c r="AF444">
        <v>0</v>
      </c>
      <c r="AG444">
        <v>0</v>
      </c>
      <c r="AH444">
        <v>0</v>
      </c>
      <c r="AI444">
        <v>9.11</v>
      </c>
      <c r="AJ444">
        <v>1</v>
      </c>
      <c r="AK444">
        <v>1</v>
      </c>
      <c r="AL444">
        <v>1</v>
      </c>
      <c r="AM444">
        <v>4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6</v>
      </c>
      <c r="AT444">
        <v>0.02</v>
      </c>
      <c r="AU444" t="s">
        <v>6</v>
      </c>
      <c r="AV444">
        <v>0</v>
      </c>
      <c r="AW444">
        <v>2</v>
      </c>
      <c r="AX444">
        <v>74763263</v>
      </c>
      <c r="AY444">
        <v>1</v>
      </c>
      <c r="AZ444">
        <v>0</v>
      </c>
      <c r="BA444">
        <v>474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V444">
        <v>0</v>
      </c>
      <c r="CW444">
        <v>0</v>
      </c>
      <c r="CX444" t="e">
        <f>ROUND(Y444*Source!I373,7)</f>
        <v>#REF!</v>
      </c>
      <c r="CY444">
        <f>AA444</f>
        <v>82.35</v>
      </c>
      <c r="CZ444">
        <f>AE444</f>
        <v>9.0399999999999991</v>
      </c>
      <c r="DA444">
        <f>AI444</f>
        <v>9.11</v>
      </c>
      <c r="DB444">
        <f>ROUND(ROUND(AT444*CZ444,2),2)</f>
        <v>0.18</v>
      </c>
      <c r="DC444">
        <f>ROUND(ROUND(AT444*AG444,2),2)</f>
        <v>0</v>
      </c>
      <c r="DD444" t="s">
        <v>6</v>
      </c>
      <c r="DE444" t="s">
        <v>6</v>
      </c>
      <c r="DF444" t="e">
        <f>ROUND(ROUND(AE444*AI444,2)*CX444,2)</f>
        <v>#REF!</v>
      </c>
      <c r="DG444" t="e">
        <f t="shared" ref="DG444:DG449" si="299">ROUND(ROUND(AF444,2)*CX444,2)</f>
        <v>#REF!</v>
      </c>
      <c r="DH444" t="e">
        <f>Source!I373*SmtRes!Y444</f>
        <v>#REF!</v>
      </c>
      <c r="DI444">
        <f>AA444</f>
        <v>82.35</v>
      </c>
      <c r="DJ444">
        <f>EtalonRes!Y474</f>
        <v>9.0399999999999991</v>
      </c>
      <c r="DK444">
        <f>Source!BC373</f>
        <v>9.11</v>
      </c>
      <c r="DL444" t="s">
        <v>6</v>
      </c>
      <c r="DM444">
        <v>0</v>
      </c>
      <c r="DN444" t="s">
        <v>6</v>
      </c>
      <c r="DO444">
        <v>0</v>
      </c>
      <c r="GQ444">
        <v>-1</v>
      </c>
      <c r="GR444">
        <v>-1</v>
      </c>
    </row>
    <row r="445" spans="1:200" x14ac:dyDescent="0.2">
      <c r="A445">
        <f>ROW(Source!A373)</f>
        <v>373</v>
      </c>
      <c r="B445">
        <v>74715642</v>
      </c>
      <c r="C445">
        <v>74763246</v>
      </c>
      <c r="D445">
        <v>49526492</v>
      </c>
      <c r="E445">
        <v>1</v>
      </c>
      <c r="F445">
        <v>1</v>
      </c>
      <c r="G445">
        <v>1</v>
      </c>
      <c r="H445">
        <v>3</v>
      </c>
      <c r="I445" t="s">
        <v>541</v>
      </c>
      <c r="J445" t="s">
        <v>542</v>
      </c>
      <c r="K445" t="s">
        <v>543</v>
      </c>
      <c r="L445">
        <v>1346</v>
      </c>
      <c r="N445">
        <v>1009</v>
      </c>
      <c r="O445" t="s">
        <v>540</v>
      </c>
      <c r="P445" t="s">
        <v>540</v>
      </c>
      <c r="Q445">
        <v>1</v>
      </c>
      <c r="W445">
        <v>0</v>
      </c>
      <c r="X445">
        <v>497341279</v>
      </c>
      <c r="Y445" s="183" t="e">
        <f>#REF!</f>
        <v>#REF!</v>
      </c>
      <c r="AA445">
        <v>210.35</v>
      </c>
      <c r="AB445">
        <v>0</v>
      </c>
      <c r="AC445">
        <v>0</v>
      </c>
      <c r="AD445">
        <v>0</v>
      </c>
      <c r="AE445">
        <v>23.09</v>
      </c>
      <c r="AF445">
        <v>0</v>
      </c>
      <c r="AG445">
        <v>0</v>
      </c>
      <c r="AH445">
        <v>0</v>
      </c>
      <c r="AI445">
        <v>9.11</v>
      </c>
      <c r="AJ445">
        <v>1</v>
      </c>
      <c r="AK445">
        <v>1</v>
      </c>
      <c r="AL445">
        <v>1</v>
      </c>
      <c r="AM445">
        <v>4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6</v>
      </c>
      <c r="AT445">
        <v>0.08</v>
      </c>
      <c r="AU445" t="s">
        <v>6</v>
      </c>
      <c r="AV445">
        <v>0</v>
      </c>
      <c r="AW445">
        <v>2</v>
      </c>
      <c r="AX445">
        <v>74763264</v>
      </c>
      <c r="AY445">
        <v>1</v>
      </c>
      <c r="AZ445">
        <v>0</v>
      </c>
      <c r="BA445">
        <v>475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V445">
        <v>0</v>
      </c>
      <c r="CW445">
        <v>0</v>
      </c>
      <c r="CX445" t="e">
        <f>ROUND(Y445*Source!I373,7)</f>
        <v>#REF!</v>
      </c>
      <c r="CY445">
        <f>AA445</f>
        <v>210.35</v>
      </c>
      <c r="CZ445">
        <f>AE445</f>
        <v>23.09</v>
      </c>
      <c r="DA445">
        <f>AI445</f>
        <v>9.11</v>
      </c>
      <c r="DB445">
        <f>ROUND(ROUND(AT445*CZ445,2),2)</f>
        <v>1.85</v>
      </c>
      <c r="DC445">
        <f>ROUND(ROUND(AT445*AG445,2),2)</f>
        <v>0</v>
      </c>
      <c r="DD445" t="s">
        <v>6</v>
      </c>
      <c r="DE445" t="s">
        <v>6</v>
      </c>
      <c r="DF445" t="e">
        <f>ROUND(ROUND(AE445*AI445,2)*CX445,2)</f>
        <v>#REF!</v>
      </c>
      <c r="DG445" t="e">
        <f t="shared" si="299"/>
        <v>#REF!</v>
      </c>
      <c r="DH445" t="e">
        <f>Source!I373*SmtRes!Y445</f>
        <v>#REF!</v>
      </c>
      <c r="DI445">
        <f>AA445</f>
        <v>210.35</v>
      </c>
      <c r="DJ445">
        <f>EtalonRes!Y475</f>
        <v>23.09</v>
      </c>
      <c r="DK445">
        <f>Source!BC373</f>
        <v>9.11</v>
      </c>
      <c r="DL445" t="s">
        <v>6</v>
      </c>
      <c r="DM445">
        <v>0</v>
      </c>
      <c r="DN445" t="s">
        <v>6</v>
      </c>
      <c r="DO445">
        <v>0</v>
      </c>
      <c r="GQ445">
        <v>-1</v>
      </c>
      <c r="GR445">
        <v>-1</v>
      </c>
    </row>
    <row r="446" spans="1:200" x14ac:dyDescent="0.2">
      <c r="A446">
        <f>ROW(Source!A373)</f>
        <v>373</v>
      </c>
      <c r="B446">
        <v>74715642</v>
      </c>
      <c r="C446">
        <v>74763246</v>
      </c>
      <c r="D446">
        <v>0</v>
      </c>
      <c r="E446">
        <v>1</v>
      </c>
      <c r="F446">
        <v>1</v>
      </c>
      <c r="G446">
        <v>1</v>
      </c>
      <c r="H446">
        <v>3</v>
      </c>
      <c r="I446" t="s">
        <v>35</v>
      </c>
      <c r="J446" t="s">
        <v>214</v>
      </c>
      <c r="K446" t="s">
        <v>213</v>
      </c>
      <c r="L446">
        <v>1377</v>
      </c>
      <c r="N446">
        <v>1013</v>
      </c>
      <c r="O446" t="s">
        <v>37</v>
      </c>
      <c r="P446" t="s">
        <v>37</v>
      </c>
      <c r="Q446">
        <v>1</v>
      </c>
      <c r="W446">
        <v>0</v>
      </c>
      <c r="X446">
        <v>1296382540</v>
      </c>
      <c r="Y446">
        <f>AT446</f>
        <v>1</v>
      </c>
      <c r="AA446">
        <v>6752.16</v>
      </c>
      <c r="AB446">
        <v>0</v>
      </c>
      <c r="AC446">
        <v>0</v>
      </c>
      <c r="AD446">
        <v>0</v>
      </c>
      <c r="AE446">
        <v>7045.0199999999995</v>
      </c>
      <c r="AF446">
        <v>0</v>
      </c>
      <c r="AG446">
        <v>0</v>
      </c>
      <c r="AH446">
        <v>0</v>
      </c>
      <c r="AI446">
        <v>6.13</v>
      </c>
      <c r="AJ446">
        <v>1</v>
      </c>
      <c r="AK446">
        <v>1</v>
      </c>
      <c r="AL446">
        <v>1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 t="s">
        <v>6</v>
      </c>
      <c r="AT446">
        <v>1</v>
      </c>
      <c r="AU446" t="s">
        <v>6</v>
      </c>
      <c r="AV446">
        <v>0</v>
      </c>
      <c r="AW446">
        <v>1</v>
      </c>
      <c r="AX446">
        <v>-1</v>
      </c>
      <c r="AY446">
        <v>0</v>
      </c>
      <c r="AZ446">
        <v>0</v>
      </c>
      <c r="BA446" t="s">
        <v>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V446">
        <v>0</v>
      </c>
      <c r="CW446">
        <v>0</v>
      </c>
      <c r="CX446">
        <f>ROUND(Y446*Source!I373,7)</f>
        <v>1</v>
      </c>
      <c r="CY446">
        <f>AA446</f>
        <v>6752.16</v>
      </c>
      <c r="CZ446">
        <f>AE446</f>
        <v>7045.0199999999995</v>
      </c>
      <c r="DA446">
        <f>AI446</f>
        <v>6.13</v>
      </c>
      <c r="DB446">
        <f>ROUND(ROUND(AT446*CZ446,2),2)</f>
        <v>7045.02</v>
      </c>
      <c r="DC446">
        <f>ROUND(ROUND(AT446*AG446,2),2)</f>
        <v>0</v>
      </c>
      <c r="DD446" t="s">
        <v>6</v>
      </c>
      <c r="DE446" t="s">
        <v>6</v>
      </c>
      <c r="DF446">
        <f>ROUND(ROUND(AE446*AI446,2)*CX446,2)</f>
        <v>43185.97</v>
      </c>
      <c r="DG446">
        <f t="shared" si="299"/>
        <v>0</v>
      </c>
      <c r="DH446">
        <f>Source!I373*SmtRes!Y446</f>
        <v>1</v>
      </c>
      <c r="DI446">
        <f>AA446</f>
        <v>6752.16</v>
      </c>
      <c r="DJ446">
        <f>DF446</f>
        <v>43185.97</v>
      </c>
      <c r="DK446">
        <f>Source!BC373</f>
        <v>9.11</v>
      </c>
      <c r="DL446" t="s">
        <v>6</v>
      </c>
      <c r="DM446">
        <v>0</v>
      </c>
      <c r="DN446" t="s">
        <v>6</v>
      </c>
      <c r="DO446">
        <v>0</v>
      </c>
      <c r="GP446">
        <v>1</v>
      </c>
      <c r="GQ446">
        <v>-1</v>
      </c>
      <c r="GR446">
        <v>-1</v>
      </c>
    </row>
    <row r="447" spans="1:200" x14ac:dyDescent="0.2">
      <c r="A447">
        <f>ROW(Source!A373)</f>
        <v>373</v>
      </c>
      <c r="B447">
        <v>74715642</v>
      </c>
      <c r="C447">
        <v>74763246</v>
      </c>
      <c r="D447">
        <v>0</v>
      </c>
      <c r="E447">
        <v>1</v>
      </c>
      <c r="F447">
        <v>1</v>
      </c>
      <c r="G447">
        <v>1</v>
      </c>
      <c r="H447">
        <v>3</v>
      </c>
      <c r="I447" t="s">
        <v>35</v>
      </c>
      <c r="J447" t="s">
        <v>219</v>
      </c>
      <c r="K447" t="s">
        <v>218</v>
      </c>
      <c r="L447">
        <v>1371</v>
      </c>
      <c r="N447">
        <v>1013</v>
      </c>
      <c r="O447" t="s">
        <v>23</v>
      </c>
      <c r="P447" t="s">
        <v>23</v>
      </c>
      <c r="Q447">
        <v>1</v>
      </c>
      <c r="W447">
        <v>0</v>
      </c>
      <c r="X447">
        <v>-1765250746</v>
      </c>
      <c r="Y447">
        <f>AT447</f>
        <v>2</v>
      </c>
      <c r="AA447">
        <v>366.66</v>
      </c>
      <c r="AB447">
        <v>0</v>
      </c>
      <c r="AC447">
        <v>0</v>
      </c>
      <c r="AD447">
        <v>0</v>
      </c>
      <c r="AE447">
        <v>385.59000000000003</v>
      </c>
      <c r="AF447">
        <v>0</v>
      </c>
      <c r="AG447">
        <v>0</v>
      </c>
      <c r="AH447">
        <v>0</v>
      </c>
      <c r="AI447">
        <v>9.11</v>
      </c>
      <c r="AJ447">
        <v>1</v>
      </c>
      <c r="AK447">
        <v>1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 t="s">
        <v>6</v>
      </c>
      <c r="AT447">
        <v>2</v>
      </c>
      <c r="AU447" t="s">
        <v>6</v>
      </c>
      <c r="AV447">
        <v>0</v>
      </c>
      <c r="AW447">
        <v>1</v>
      </c>
      <c r="AX447">
        <v>-1</v>
      </c>
      <c r="AY447">
        <v>0</v>
      </c>
      <c r="AZ447">
        <v>0</v>
      </c>
      <c r="BA447" t="s">
        <v>6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V447">
        <v>0</v>
      </c>
      <c r="CW447">
        <v>0</v>
      </c>
      <c r="CX447">
        <f>ROUND(Y447*Source!I373,7)</f>
        <v>2</v>
      </c>
      <c r="CY447">
        <f>AA447</f>
        <v>366.66</v>
      </c>
      <c r="CZ447">
        <f>AE447</f>
        <v>385.59000000000003</v>
      </c>
      <c r="DA447">
        <f>AI447</f>
        <v>9.11</v>
      </c>
      <c r="DB447">
        <f>ROUND(ROUND(AT447*CZ447,2),2)</f>
        <v>771.18</v>
      </c>
      <c r="DC447">
        <f>ROUND(ROUND(AT447*AG447,2),2)</f>
        <v>0</v>
      </c>
      <c r="DD447" t="s">
        <v>6</v>
      </c>
      <c r="DE447" t="s">
        <v>6</v>
      </c>
      <c r="DF447">
        <f>ROUND(ROUND(AE447*AI447,2)*CX447,2)</f>
        <v>7025.44</v>
      </c>
      <c r="DG447">
        <f t="shared" si="299"/>
        <v>0</v>
      </c>
      <c r="DH447">
        <f>Source!I373*SmtRes!Y447</f>
        <v>2</v>
      </c>
      <c r="DI447">
        <f>AA447</f>
        <v>366.66</v>
      </c>
      <c r="DJ447">
        <f>DF447</f>
        <v>7025.44</v>
      </c>
      <c r="DK447">
        <f>Source!BC373</f>
        <v>9.11</v>
      </c>
      <c r="DL447" t="s">
        <v>6</v>
      </c>
      <c r="DM447">
        <v>0</v>
      </c>
      <c r="DN447" t="s">
        <v>6</v>
      </c>
      <c r="DO447">
        <v>0</v>
      </c>
      <c r="GP447">
        <v>1</v>
      </c>
      <c r="GQ447">
        <v>-1</v>
      </c>
      <c r="GR447">
        <v>-1</v>
      </c>
    </row>
    <row r="448" spans="1:200" x14ac:dyDescent="0.2">
      <c r="A448">
        <f>ROW(Source!A376)</f>
        <v>376</v>
      </c>
      <c r="B448">
        <v>74715642</v>
      </c>
      <c r="C448">
        <v>74763434</v>
      </c>
      <c r="D448">
        <v>31709594</v>
      </c>
      <c r="E448">
        <v>70</v>
      </c>
      <c r="F448">
        <v>1</v>
      </c>
      <c r="G448">
        <v>1</v>
      </c>
      <c r="H448">
        <v>1</v>
      </c>
      <c r="I448" t="s">
        <v>544</v>
      </c>
      <c r="J448" t="s">
        <v>6</v>
      </c>
      <c r="K448" t="s">
        <v>545</v>
      </c>
      <c r="L448">
        <v>1191</v>
      </c>
      <c r="N448">
        <v>1013</v>
      </c>
      <c r="O448" t="s">
        <v>524</v>
      </c>
      <c r="P448" t="s">
        <v>524</v>
      </c>
      <c r="Q448">
        <v>1</v>
      </c>
      <c r="W448">
        <v>0</v>
      </c>
      <c r="X448">
        <v>-1759674247</v>
      </c>
      <c r="Y448">
        <f>(AT448*ROUND(1.05,7))</f>
        <v>1.0815000000000001</v>
      </c>
      <c r="AA448">
        <v>0</v>
      </c>
      <c r="AB448">
        <v>0</v>
      </c>
      <c r="AC448">
        <v>0</v>
      </c>
      <c r="AD448">
        <v>295.83999999999997</v>
      </c>
      <c r="AE448">
        <v>0</v>
      </c>
      <c r="AF448">
        <v>0</v>
      </c>
      <c r="AG448">
        <v>0</v>
      </c>
      <c r="AH448">
        <v>8.86</v>
      </c>
      <c r="AI448">
        <v>1</v>
      </c>
      <c r="AJ448">
        <v>1</v>
      </c>
      <c r="AK448">
        <v>1</v>
      </c>
      <c r="AL448">
        <v>33.39</v>
      </c>
      <c r="AM448">
        <v>4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6</v>
      </c>
      <c r="AT448">
        <v>1.03</v>
      </c>
      <c r="AU448" t="s">
        <v>64</v>
      </c>
      <c r="AV448">
        <v>1</v>
      </c>
      <c r="AW448">
        <v>2</v>
      </c>
      <c r="AX448">
        <v>74763443</v>
      </c>
      <c r="AY448">
        <v>1</v>
      </c>
      <c r="AZ448">
        <v>0</v>
      </c>
      <c r="BA448">
        <v>476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U448">
        <f>ROUND(AT448*Source!I376*AH448*AL448,2)</f>
        <v>304.70999999999998</v>
      </c>
      <c r="CV448">
        <f>ROUND(Y448*Source!I376,7)</f>
        <v>1.0814999999999999</v>
      </c>
      <c r="CW448">
        <v>0</v>
      </c>
      <c r="CX448">
        <f>ROUND(Y448*Source!I376,7)</f>
        <v>1.0814999999999999</v>
      </c>
      <c r="CY448">
        <f>AD448</f>
        <v>295.83999999999997</v>
      </c>
      <c r="CZ448">
        <f>AH448</f>
        <v>8.86</v>
      </c>
      <c r="DA448">
        <f>AL448</f>
        <v>33.39</v>
      </c>
      <c r="DB448">
        <f>ROUND((ROUND(AT448*CZ448,2)*ROUND(1.05,7)),2)</f>
        <v>9.59</v>
      </c>
      <c r="DC448">
        <f>ROUND((ROUND(AT448*AG448,2)*ROUND(1.05,7)),2)</f>
        <v>0</v>
      </c>
      <c r="DD448" t="s">
        <v>6</v>
      </c>
      <c r="DE448" t="s">
        <v>6</v>
      </c>
      <c r="DF448">
        <f>ROUND(ROUND(AE448,2)*CX448,2)</f>
        <v>0</v>
      </c>
      <c r="DG448">
        <f t="shared" si="299"/>
        <v>0</v>
      </c>
      <c r="DH448">
        <f>Source!I376*SmtRes!Y448</f>
        <v>1.0815000000000001</v>
      </c>
      <c r="DI448">
        <f>AD448</f>
        <v>295.83999999999997</v>
      </c>
      <c r="DJ448">
        <f>EtalonRes!AB476</f>
        <v>8.86</v>
      </c>
      <c r="DK448">
        <f>Source!BA376</f>
        <v>33.39</v>
      </c>
      <c r="DL448" t="s">
        <v>6</v>
      </c>
      <c r="DM448">
        <v>0</v>
      </c>
      <c r="DN448" t="s">
        <v>6</v>
      </c>
      <c r="DO448">
        <v>0</v>
      </c>
      <c r="GQ448">
        <v>-1</v>
      </c>
      <c r="GR448">
        <v>-1</v>
      </c>
    </row>
    <row r="449" spans="1:200" x14ac:dyDescent="0.2">
      <c r="A449">
        <f>ROW(Source!A376)</f>
        <v>376</v>
      </c>
      <c r="B449">
        <v>74715642</v>
      </c>
      <c r="C449">
        <v>74763434</v>
      </c>
      <c r="D449">
        <v>31709492</v>
      </c>
      <c r="E449">
        <v>70</v>
      </c>
      <c r="F449">
        <v>1</v>
      </c>
      <c r="G449">
        <v>1</v>
      </c>
      <c r="H449">
        <v>1</v>
      </c>
      <c r="I449" t="s">
        <v>525</v>
      </c>
      <c r="J449" t="s">
        <v>6</v>
      </c>
      <c r="K449" t="s">
        <v>526</v>
      </c>
      <c r="L449">
        <v>1191</v>
      </c>
      <c r="N449">
        <v>1013</v>
      </c>
      <c r="O449" t="s">
        <v>524</v>
      </c>
      <c r="P449" t="s">
        <v>524</v>
      </c>
      <c r="Q449">
        <v>1</v>
      </c>
      <c r="W449">
        <v>0</v>
      </c>
      <c r="X449">
        <v>-1417349443</v>
      </c>
      <c r="Y449">
        <f>(AT449*ROUND(1.05,7))</f>
        <v>1.0500000000000001E-2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33.39</v>
      </c>
      <c r="AL449">
        <v>1</v>
      </c>
      <c r="AM449">
        <v>4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6</v>
      </c>
      <c r="AT449">
        <v>0.01</v>
      </c>
      <c r="AU449" t="s">
        <v>64</v>
      </c>
      <c r="AV449">
        <v>2</v>
      </c>
      <c r="AW449">
        <v>2</v>
      </c>
      <c r="AX449">
        <v>74763444</v>
      </c>
      <c r="AY449">
        <v>1</v>
      </c>
      <c r="AZ449">
        <v>0</v>
      </c>
      <c r="BA449">
        <v>477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V449">
        <v>0</v>
      </c>
      <c r="CW449">
        <v>0</v>
      </c>
      <c r="CX449">
        <f>ROUND(Y449*Source!I376,7)</f>
        <v>1.0500000000000001E-2</v>
      </c>
      <c r="CY449">
        <f>AD449</f>
        <v>0</v>
      </c>
      <c r="CZ449">
        <f>AH449</f>
        <v>0</v>
      </c>
      <c r="DA449">
        <f>AL449</f>
        <v>1</v>
      </c>
      <c r="DB449">
        <f>ROUND((ROUND(AT449*CZ449,2)*ROUND(1.05,7)),2)</f>
        <v>0</v>
      </c>
      <c r="DC449">
        <f>ROUND((ROUND(AT449*AG449,2)*ROUND(1.05,7)),2)</f>
        <v>0</v>
      </c>
      <c r="DD449" t="s">
        <v>6</v>
      </c>
      <c r="DE449" t="s">
        <v>6</v>
      </c>
      <c r="DF449">
        <f>ROUND(ROUND(AE449,2)*CX449,2)</f>
        <v>0</v>
      </c>
      <c r="DG449">
        <f t="shared" si="299"/>
        <v>0</v>
      </c>
      <c r="DH449">
        <f>Source!I376*SmtRes!Y449</f>
        <v>1.0500000000000001E-2</v>
      </c>
      <c r="DI449">
        <f>AD449</f>
        <v>0</v>
      </c>
      <c r="DJ449">
        <f>EtalonRes!AB477</f>
        <v>0</v>
      </c>
      <c r="DK449">
        <f>Source!BA376</f>
        <v>33.39</v>
      </c>
      <c r="DL449" t="s">
        <v>6</v>
      </c>
      <c r="DM449">
        <v>0</v>
      </c>
      <c r="DN449" t="s">
        <v>6</v>
      </c>
      <c r="DO449">
        <v>0</v>
      </c>
      <c r="GQ449">
        <v>-1</v>
      </c>
      <c r="GR449">
        <v>-1</v>
      </c>
    </row>
    <row r="450" spans="1:200" x14ac:dyDescent="0.2">
      <c r="A450">
        <f>ROW(Source!A376)</f>
        <v>376</v>
      </c>
      <c r="B450">
        <v>74715642</v>
      </c>
      <c r="C450">
        <v>74763434</v>
      </c>
      <c r="D450">
        <v>49672695</v>
      </c>
      <c r="E450">
        <v>1</v>
      </c>
      <c r="F450">
        <v>1</v>
      </c>
      <c r="G450">
        <v>1</v>
      </c>
      <c r="H450">
        <v>2</v>
      </c>
      <c r="I450" t="s">
        <v>531</v>
      </c>
      <c r="J450" t="s">
        <v>532</v>
      </c>
      <c r="K450" t="s">
        <v>533</v>
      </c>
      <c r="L450">
        <v>1367</v>
      </c>
      <c r="N450">
        <v>1011</v>
      </c>
      <c r="O450" t="s">
        <v>530</v>
      </c>
      <c r="P450" t="s">
        <v>530</v>
      </c>
      <c r="Q450">
        <v>1</v>
      </c>
      <c r="W450">
        <v>0</v>
      </c>
      <c r="X450">
        <v>1063590936</v>
      </c>
      <c r="Y450">
        <f>(AT450*ROUND(1.05,7))</f>
        <v>0.27300000000000002</v>
      </c>
      <c r="AA450">
        <v>0</v>
      </c>
      <c r="AB450">
        <v>41.37</v>
      </c>
      <c r="AC450">
        <v>0</v>
      </c>
      <c r="AD450">
        <v>0</v>
      </c>
      <c r="AE450">
        <v>0</v>
      </c>
      <c r="AF450">
        <v>3.12</v>
      </c>
      <c r="AG450">
        <v>0</v>
      </c>
      <c r="AH450">
        <v>0</v>
      </c>
      <c r="AI450">
        <v>1</v>
      </c>
      <c r="AJ450">
        <v>13.26</v>
      </c>
      <c r="AK450">
        <v>33.39</v>
      </c>
      <c r="AL450">
        <v>1</v>
      </c>
      <c r="AM450">
        <v>4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6</v>
      </c>
      <c r="AT450">
        <v>0.26</v>
      </c>
      <c r="AU450" t="s">
        <v>64</v>
      </c>
      <c r="AV450">
        <v>0</v>
      </c>
      <c r="AW450">
        <v>2</v>
      </c>
      <c r="AX450">
        <v>74763445</v>
      </c>
      <c r="AY450">
        <v>1</v>
      </c>
      <c r="AZ450">
        <v>0</v>
      </c>
      <c r="BA450">
        <v>478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V450">
        <v>0</v>
      </c>
      <c r="CW450">
        <f>ROUND(Y450*Source!I376*DO450,7)</f>
        <v>0</v>
      </c>
      <c r="CX450">
        <f>ROUND(Y450*Source!I376,7)</f>
        <v>0.27300000000000002</v>
      </c>
      <c r="CY450">
        <f>AB450</f>
        <v>41.37</v>
      </c>
      <c r="CZ450">
        <f>AF450</f>
        <v>3.12</v>
      </c>
      <c r="DA450">
        <f>AJ450</f>
        <v>13.26</v>
      </c>
      <c r="DB450">
        <f>ROUND((ROUND(AT450*CZ450,2)*ROUND(1.05,7)),2)</f>
        <v>0.85</v>
      </c>
      <c r="DC450">
        <f>ROUND((ROUND(AT450*AG450,2)*ROUND(1.05,7)),2)</f>
        <v>0</v>
      </c>
      <c r="DD450" t="s">
        <v>6</v>
      </c>
      <c r="DE450" t="s">
        <v>6</v>
      </c>
      <c r="DF450">
        <f>ROUND(ROUND(AE450,2)*CX450,2)</f>
        <v>0</v>
      </c>
      <c r="DG450">
        <f>ROUND(ROUND(AF450*AJ450,2)*CX450,2)</f>
        <v>11.29</v>
      </c>
      <c r="DH450">
        <f>Source!I376*SmtRes!Y450</f>
        <v>0.27300000000000002</v>
      </c>
      <c r="DI450">
        <f>AB450</f>
        <v>41.37</v>
      </c>
      <c r="DJ450">
        <f>EtalonRes!Z478</f>
        <v>3.12</v>
      </c>
      <c r="DK450">
        <f>Source!BB376</f>
        <v>13.26</v>
      </c>
      <c r="DL450" t="s">
        <v>6</v>
      </c>
      <c r="DM450">
        <v>0</v>
      </c>
      <c r="DN450" t="s">
        <v>6</v>
      </c>
      <c r="DO450">
        <v>0</v>
      </c>
      <c r="GQ450">
        <v>-1</v>
      </c>
      <c r="GR450">
        <v>-1</v>
      </c>
    </row>
    <row r="451" spans="1:200" x14ac:dyDescent="0.2">
      <c r="A451">
        <f>ROW(Source!A376)</f>
        <v>376</v>
      </c>
      <c r="B451">
        <v>74715642</v>
      </c>
      <c r="C451">
        <v>74763434</v>
      </c>
      <c r="D451">
        <v>49673503</v>
      </c>
      <c r="E451">
        <v>1</v>
      </c>
      <c r="F451">
        <v>1</v>
      </c>
      <c r="G451">
        <v>1</v>
      </c>
      <c r="H451">
        <v>2</v>
      </c>
      <c r="I451" t="s">
        <v>534</v>
      </c>
      <c r="J451" t="s">
        <v>535</v>
      </c>
      <c r="K451" t="s">
        <v>536</v>
      </c>
      <c r="L451">
        <v>1367</v>
      </c>
      <c r="N451">
        <v>1011</v>
      </c>
      <c r="O451" t="s">
        <v>530</v>
      </c>
      <c r="P451" t="s">
        <v>530</v>
      </c>
      <c r="Q451">
        <v>1</v>
      </c>
      <c r="W451">
        <v>0</v>
      </c>
      <c r="X451">
        <v>509054691</v>
      </c>
      <c r="Y451">
        <f>(AT451*ROUND(1.05,7))</f>
        <v>1.0500000000000001E-2</v>
      </c>
      <c r="AA451">
        <v>0</v>
      </c>
      <c r="AB451">
        <v>871.31</v>
      </c>
      <c r="AC451">
        <v>387.32</v>
      </c>
      <c r="AD451">
        <v>0</v>
      </c>
      <c r="AE451">
        <v>0</v>
      </c>
      <c r="AF451">
        <v>65.709999999999994</v>
      </c>
      <c r="AG451">
        <v>11.6</v>
      </c>
      <c r="AH451">
        <v>0</v>
      </c>
      <c r="AI451">
        <v>1</v>
      </c>
      <c r="AJ451">
        <v>13.26</v>
      </c>
      <c r="AK451">
        <v>33.39</v>
      </c>
      <c r="AL451">
        <v>1</v>
      </c>
      <c r="AM451">
        <v>4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6</v>
      </c>
      <c r="AT451">
        <v>0.01</v>
      </c>
      <c r="AU451" t="s">
        <v>64</v>
      </c>
      <c r="AV451">
        <v>0</v>
      </c>
      <c r="AW451">
        <v>2</v>
      </c>
      <c r="AX451">
        <v>74763446</v>
      </c>
      <c r="AY451">
        <v>1</v>
      </c>
      <c r="AZ451">
        <v>0</v>
      </c>
      <c r="BA451">
        <v>479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V451">
        <v>0</v>
      </c>
      <c r="CW451">
        <f>ROUND(Y451*Source!I376*DO451,7)</f>
        <v>0</v>
      </c>
      <c r="CX451">
        <f>ROUND(Y451*Source!I376,7)</f>
        <v>1.0500000000000001E-2</v>
      </c>
      <c r="CY451">
        <f>AB451</f>
        <v>871.31</v>
      </c>
      <c r="CZ451">
        <f>AF451</f>
        <v>65.709999999999994</v>
      </c>
      <c r="DA451">
        <f>AJ451</f>
        <v>13.26</v>
      </c>
      <c r="DB451">
        <f>ROUND((ROUND(AT451*CZ451,2)*ROUND(1.05,7)),2)</f>
        <v>0.69</v>
      </c>
      <c r="DC451">
        <f>ROUND((ROUND(AT451*AG451,2)*ROUND(1.05,7)),2)</f>
        <v>0.13</v>
      </c>
      <c r="DD451" t="s">
        <v>6</v>
      </c>
      <c r="DE451" t="s">
        <v>6</v>
      </c>
      <c r="DF451">
        <f>ROUND(ROUND(AE451,2)*CX451,2)</f>
        <v>0</v>
      </c>
      <c r="DG451">
        <f>ROUND(ROUND(AF451*AJ451,2)*CX451,2)</f>
        <v>9.15</v>
      </c>
      <c r="DH451">
        <f>Source!I376*SmtRes!Y451</f>
        <v>1.0500000000000001E-2</v>
      </c>
      <c r="DI451">
        <f>AB451</f>
        <v>871.31</v>
      </c>
      <c r="DJ451">
        <f>EtalonRes!Z479</f>
        <v>65.709999999999994</v>
      </c>
      <c r="DK451">
        <f>Source!BB376</f>
        <v>13.26</v>
      </c>
      <c r="DL451" t="s">
        <v>6</v>
      </c>
      <c r="DM451">
        <v>0</v>
      </c>
      <c r="DN451" t="s">
        <v>6</v>
      </c>
      <c r="DO451">
        <v>0</v>
      </c>
      <c r="GQ451">
        <v>-1</v>
      </c>
      <c r="GR451">
        <v>-1</v>
      </c>
    </row>
    <row r="452" spans="1:200" x14ac:dyDescent="0.2">
      <c r="A452">
        <f>ROW(Source!A376)</f>
        <v>376</v>
      </c>
      <c r="B452">
        <v>74715642</v>
      </c>
      <c r="C452">
        <v>74763434</v>
      </c>
      <c r="D452">
        <v>49525488</v>
      </c>
      <c r="E452">
        <v>1</v>
      </c>
      <c r="F452">
        <v>1</v>
      </c>
      <c r="G452">
        <v>1</v>
      </c>
      <c r="H452">
        <v>3</v>
      </c>
      <c r="I452" t="s">
        <v>537</v>
      </c>
      <c r="J452" t="s">
        <v>538</v>
      </c>
      <c r="K452" t="s">
        <v>539</v>
      </c>
      <c r="L452">
        <v>1346</v>
      </c>
      <c r="N452">
        <v>1009</v>
      </c>
      <c r="O452" t="s">
        <v>540</v>
      </c>
      <c r="P452" t="s">
        <v>540</v>
      </c>
      <c r="Q452">
        <v>1</v>
      </c>
      <c r="W452">
        <v>0</v>
      </c>
      <c r="X452">
        <v>-1864341761</v>
      </c>
      <c r="Y452" s="183" t="e">
        <f>#REF!</f>
        <v>#REF!</v>
      </c>
      <c r="AA452">
        <v>82.35</v>
      </c>
      <c r="AB452">
        <v>0</v>
      </c>
      <c r="AC452">
        <v>0</v>
      </c>
      <c r="AD452">
        <v>0</v>
      </c>
      <c r="AE452">
        <v>9.0399999999999991</v>
      </c>
      <c r="AF452">
        <v>0</v>
      </c>
      <c r="AG452">
        <v>0</v>
      </c>
      <c r="AH452">
        <v>0</v>
      </c>
      <c r="AI452">
        <v>9.11</v>
      </c>
      <c r="AJ452">
        <v>1</v>
      </c>
      <c r="AK452">
        <v>1</v>
      </c>
      <c r="AL452">
        <v>1</v>
      </c>
      <c r="AM452">
        <v>4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6</v>
      </c>
      <c r="AT452">
        <v>0.2</v>
      </c>
      <c r="AU452" t="s">
        <v>6</v>
      </c>
      <c r="AV452">
        <v>0</v>
      </c>
      <c r="AW452">
        <v>2</v>
      </c>
      <c r="AX452">
        <v>74763447</v>
      </c>
      <c r="AY452">
        <v>1</v>
      </c>
      <c r="AZ452">
        <v>0</v>
      </c>
      <c r="BA452">
        <v>480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V452">
        <v>0</v>
      </c>
      <c r="CW452">
        <v>0</v>
      </c>
      <c r="CX452" t="e">
        <f>ROUND(Y452*Source!I376,7)</f>
        <v>#REF!</v>
      </c>
      <c r="CY452">
        <f>AA452</f>
        <v>82.35</v>
      </c>
      <c r="CZ452">
        <f>AE452</f>
        <v>9.0399999999999991</v>
      </c>
      <c r="DA452">
        <f>AI452</f>
        <v>9.11</v>
      </c>
      <c r="DB452">
        <f>ROUND(ROUND(AT452*CZ452,2),2)</f>
        <v>1.81</v>
      </c>
      <c r="DC452">
        <f>ROUND(ROUND(AT452*AG452,2),2)</f>
        <v>0</v>
      </c>
      <c r="DD452" t="s">
        <v>6</v>
      </c>
      <c r="DE452" t="s">
        <v>6</v>
      </c>
      <c r="DF452" t="e">
        <f>ROUND(ROUND(AE452*AI452,2)*CX452,2)</f>
        <v>#REF!</v>
      </c>
      <c r="DG452" t="e">
        <f>ROUND(ROUND(AF452,2)*CX452,2)</f>
        <v>#REF!</v>
      </c>
      <c r="DH452" t="e">
        <f>Source!I376*SmtRes!Y452</f>
        <v>#REF!</v>
      </c>
      <c r="DI452">
        <f>AA452</f>
        <v>82.35</v>
      </c>
      <c r="DJ452">
        <f>EtalonRes!Y480</f>
        <v>9.0399999999999991</v>
      </c>
      <c r="DK452">
        <f>Source!BC376</f>
        <v>9.11</v>
      </c>
      <c r="DL452" t="s">
        <v>6</v>
      </c>
      <c r="DM452">
        <v>0</v>
      </c>
      <c r="DN452" t="s">
        <v>6</v>
      </c>
      <c r="DO452">
        <v>0</v>
      </c>
      <c r="GQ452">
        <v>-1</v>
      </c>
      <c r="GR452">
        <v>-1</v>
      </c>
    </row>
    <row r="453" spans="1:200" x14ac:dyDescent="0.2">
      <c r="A453">
        <f>ROW(Source!A376)</f>
        <v>376</v>
      </c>
      <c r="B453">
        <v>74715642</v>
      </c>
      <c r="C453">
        <v>74763434</v>
      </c>
      <c r="D453">
        <v>49526492</v>
      </c>
      <c r="E453">
        <v>1</v>
      </c>
      <c r="F453">
        <v>1</v>
      </c>
      <c r="G453">
        <v>1</v>
      </c>
      <c r="H453">
        <v>3</v>
      </c>
      <c r="I453" t="s">
        <v>541</v>
      </c>
      <c r="J453" t="s">
        <v>542</v>
      </c>
      <c r="K453" t="s">
        <v>543</v>
      </c>
      <c r="L453">
        <v>1346</v>
      </c>
      <c r="N453">
        <v>1009</v>
      </c>
      <c r="O453" t="s">
        <v>540</v>
      </c>
      <c r="P453" t="s">
        <v>540</v>
      </c>
      <c r="Q453">
        <v>1</v>
      </c>
      <c r="W453">
        <v>0</v>
      </c>
      <c r="X453">
        <v>497341279</v>
      </c>
      <c r="Y453" s="183" t="e">
        <f>#REF!</f>
        <v>#REF!</v>
      </c>
      <c r="AA453">
        <v>210.35</v>
      </c>
      <c r="AB453">
        <v>0</v>
      </c>
      <c r="AC453">
        <v>0</v>
      </c>
      <c r="AD453">
        <v>0</v>
      </c>
      <c r="AE453">
        <v>23.09</v>
      </c>
      <c r="AF453">
        <v>0</v>
      </c>
      <c r="AG453">
        <v>0</v>
      </c>
      <c r="AH453">
        <v>0</v>
      </c>
      <c r="AI453">
        <v>9.11</v>
      </c>
      <c r="AJ453">
        <v>1</v>
      </c>
      <c r="AK453">
        <v>1</v>
      </c>
      <c r="AL453">
        <v>1</v>
      </c>
      <c r="AM453">
        <v>4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6</v>
      </c>
      <c r="AT453">
        <v>0.246</v>
      </c>
      <c r="AU453" t="s">
        <v>6</v>
      </c>
      <c r="AV453">
        <v>0</v>
      </c>
      <c r="AW453">
        <v>2</v>
      </c>
      <c r="AX453">
        <v>74763448</v>
      </c>
      <c r="AY453">
        <v>1</v>
      </c>
      <c r="AZ453">
        <v>0</v>
      </c>
      <c r="BA453">
        <v>481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V453">
        <v>0</v>
      </c>
      <c r="CW453">
        <v>0</v>
      </c>
      <c r="CX453" t="e">
        <f>ROUND(Y453*Source!I376,7)</f>
        <v>#REF!</v>
      </c>
      <c r="CY453">
        <f>AA453</f>
        <v>210.35</v>
      </c>
      <c r="CZ453">
        <f>AE453</f>
        <v>23.09</v>
      </c>
      <c r="DA453">
        <f>AI453</f>
        <v>9.11</v>
      </c>
      <c r="DB453">
        <f>ROUND(ROUND(AT453*CZ453,2),2)</f>
        <v>5.68</v>
      </c>
      <c r="DC453">
        <f>ROUND(ROUND(AT453*AG453,2),2)</f>
        <v>0</v>
      </c>
      <c r="DD453" t="s">
        <v>6</v>
      </c>
      <c r="DE453" t="s">
        <v>6</v>
      </c>
      <c r="DF453" t="e">
        <f>ROUND(ROUND(AE453*AI453,2)*CX453,2)</f>
        <v>#REF!</v>
      </c>
      <c r="DG453" t="e">
        <f>ROUND(ROUND(AF453,2)*CX453,2)</f>
        <v>#REF!</v>
      </c>
      <c r="DH453" t="e">
        <f>Source!I376*SmtRes!Y453</f>
        <v>#REF!</v>
      </c>
      <c r="DI453">
        <f>AA453</f>
        <v>210.35</v>
      </c>
      <c r="DJ453">
        <f>EtalonRes!Y481</f>
        <v>23.09</v>
      </c>
      <c r="DK453">
        <f>Source!BC376</f>
        <v>9.11</v>
      </c>
      <c r="DL453" t="s">
        <v>6</v>
      </c>
      <c r="DM453">
        <v>0</v>
      </c>
      <c r="DN453" t="s">
        <v>6</v>
      </c>
      <c r="DO453">
        <v>0</v>
      </c>
      <c r="GQ453">
        <v>-1</v>
      </c>
      <c r="GR453">
        <v>-1</v>
      </c>
    </row>
    <row r="454" spans="1:200" x14ac:dyDescent="0.2">
      <c r="A454">
        <f>ROW(Source!A376)</f>
        <v>376</v>
      </c>
      <c r="B454">
        <v>74715642</v>
      </c>
      <c r="C454">
        <v>74763434</v>
      </c>
      <c r="D454">
        <v>0</v>
      </c>
      <c r="E454">
        <v>1</v>
      </c>
      <c r="F454">
        <v>1</v>
      </c>
      <c r="G454">
        <v>1</v>
      </c>
      <c r="H454">
        <v>3</v>
      </c>
      <c r="I454" t="s">
        <v>35</v>
      </c>
      <c r="J454" t="s">
        <v>225</v>
      </c>
      <c r="K454" t="s">
        <v>224</v>
      </c>
      <c r="L454">
        <v>1371</v>
      </c>
      <c r="N454">
        <v>1013</v>
      </c>
      <c r="O454" t="s">
        <v>23</v>
      </c>
      <c r="P454" t="s">
        <v>23</v>
      </c>
      <c r="Q454">
        <v>1</v>
      </c>
      <c r="W454">
        <v>0</v>
      </c>
      <c r="X454">
        <v>-587167010</v>
      </c>
      <c r="Y454">
        <f>AT454</f>
        <v>1</v>
      </c>
      <c r="AA454">
        <v>638.91</v>
      </c>
      <c r="AB454">
        <v>0</v>
      </c>
      <c r="AC454">
        <v>0</v>
      </c>
      <c r="AD454">
        <v>0</v>
      </c>
      <c r="AE454">
        <v>671.88999999999987</v>
      </c>
      <c r="AF454">
        <v>0</v>
      </c>
      <c r="AG454">
        <v>0</v>
      </c>
      <c r="AH454">
        <v>0</v>
      </c>
      <c r="AI454">
        <v>9.11</v>
      </c>
      <c r="AJ454">
        <v>1</v>
      </c>
      <c r="AK454">
        <v>1</v>
      </c>
      <c r="AL454">
        <v>1</v>
      </c>
      <c r="AM454">
        <v>0</v>
      </c>
      <c r="AN454">
        <v>0</v>
      </c>
      <c r="AO454">
        <v>0</v>
      </c>
      <c r="AP454">
        <v>1</v>
      </c>
      <c r="AQ454">
        <v>0</v>
      </c>
      <c r="AR454">
        <v>0</v>
      </c>
      <c r="AS454" t="s">
        <v>6</v>
      </c>
      <c r="AT454">
        <v>1</v>
      </c>
      <c r="AU454" t="s">
        <v>6</v>
      </c>
      <c r="AV454">
        <v>0</v>
      </c>
      <c r="AW454">
        <v>1</v>
      </c>
      <c r="AX454">
        <v>-1</v>
      </c>
      <c r="AY454">
        <v>0</v>
      </c>
      <c r="AZ454">
        <v>0</v>
      </c>
      <c r="BA454" t="s">
        <v>6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V454">
        <v>0</v>
      </c>
      <c r="CW454">
        <v>0</v>
      </c>
      <c r="CX454">
        <f>ROUND(Y454*Source!I376,7)</f>
        <v>1</v>
      </c>
      <c r="CY454">
        <f>AA454</f>
        <v>638.91</v>
      </c>
      <c r="CZ454">
        <f>AE454</f>
        <v>671.88999999999987</v>
      </c>
      <c r="DA454">
        <f>AI454</f>
        <v>9.11</v>
      </c>
      <c r="DB454">
        <f>ROUND(ROUND(AT454*CZ454,2),2)</f>
        <v>671.89</v>
      </c>
      <c r="DC454">
        <f>ROUND(ROUND(AT454*AG454,2),2)</f>
        <v>0</v>
      </c>
      <c r="DD454" t="s">
        <v>6</v>
      </c>
      <c r="DE454" t="s">
        <v>6</v>
      </c>
      <c r="DF454">
        <f>ROUND(ROUND(AE454*AI454,2)*CX454,2)</f>
        <v>6120.92</v>
      </c>
      <c r="DG454">
        <f>ROUND(ROUND(AF454,2)*CX454,2)</f>
        <v>0</v>
      </c>
      <c r="DH454">
        <f>Source!I376*SmtRes!Y454</f>
        <v>1</v>
      </c>
      <c r="DI454">
        <f>AA454</f>
        <v>638.91</v>
      </c>
      <c r="DJ454">
        <f>DF454</f>
        <v>6120.92</v>
      </c>
      <c r="DK454">
        <f>Source!BC376</f>
        <v>9.11</v>
      </c>
      <c r="DL454" t="s">
        <v>6</v>
      </c>
      <c r="DM454">
        <v>0</v>
      </c>
      <c r="DN454" t="s">
        <v>6</v>
      </c>
      <c r="DO454">
        <v>0</v>
      </c>
      <c r="GP454">
        <v>1</v>
      </c>
      <c r="GQ454">
        <v>-1</v>
      </c>
      <c r="GR454">
        <v>-1</v>
      </c>
    </row>
    <row r="455" spans="1:200" x14ac:dyDescent="0.2">
      <c r="A455">
        <f>ROW(Source!A378)</f>
        <v>378</v>
      </c>
      <c r="B455">
        <v>74715642</v>
      </c>
      <c r="C455">
        <v>74763452</v>
      </c>
      <c r="D455">
        <v>31714704</v>
      </c>
      <c r="E455">
        <v>70</v>
      </c>
      <c r="F455">
        <v>1</v>
      </c>
      <c r="G455">
        <v>1</v>
      </c>
      <c r="H455">
        <v>1</v>
      </c>
      <c r="I455" t="s">
        <v>546</v>
      </c>
      <c r="J455" t="s">
        <v>6</v>
      </c>
      <c r="K455" t="s">
        <v>547</v>
      </c>
      <c r="L455">
        <v>1191</v>
      </c>
      <c r="N455">
        <v>1013</v>
      </c>
      <c r="O455" t="s">
        <v>524</v>
      </c>
      <c r="P455" t="s">
        <v>524</v>
      </c>
      <c r="Q455">
        <v>1</v>
      </c>
      <c r="W455">
        <v>0</v>
      </c>
      <c r="X455">
        <v>-112797078</v>
      </c>
      <c r="Y455">
        <f>(AT455*ROUND(1.05,7))</f>
        <v>1.1130000000000002</v>
      </c>
      <c r="AA455">
        <v>0</v>
      </c>
      <c r="AB455">
        <v>0</v>
      </c>
      <c r="AC455">
        <v>0</v>
      </c>
      <c r="AD455">
        <v>299.51</v>
      </c>
      <c r="AE455">
        <v>0</v>
      </c>
      <c r="AF455">
        <v>0</v>
      </c>
      <c r="AG455">
        <v>0</v>
      </c>
      <c r="AH455">
        <v>8.9700000000000006</v>
      </c>
      <c r="AI455">
        <v>1</v>
      </c>
      <c r="AJ455">
        <v>1</v>
      </c>
      <c r="AK455">
        <v>1</v>
      </c>
      <c r="AL455">
        <v>33.39</v>
      </c>
      <c r="AM455">
        <v>4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6</v>
      </c>
      <c r="AT455">
        <v>1.06</v>
      </c>
      <c r="AU455" t="s">
        <v>26</v>
      </c>
      <c r="AV455">
        <v>1</v>
      </c>
      <c r="AW455">
        <v>2</v>
      </c>
      <c r="AX455">
        <v>74763462</v>
      </c>
      <c r="AY455">
        <v>1</v>
      </c>
      <c r="AZ455">
        <v>0</v>
      </c>
      <c r="BA455">
        <v>483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U455">
        <f>ROUND(AT455*Source!I378*AH455*AL455,2)</f>
        <v>634.96</v>
      </c>
      <c r="CV455">
        <f>ROUND(Y455*Source!I378,7)</f>
        <v>2.226</v>
      </c>
      <c r="CW455">
        <v>0</v>
      </c>
      <c r="CX455">
        <f>ROUND(Y455*Source!I378,7)</f>
        <v>2.226</v>
      </c>
      <c r="CY455">
        <f>AD455</f>
        <v>299.51</v>
      </c>
      <c r="CZ455">
        <f>AH455</f>
        <v>8.9700000000000006</v>
      </c>
      <c r="DA455">
        <f>AL455</f>
        <v>33.39</v>
      </c>
      <c r="DB455">
        <f>ROUND((ROUND(AT455*CZ455,2)*ROUND(1.05,7)),2)</f>
        <v>9.99</v>
      </c>
      <c r="DC455">
        <f>ROUND((ROUND(AT455*AG455,2)*ROUND(1.05,7)),2)</f>
        <v>0</v>
      </c>
      <c r="DD455" t="s">
        <v>6</v>
      </c>
      <c r="DE455" t="s">
        <v>6</v>
      </c>
      <c r="DF455">
        <f>ROUND(ROUND(AE455,2)*CX455,2)</f>
        <v>0</v>
      </c>
      <c r="DG455">
        <f>ROUND(ROUND(AF455,2)*CX455,2)</f>
        <v>0</v>
      </c>
      <c r="DH455">
        <f>Source!I378*SmtRes!Y455</f>
        <v>2.2260000000000004</v>
      </c>
      <c r="DI455">
        <f>AD455</f>
        <v>299.51</v>
      </c>
      <c r="DJ455">
        <f>EtalonRes!AB483</f>
        <v>8.9700000000000006</v>
      </c>
      <c r="DK455">
        <f>Source!BA378</f>
        <v>33.39</v>
      </c>
      <c r="DL455" t="s">
        <v>6</v>
      </c>
      <c r="DM455">
        <v>0</v>
      </c>
      <c r="DN455" t="s">
        <v>6</v>
      </c>
      <c r="DO455">
        <v>0</v>
      </c>
      <c r="GQ455">
        <v>-1</v>
      </c>
      <c r="GR455">
        <v>-1</v>
      </c>
    </row>
    <row r="456" spans="1:200" x14ac:dyDescent="0.2">
      <c r="A456">
        <f>ROW(Source!A378)</f>
        <v>378</v>
      </c>
      <c r="B456">
        <v>74715642</v>
      </c>
      <c r="C456">
        <v>74763452</v>
      </c>
      <c r="D456">
        <v>31709492</v>
      </c>
      <c r="E456">
        <v>70</v>
      </c>
      <c r="F456">
        <v>1</v>
      </c>
      <c r="G456">
        <v>1</v>
      </c>
      <c r="H456">
        <v>1</v>
      </c>
      <c r="I456" t="s">
        <v>525</v>
      </c>
      <c r="J456" t="s">
        <v>6</v>
      </c>
      <c r="K456" t="s">
        <v>526</v>
      </c>
      <c r="L456">
        <v>1191</v>
      </c>
      <c r="N456">
        <v>1013</v>
      </c>
      <c r="O456" t="s">
        <v>524</v>
      </c>
      <c r="P456" t="s">
        <v>524</v>
      </c>
      <c r="Q456">
        <v>1</v>
      </c>
      <c r="W456">
        <v>0</v>
      </c>
      <c r="X456">
        <v>-1417349443</v>
      </c>
      <c r="Y456">
        <f>(AT456*ROUND(1.05,7))</f>
        <v>1.0500000000000001E-2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33.39</v>
      </c>
      <c r="AL456">
        <v>1</v>
      </c>
      <c r="AM456">
        <v>4</v>
      </c>
      <c r="AN456">
        <v>0</v>
      </c>
      <c r="AO456">
        <v>1</v>
      </c>
      <c r="AP456">
        <v>1</v>
      </c>
      <c r="AQ456">
        <v>0</v>
      </c>
      <c r="AR456">
        <v>0</v>
      </c>
      <c r="AS456" t="s">
        <v>6</v>
      </c>
      <c r="AT456">
        <v>0.01</v>
      </c>
      <c r="AU456" t="s">
        <v>26</v>
      </c>
      <c r="AV456">
        <v>2</v>
      </c>
      <c r="AW456">
        <v>2</v>
      </c>
      <c r="AX456">
        <v>74763463</v>
      </c>
      <c r="AY456">
        <v>1</v>
      </c>
      <c r="AZ456">
        <v>0</v>
      </c>
      <c r="BA456">
        <v>484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V456">
        <v>0</v>
      </c>
      <c r="CW456">
        <v>0</v>
      </c>
      <c r="CX456">
        <f>ROUND(Y456*Source!I378,7)</f>
        <v>2.1000000000000001E-2</v>
      </c>
      <c r="CY456">
        <f>AD456</f>
        <v>0</v>
      </c>
      <c r="CZ456">
        <f>AH456</f>
        <v>0</v>
      </c>
      <c r="DA456">
        <f>AL456</f>
        <v>1</v>
      </c>
      <c r="DB456">
        <f>ROUND((ROUND(AT456*CZ456,2)*ROUND(1.05,7)),2)</f>
        <v>0</v>
      </c>
      <c r="DC456">
        <f>ROUND((ROUND(AT456*AG456,2)*ROUND(1.05,7)),2)</f>
        <v>0</v>
      </c>
      <c r="DD456" t="s">
        <v>6</v>
      </c>
      <c r="DE456" t="s">
        <v>6</v>
      </c>
      <c r="DF456">
        <f>ROUND(ROUND(AE456,2)*CX456,2)</f>
        <v>0</v>
      </c>
      <c r="DG456">
        <f>ROUND(ROUND(AF456,2)*CX456,2)</f>
        <v>0</v>
      </c>
      <c r="DH456">
        <f>Source!I378*SmtRes!Y456</f>
        <v>2.1000000000000001E-2</v>
      </c>
      <c r="DI456">
        <f>AD456</f>
        <v>0</v>
      </c>
      <c r="DJ456">
        <f>EtalonRes!AB484</f>
        <v>0</v>
      </c>
      <c r="DK456">
        <f>Source!BA378</f>
        <v>33.39</v>
      </c>
      <c r="DL456" t="s">
        <v>6</v>
      </c>
      <c r="DM456">
        <v>0</v>
      </c>
      <c r="DN456" t="s">
        <v>6</v>
      </c>
      <c r="DO456">
        <v>0</v>
      </c>
      <c r="GQ456">
        <v>-1</v>
      </c>
      <c r="GR456">
        <v>-1</v>
      </c>
    </row>
    <row r="457" spans="1:200" x14ac:dyDescent="0.2">
      <c r="A457">
        <f>ROW(Source!A378)</f>
        <v>378</v>
      </c>
      <c r="B457">
        <v>74715642</v>
      </c>
      <c r="C457">
        <v>74763452</v>
      </c>
      <c r="D457">
        <v>49672695</v>
      </c>
      <c r="E457">
        <v>1</v>
      </c>
      <c r="F457">
        <v>1</v>
      </c>
      <c r="G457">
        <v>1</v>
      </c>
      <c r="H457">
        <v>2</v>
      </c>
      <c r="I457" t="s">
        <v>531</v>
      </c>
      <c r="J457" t="s">
        <v>532</v>
      </c>
      <c r="K457" t="s">
        <v>533</v>
      </c>
      <c r="L457">
        <v>1367</v>
      </c>
      <c r="N457">
        <v>1011</v>
      </c>
      <c r="O457" t="s">
        <v>530</v>
      </c>
      <c r="P457" t="s">
        <v>530</v>
      </c>
      <c r="Q457">
        <v>1</v>
      </c>
      <c r="W457">
        <v>0</v>
      </c>
      <c r="X457">
        <v>1063590936</v>
      </c>
      <c r="Y457">
        <f>(AT457*ROUND(1.05,7))</f>
        <v>0.28350000000000003</v>
      </c>
      <c r="AA457">
        <v>0</v>
      </c>
      <c r="AB457">
        <v>41.37</v>
      </c>
      <c r="AC457">
        <v>0</v>
      </c>
      <c r="AD457">
        <v>0</v>
      </c>
      <c r="AE457">
        <v>0</v>
      </c>
      <c r="AF457">
        <v>3.12</v>
      </c>
      <c r="AG457">
        <v>0</v>
      </c>
      <c r="AH457">
        <v>0</v>
      </c>
      <c r="AI457">
        <v>1</v>
      </c>
      <c r="AJ457">
        <v>13.26</v>
      </c>
      <c r="AK457">
        <v>33.39</v>
      </c>
      <c r="AL457">
        <v>1</v>
      </c>
      <c r="AM457">
        <v>4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6</v>
      </c>
      <c r="AT457">
        <v>0.27</v>
      </c>
      <c r="AU457" t="s">
        <v>64</v>
      </c>
      <c r="AV457">
        <v>0</v>
      </c>
      <c r="AW457">
        <v>2</v>
      </c>
      <c r="AX457">
        <v>74763464</v>
      </c>
      <c r="AY457">
        <v>1</v>
      </c>
      <c r="AZ457">
        <v>0</v>
      </c>
      <c r="BA457">
        <v>485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V457">
        <v>0</v>
      </c>
      <c r="CW457">
        <f>ROUND(Y457*Source!I378*DO457,7)</f>
        <v>0</v>
      </c>
      <c r="CX457">
        <f>ROUND(Y457*Source!I378,7)</f>
        <v>0.56699999999999995</v>
      </c>
      <c r="CY457">
        <f>AB457</f>
        <v>41.37</v>
      </c>
      <c r="CZ457">
        <f>AF457</f>
        <v>3.12</v>
      </c>
      <c r="DA457">
        <f>AJ457</f>
        <v>13.26</v>
      </c>
      <c r="DB457">
        <f>ROUND((ROUND(AT457*CZ457,2)*ROUND(1.05,7)),2)</f>
        <v>0.88</v>
      </c>
      <c r="DC457">
        <f>ROUND((ROUND(AT457*AG457,2)*ROUND(1.05,7)),2)</f>
        <v>0</v>
      </c>
      <c r="DD457" t="s">
        <v>6</v>
      </c>
      <c r="DE457" t="s">
        <v>6</v>
      </c>
      <c r="DF457">
        <f>ROUND(ROUND(AE457,2)*CX457,2)</f>
        <v>0</v>
      </c>
      <c r="DG457">
        <f>ROUND(ROUND(AF457*AJ457,2)*CX457,2)</f>
        <v>23.46</v>
      </c>
      <c r="DH457">
        <f>Source!I378*SmtRes!Y457</f>
        <v>0.56700000000000006</v>
      </c>
      <c r="DI457">
        <f>AB457</f>
        <v>41.37</v>
      </c>
      <c r="DJ457">
        <f>EtalonRes!Z485</f>
        <v>3.12</v>
      </c>
      <c r="DK457">
        <f>Source!BB378</f>
        <v>13.26</v>
      </c>
      <c r="DL457" t="s">
        <v>6</v>
      </c>
      <c r="DM457">
        <v>0</v>
      </c>
      <c r="DN457" t="s">
        <v>6</v>
      </c>
      <c r="DO457">
        <v>0</v>
      </c>
      <c r="GQ457">
        <v>-1</v>
      </c>
      <c r="GR457">
        <v>-1</v>
      </c>
    </row>
    <row r="458" spans="1:200" x14ac:dyDescent="0.2">
      <c r="A458">
        <f>ROW(Source!A378)</f>
        <v>378</v>
      </c>
      <c r="B458">
        <v>74715642</v>
      </c>
      <c r="C458">
        <v>74763452</v>
      </c>
      <c r="D458">
        <v>49673503</v>
      </c>
      <c r="E458">
        <v>1</v>
      </c>
      <c r="F458">
        <v>1</v>
      </c>
      <c r="G458">
        <v>1</v>
      </c>
      <c r="H458">
        <v>2</v>
      </c>
      <c r="I458" t="s">
        <v>534</v>
      </c>
      <c r="J458" t="s">
        <v>535</v>
      </c>
      <c r="K458" t="s">
        <v>536</v>
      </c>
      <c r="L458">
        <v>1367</v>
      </c>
      <c r="N458">
        <v>1011</v>
      </c>
      <c r="O458" t="s">
        <v>530</v>
      </c>
      <c r="P458" t="s">
        <v>530</v>
      </c>
      <c r="Q458">
        <v>1</v>
      </c>
      <c r="W458">
        <v>0</v>
      </c>
      <c r="X458">
        <v>509054691</v>
      </c>
      <c r="Y458">
        <f>(AT458*ROUND(1.05,7))</f>
        <v>1.0500000000000001E-2</v>
      </c>
      <c r="AA458">
        <v>0</v>
      </c>
      <c r="AB458">
        <v>871.31</v>
      </c>
      <c r="AC458">
        <v>387.32</v>
      </c>
      <c r="AD458">
        <v>0</v>
      </c>
      <c r="AE458">
        <v>0</v>
      </c>
      <c r="AF458">
        <v>65.709999999999994</v>
      </c>
      <c r="AG458">
        <v>11.6</v>
      </c>
      <c r="AH458">
        <v>0</v>
      </c>
      <c r="AI458">
        <v>1</v>
      </c>
      <c r="AJ458">
        <v>13.26</v>
      </c>
      <c r="AK458">
        <v>33.39</v>
      </c>
      <c r="AL458">
        <v>1</v>
      </c>
      <c r="AM458">
        <v>4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6</v>
      </c>
      <c r="AT458">
        <v>0.01</v>
      </c>
      <c r="AU458" t="s">
        <v>64</v>
      </c>
      <c r="AV458">
        <v>0</v>
      </c>
      <c r="AW458">
        <v>2</v>
      </c>
      <c r="AX458">
        <v>74763465</v>
      </c>
      <c r="AY458">
        <v>1</v>
      </c>
      <c r="AZ458">
        <v>0</v>
      </c>
      <c r="BA458">
        <v>486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V458">
        <v>0</v>
      </c>
      <c r="CW458">
        <f>ROUND(Y458*Source!I378*DO458,7)</f>
        <v>0</v>
      </c>
      <c r="CX458">
        <f>ROUND(Y458*Source!I378,7)</f>
        <v>2.1000000000000001E-2</v>
      </c>
      <c r="CY458">
        <f>AB458</f>
        <v>871.31</v>
      </c>
      <c r="CZ458">
        <f>AF458</f>
        <v>65.709999999999994</v>
      </c>
      <c r="DA458">
        <f>AJ458</f>
        <v>13.26</v>
      </c>
      <c r="DB458">
        <f>ROUND((ROUND(AT458*CZ458,2)*ROUND(1.05,7)),2)</f>
        <v>0.69</v>
      </c>
      <c r="DC458">
        <f>ROUND((ROUND(AT458*AG458,2)*ROUND(1.05,7)),2)</f>
        <v>0.13</v>
      </c>
      <c r="DD458" t="s">
        <v>6</v>
      </c>
      <c r="DE458" t="s">
        <v>6</v>
      </c>
      <c r="DF458">
        <f>ROUND(ROUND(AE458,2)*CX458,2)</f>
        <v>0</v>
      </c>
      <c r="DG458">
        <f>ROUND(ROUND(AF458*AJ458,2)*CX458,2)</f>
        <v>18.3</v>
      </c>
      <c r="DH458">
        <f>Source!I378*SmtRes!Y458</f>
        <v>2.1000000000000001E-2</v>
      </c>
      <c r="DI458">
        <f>AB458</f>
        <v>871.31</v>
      </c>
      <c r="DJ458">
        <f>EtalonRes!Z486</f>
        <v>65.709999999999994</v>
      </c>
      <c r="DK458">
        <f>Source!BB378</f>
        <v>13.26</v>
      </c>
      <c r="DL458" t="s">
        <v>6</v>
      </c>
      <c r="DM458">
        <v>0</v>
      </c>
      <c r="DN458" t="s">
        <v>6</v>
      </c>
      <c r="DO458">
        <v>0</v>
      </c>
      <c r="GQ458">
        <v>-1</v>
      </c>
      <c r="GR458">
        <v>-1</v>
      </c>
    </row>
    <row r="459" spans="1:200" x14ac:dyDescent="0.2">
      <c r="A459">
        <f>ROW(Source!A378)</f>
        <v>378</v>
      </c>
      <c r="B459">
        <v>74715642</v>
      </c>
      <c r="C459">
        <v>74763452</v>
      </c>
      <c r="D459">
        <v>49525488</v>
      </c>
      <c r="E459">
        <v>1</v>
      </c>
      <c r="F459">
        <v>1</v>
      </c>
      <c r="G459">
        <v>1</v>
      </c>
      <c r="H459">
        <v>3</v>
      </c>
      <c r="I459" t="s">
        <v>537</v>
      </c>
      <c r="J459" t="s">
        <v>538</v>
      </c>
      <c r="K459" t="s">
        <v>539</v>
      </c>
      <c r="L459">
        <v>1346</v>
      </c>
      <c r="N459">
        <v>1009</v>
      </c>
      <c r="O459" t="s">
        <v>540</v>
      </c>
      <c r="P459" t="s">
        <v>540</v>
      </c>
      <c r="Q459">
        <v>1</v>
      </c>
      <c r="W459">
        <v>0</v>
      </c>
      <c r="X459">
        <v>-1864341761</v>
      </c>
      <c r="Y459" s="183" t="e">
        <f>#REF!</f>
        <v>#REF!</v>
      </c>
      <c r="AA459">
        <v>82.35</v>
      </c>
      <c r="AB459">
        <v>0</v>
      </c>
      <c r="AC459">
        <v>0</v>
      </c>
      <c r="AD459">
        <v>0</v>
      </c>
      <c r="AE459">
        <v>9.0399999999999991</v>
      </c>
      <c r="AF459">
        <v>0</v>
      </c>
      <c r="AG459">
        <v>0</v>
      </c>
      <c r="AH459">
        <v>0</v>
      </c>
      <c r="AI459">
        <v>9.11</v>
      </c>
      <c r="AJ459">
        <v>1</v>
      </c>
      <c r="AK459">
        <v>1</v>
      </c>
      <c r="AL459">
        <v>1</v>
      </c>
      <c r="AM459">
        <v>4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6</v>
      </c>
      <c r="AT459">
        <v>0.2</v>
      </c>
      <c r="AU459" t="s">
        <v>6</v>
      </c>
      <c r="AV459">
        <v>0</v>
      </c>
      <c r="AW459">
        <v>2</v>
      </c>
      <c r="AX459">
        <v>74763466</v>
      </c>
      <c r="AY459">
        <v>1</v>
      </c>
      <c r="AZ459">
        <v>0</v>
      </c>
      <c r="BA459">
        <v>487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V459">
        <v>0</v>
      </c>
      <c r="CW459">
        <v>0</v>
      </c>
      <c r="CX459" t="e">
        <f>ROUND(Y459*Source!I378,7)</f>
        <v>#REF!</v>
      </c>
      <c r="CY459">
        <f>AA459</f>
        <v>82.35</v>
      </c>
      <c r="CZ459">
        <f>AE459</f>
        <v>9.0399999999999991</v>
      </c>
      <c r="DA459">
        <f>AI459</f>
        <v>9.11</v>
      </c>
      <c r="DB459">
        <f>ROUND(ROUND(AT459*CZ459,2),2)</f>
        <v>1.81</v>
      </c>
      <c r="DC459">
        <f>ROUND(ROUND(AT459*AG459,2),2)</f>
        <v>0</v>
      </c>
      <c r="DD459" t="s">
        <v>6</v>
      </c>
      <c r="DE459" t="s">
        <v>6</v>
      </c>
      <c r="DF459" t="e">
        <f>ROUND(ROUND(AE459*AI459,2)*CX459,2)</f>
        <v>#REF!</v>
      </c>
      <c r="DG459" t="e">
        <f t="shared" ref="DG459:DG464" si="300">ROUND(ROUND(AF459,2)*CX459,2)</f>
        <v>#REF!</v>
      </c>
      <c r="DH459" t="e">
        <f>Source!I378*SmtRes!Y459</f>
        <v>#REF!</v>
      </c>
      <c r="DI459">
        <f>AA459</f>
        <v>82.35</v>
      </c>
      <c r="DJ459">
        <f>EtalonRes!Y487</f>
        <v>9.0399999999999991</v>
      </c>
      <c r="DK459">
        <f>Source!BC378</f>
        <v>9.11</v>
      </c>
      <c r="DL459" t="s">
        <v>6</v>
      </c>
      <c r="DM459">
        <v>0</v>
      </c>
      <c r="DN459" t="s">
        <v>6</v>
      </c>
      <c r="DO459">
        <v>0</v>
      </c>
      <c r="GQ459">
        <v>-1</v>
      </c>
      <c r="GR459">
        <v>-1</v>
      </c>
    </row>
    <row r="460" spans="1:200" x14ac:dyDescent="0.2">
      <c r="A460">
        <f>ROW(Source!A378)</f>
        <v>378</v>
      </c>
      <c r="B460">
        <v>74715642</v>
      </c>
      <c r="C460">
        <v>74763452</v>
      </c>
      <c r="D460">
        <v>49526492</v>
      </c>
      <c r="E460">
        <v>1</v>
      </c>
      <c r="F460">
        <v>1</v>
      </c>
      <c r="G460">
        <v>1</v>
      </c>
      <c r="H460">
        <v>3</v>
      </c>
      <c r="I460" t="s">
        <v>541</v>
      </c>
      <c r="J460" t="s">
        <v>542</v>
      </c>
      <c r="K460" t="s">
        <v>543</v>
      </c>
      <c r="L460">
        <v>1346</v>
      </c>
      <c r="N460">
        <v>1009</v>
      </c>
      <c r="O460" t="s">
        <v>540</v>
      </c>
      <c r="P460" t="s">
        <v>540</v>
      </c>
      <c r="Q460">
        <v>1</v>
      </c>
      <c r="W460">
        <v>0</v>
      </c>
      <c r="X460">
        <v>497341279</v>
      </c>
      <c r="Y460" s="183" t="e">
        <f>#REF!</f>
        <v>#REF!</v>
      </c>
      <c r="AA460">
        <v>210.35</v>
      </c>
      <c r="AB460">
        <v>0</v>
      </c>
      <c r="AC460">
        <v>0</v>
      </c>
      <c r="AD460">
        <v>0</v>
      </c>
      <c r="AE460">
        <v>23.09</v>
      </c>
      <c r="AF460">
        <v>0</v>
      </c>
      <c r="AG460">
        <v>0</v>
      </c>
      <c r="AH460">
        <v>0</v>
      </c>
      <c r="AI460">
        <v>9.11</v>
      </c>
      <c r="AJ460">
        <v>1</v>
      </c>
      <c r="AK460">
        <v>1</v>
      </c>
      <c r="AL460">
        <v>1</v>
      </c>
      <c r="AM460">
        <v>4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6</v>
      </c>
      <c r="AT460">
        <v>0.56000000000000005</v>
      </c>
      <c r="AU460" t="s">
        <v>6</v>
      </c>
      <c r="AV460">
        <v>0</v>
      </c>
      <c r="AW460">
        <v>2</v>
      </c>
      <c r="AX460">
        <v>74763467</v>
      </c>
      <c r="AY460">
        <v>1</v>
      </c>
      <c r="AZ460">
        <v>0</v>
      </c>
      <c r="BA460">
        <v>488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V460">
        <v>0</v>
      </c>
      <c r="CW460">
        <v>0</v>
      </c>
      <c r="CX460" t="e">
        <f>ROUND(Y460*Source!I378,7)</f>
        <v>#REF!</v>
      </c>
      <c r="CY460">
        <f>AA460</f>
        <v>210.35</v>
      </c>
      <c r="CZ460">
        <f>AE460</f>
        <v>23.09</v>
      </c>
      <c r="DA460">
        <f>AI460</f>
        <v>9.11</v>
      </c>
      <c r="DB460">
        <f>ROUND(ROUND(AT460*CZ460,2),2)</f>
        <v>12.93</v>
      </c>
      <c r="DC460">
        <f>ROUND(ROUND(AT460*AG460,2),2)</f>
        <v>0</v>
      </c>
      <c r="DD460" t="s">
        <v>6</v>
      </c>
      <c r="DE460" t="s">
        <v>6</v>
      </c>
      <c r="DF460" t="e">
        <f>ROUND(ROUND(AE460*AI460,2)*CX460,2)</f>
        <v>#REF!</v>
      </c>
      <c r="DG460" t="e">
        <f t="shared" si="300"/>
        <v>#REF!</v>
      </c>
      <c r="DH460" t="e">
        <f>Source!I378*SmtRes!Y460</f>
        <v>#REF!</v>
      </c>
      <c r="DI460">
        <f>AA460</f>
        <v>210.35</v>
      </c>
      <c r="DJ460">
        <f>EtalonRes!Y488</f>
        <v>23.09</v>
      </c>
      <c r="DK460">
        <f>Source!BC378</f>
        <v>9.11</v>
      </c>
      <c r="DL460" t="s">
        <v>6</v>
      </c>
      <c r="DM460">
        <v>0</v>
      </c>
      <c r="DN460" t="s">
        <v>6</v>
      </c>
      <c r="DO460">
        <v>0</v>
      </c>
      <c r="GQ460">
        <v>-1</v>
      </c>
      <c r="GR460">
        <v>-1</v>
      </c>
    </row>
    <row r="461" spans="1:200" x14ac:dyDescent="0.2">
      <c r="A461">
        <f>ROW(Source!A378)</f>
        <v>378</v>
      </c>
      <c r="B461">
        <v>74715642</v>
      </c>
      <c r="C461">
        <v>74763452</v>
      </c>
      <c r="D461">
        <v>0</v>
      </c>
      <c r="E461">
        <v>0</v>
      </c>
      <c r="F461">
        <v>1</v>
      </c>
      <c r="G461">
        <v>1</v>
      </c>
      <c r="H461">
        <v>3</v>
      </c>
      <c r="I461" t="s">
        <v>35</v>
      </c>
      <c r="J461" t="s">
        <v>258</v>
      </c>
      <c r="K461" t="s">
        <v>377</v>
      </c>
      <c r="L461">
        <v>1371</v>
      </c>
      <c r="N461">
        <v>1013</v>
      </c>
      <c r="O461" t="s">
        <v>23</v>
      </c>
      <c r="P461" t="s">
        <v>23</v>
      </c>
      <c r="Q461">
        <v>1</v>
      </c>
      <c r="W461">
        <v>0</v>
      </c>
      <c r="X461">
        <v>15547191</v>
      </c>
      <c r="Y461">
        <f>AT461</f>
        <v>0.5</v>
      </c>
      <c r="AA461">
        <v>1372.5</v>
      </c>
      <c r="AB461">
        <v>0</v>
      </c>
      <c r="AC461">
        <v>0</v>
      </c>
      <c r="AD461">
        <v>0</v>
      </c>
      <c r="AE461">
        <v>1443.35</v>
      </c>
      <c r="AF461">
        <v>0</v>
      </c>
      <c r="AG461">
        <v>0</v>
      </c>
      <c r="AH461">
        <v>0</v>
      </c>
      <c r="AI461">
        <v>9.11</v>
      </c>
      <c r="AJ461">
        <v>1</v>
      </c>
      <c r="AK461">
        <v>1</v>
      </c>
      <c r="AL461">
        <v>1</v>
      </c>
      <c r="AM461">
        <v>0</v>
      </c>
      <c r="AN461">
        <v>0</v>
      </c>
      <c r="AO461">
        <v>0</v>
      </c>
      <c r="AP461">
        <v>1</v>
      </c>
      <c r="AQ461">
        <v>0</v>
      </c>
      <c r="AR461">
        <v>0</v>
      </c>
      <c r="AS461" t="s">
        <v>6</v>
      </c>
      <c r="AT461">
        <v>0.5</v>
      </c>
      <c r="AU461" t="s">
        <v>6</v>
      </c>
      <c r="AV461">
        <v>0</v>
      </c>
      <c r="AW461">
        <v>1</v>
      </c>
      <c r="AX461">
        <v>-1</v>
      </c>
      <c r="AY461">
        <v>0</v>
      </c>
      <c r="AZ461">
        <v>0</v>
      </c>
      <c r="BA461" t="s">
        <v>6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V461">
        <v>0</v>
      </c>
      <c r="CW461">
        <v>0</v>
      </c>
      <c r="CX461">
        <f>ROUND(Y461*Source!I378,7)</f>
        <v>1</v>
      </c>
      <c r="CY461">
        <f>AA461</f>
        <v>1372.5</v>
      </c>
      <c r="CZ461">
        <f>AE461</f>
        <v>1443.35</v>
      </c>
      <c r="DA461">
        <f>AI461</f>
        <v>9.11</v>
      </c>
      <c r="DB461">
        <f>ROUND(ROUND(AT461*CZ461,2),2)</f>
        <v>721.68</v>
      </c>
      <c r="DC461">
        <f>ROUND(ROUND(AT461*AG461,2),2)</f>
        <v>0</v>
      </c>
      <c r="DD461" t="s">
        <v>6</v>
      </c>
      <c r="DE461" t="s">
        <v>6</v>
      </c>
      <c r="DF461">
        <f>ROUND(ROUND(AE461*AI461,2)*CX461,2)</f>
        <v>13148.92</v>
      </c>
      <c r="DG461">
        <f t="shared" si="300"/>
        <v>0</v>
      </c>
      <c r="DH461">
        <f>Source!I378*SmtRes!Y461</f>
        <v>1</v>
      </c>
      <c r="DI461">
        <f>AA461</f>
        <v>1372.5</v>
      </c>
      <c r="DJ461">
        <f>DF461</f>
        <v>13148.92</v>
      </c>
      <c r="DK461">
        <f>Source!BC378</f>
        <v>9.11</v>
      </c>
      <c r="DL461" t="s">
        <v>6</v>
      </c>
      <c r="DM461">
        <v>0</v>
      </c>
      <c r="DN461" t="s">
        <v>6</v>
      </c>
      <c r="DO461">
        <v>0</v>
      </c>
      <c r="GP461">
        <v>1</v>
      </c>
      <c r="GQ461">
        <v>-1</v>
      </c>
      <c r="GR461">
        <v>-1</v>
      </c>
    </row>
    <row r="462" spans="1:200" x14ac:dyDescent="0.2">
      <c r="A462">
        <f>ROW(Source!A378)</f>
        <v>378</v>
      </c>
      <c r="B462">
        <v>74715642</v>
      </c>
      <c r="C462">
        <v>74763452</v>
      </c>
      <c r="D462">
        <v>0</v>
      </c>
      <c r="E462">
        <v>0</v>
      </c>
      <c r="F462">
        <v>1</v>
      </c>
      <c r="G462">
        <v>1</v>
      </c>
      <c r="H462">
        <v>3</v>
      </c>
      <c r="I462" t="s">
        <v>35</v>
      </c>
      <c r="J462" t="s">
        <v>78</v>
      </c>
      <c r="K462" t="s">
        <v>253</v>
      </c>
      <c r="L462">
        <v>1371</v>
      </c>
      <c r="N462">
        <v>1013</v>
      </c>
      <c r="O462" t="s">
        <v>23</v>
      </c>
      <c r="P462" t="s">
        <v>23</v>
      </c>
      <c r="Q462">
        <v>1</v>
      </c>
      <c r="W462">
        <v>0</v>
      </c>
      <c r="X462">
        <v>-1384511245</v>
      </c>
      <c r="Y462">
        <f>AT462</f>
        <v>0.5</v>
      </c>
      <c r="AA462">
        <v>7359</v>
      </c>
      <c r="AB462">
        <v>0</v>
      </c>
      <c r="AC462">
        <v>0</v>
      </c>
      <c r="AD462">
        <v>0</v>
      </c>
      <c r="AE462">
        <v>7678.18</v>
      </c>
      <c r="AF462">
        <v>0</v>
      </c>
      <c r="AG462">
        <v>0</v>
      </c>
      <c r="AH462">
        <v>0</v>
      </c>
      <c r="AI462">
        <v>6.13</v>
      </c>
      <c r="AJ462">
        <v>1</v>
      </c>
      <c r="AK462">
        <v>1</v>
      </c>
      <c r="AL462">
        <v>1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 t="s">
        <v>6</v>
      </c>
      <c r="AT462">
        <v>0.5</v>
      </c>
      <c r="AU462" t="s">
        <v>6</v>
      </c>
      <c r="AV462">
        <v>0</v>
      </c>
      <c r="AW462">
        <v>1</v>
      </c>
      <c r="AX462">
        <v>-1</v>
      </c>
      <c r="AY462">
        <v>0</v>
      </c>
      <c r="AZ462">
        <v>0</v>
      </c>
      <c r="BA462" t="s">
        <v>6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V462">
        <v>0</v>
      </c>
      <c r="CW462">
        <v>0</v>
      </c>
      <c r="CX462">
        <f>ROUND(Y462*Source!I378,7)</f>
        <v>1</v>
      </c>
      <c r="CY462">
        <f>AA462</f>
        <v>7359</v>
      </c>
      <c r="CZ462">
        <f>AE462</f>
        <v>7678.18</v>
      </c>
      <c r="DA462">
        <f>AI462</f>
        <v>6.13</v>
      </c>
      <c r="DB462">
        <f>ROUND(ROUND(AT462*CZ462,2),2)</f>
        <v>3839.09</v>
      </c>
      <c r="DC462">
        <f>ROUND(ROUND(AT462*AG462,2),2)</f>
        <v>0</v>
      </c>
      <c r="DD462" t="s">
        <v>6</v>
      </c>
      <c r="DE462" t="s">
        <v>6</v>
      </c>
      <c r="DF462">
        <f>ROUND(ROUND(AE462*AI462,2)*CX462,2)</f>
        <v>47067.24</v>
      </c>
      <c r="DG462">
        <f t="shared" si="300"/>
        <v>0</v>
      </c>
      <c r="DH462">
        <f>Source!I378*SmtRes!Y462</f>
        <v>1</v>
      </c>
      <c r="DI462">
        <f>AA462</f>
        <v>7359</v>
      </c>
      <c r="DJ462">
        <f>DF462</f>
        <v>47067.24</v>
      </c>
      <c r="DK462">
        <f>Source!BC378</f>
        <v>9.11</v>
      </c>
      <c r="DL462" t="s">
        <v>6</v>
      </c>
      <c r="DM462">
        <v>0</v>
      </c>
      <c r="DN462" t="s">
        <v>6</v>
      </c>
      <c r="DO462">
        <v>0</v>
      </c>
      <c r="GP462">
        <v>1</v>
      </c>
      <c r="GQ462">
        <v>-1</v>
      </c>
      <c r="GR462">
        <v>-1</v>
      </c>
    </row>
    <row r="463" spans="1:200" x14ac:dyDescent="0.2">
      <c r="A463">
        <f>ROW(Source!A381)</f>
        <v>381</v>
      </c>
      <c r="B463">
        <v>74715642</v>
      </c>
      <c r="C463">
        <v>74763477</v>
      </c>
      <c r="D463">
        <v>31709863</v>
      </c>
      <c r="E463">
        <v>70</v>
      </c>
      <c r="F463">
        <v>1</v>
      </c>
      <c r="G463">
        <v>1</v>
      </c>
      <c r="H463">
        <v>1</v>
      </c>
      <c r="I463" t="s">
        <v>566</v>
      </c>
      <c r="J463" t="s">
        <v>6</v>
      </c>
      <c r="K463" t="s">
        <v>567</v>
      </c>
      <c r="L463">
        <v>1191</v>
      </c>
      <c r="N463">
        <v>1013</v>
      </c>
      <c r="O463" t="s">
        <v>524</v>
      </c>
      <c r="P463" t="s">
        <v>524</v>
      </c>
      <c r="Q463">
        <v>1</v>
      </c>
      <c r="W463">
        <v>0</v>
      </c>
      <c r="X463">
        <v>1049124552</v>
      </c>
      <c r="Y463">
        <f>(AT463*ROUND(1.05,7))</f>
        <v>26.040000000000003</v>
      </c>
      <c r="AA463">
        <v>0</v>
      </c>
      <c r="AB463">
        <v>0</v>
      </c>
      <c r="AC463">
        <v>0</v>
      </c>
      <c r="AD463">
        <v>284.82</v>
      </c>
      <c r="AE463">
        <v>0</v>
      </c>
      <c r="AF463">
        <v>0</v>
      </c>
      <c r="AG463">
        <v>0</v>
      </c>
      <c r="AH463">
        <v>8.5299999999999994</v>
      </c>
      <c r="AI463">
        <v>1</v>
      </c>
      <c r="AJ463">
        <v>1</v>
      </c>
      <c r="AK463">
        <v>1</v>
      </c>
      <c r="AL463">
        <v>33.39</v>
      </c>
      <c r="AM463">
        <v>4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6</v>
      </c>
      <c r="AT463">
        <v>24.8</v>
      </c>
      <c r="AU463" t="s">
        <v>26</v>
      </c>
      <c r="AV463">
        <v>1</v>
      </c>
      <c r="AW463">
        <v>2</v>
      </c>
      <c r="AX463">
        <v>74763485</v>
      </c>
      <c r="AY463">
        <v>1</v>
      </c>
      <c r="AZ463">
        <v>0</v>
      </c>
      <c r="BA463">
        <v>490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U463">
        <f>ROUND(AT463*Source!I381*AH463*AL463,2)</f>
        <v>70.63</v>
      </c>
      <c r="CV463">
        <f>ROUND(Y463*Source!I381,7)</f>
        <v>0.26040000000000002</v>
      </c>
      <c r="CW463">
        <v>0</v>
      </c>
      <c r="CX463">
        <f>ROUND(Y463*Source!I381,7)</f>
        <v>0.26040000000000002</v>
      </c>
      <c r="CY463">
        <f>AD463</f>
        <v>284.82</v>
      </c>
      <c r="CZ463">
        <f>AH463</f>
        <v>8.5299999999999994</v>
      </c>
      <c r="DA463">
        <f>AL463</f>
        <v>33.39</v>
      </c>
      <c r="DB463">
        <f>ROUND((ROUND(AT463*CZ463,2)*ROUND(1.05,7)),2)</f>
        <v>222.12</v>
      </c>
      <c r="DC463">
        <f>ROUND((ROUND(AT463*AG463,2)*ROUND(1.05,7)),2)</f>
        <v>0</v>
      </c>
      <c r="DD463" t="s">
        <v>6</v>
      </c>
      <c r="DE463" t="s">
        <v>6</v>
      </c>
      <c r="DF463">
        <f>ROUND(ROUND(AE463,2)*CX463,2)</f>
        <v>0</v>
      </c>
      <c r="DG463">
        <f t="shared" si="300"/>
        <v>0</v>
      </c>
      <c r="DH463">
        <f>Source!I381*SmtRes!Y463</f>
        <v>0.26040000000000002</v>
      </c>
      <c r="DI463">
        <f>AD463</f>
        <v>284.82</v>
      </c>
      <c r="DJ463">
        <f>EtalonRes!AB490</f>
        <v>8.5299999999999994</v>
      </c>
      <c r="DK463">
        <f>Source!BA381</f>
        <v>33.39</v>
      </c>
      <c r="DL463" t="s">
        <v>6</v>
      </c>
      <c r="DM463">
        <v>0</v>
      </c>
      <c r="DN463" t="s">
        <v>6</v>
      </c>
      <c r="DO463">
        <v>0</v>
      </c>
      <c r="GQ463">
        <v>-1</v>
      </c>
      <c r="GR463">
        <v>-1</v>
      </c>
    </row>
    <row r="464" spans="1:200" x14ac:dyDescent="0.2">
      <c r="A464">
        <f>ROW(Source!A381)</f>
        <v>381</v>
      </c>
      <c r="B464">
        <v>74715642</v>
      </c>
      <c r="C464">
        <v>74763477</v>
      </c>
      <c r="D464">
        <v>31709492</v>
      </c>
      <c r="E464">
        <v>70</v>
      </c>
      <c r="F464">
        <v>1</v>
      </c>
      <c r="G464">
        <v>1</v>
      </c>
      <c r="H464">
        <v>1</v>
      </c>
      <c r="I464" t="s">
        <v>525</v>
      </c>
      <c r="J464" t="s">
        <v>6</v>
      </c>
      <c r="K464" t="s">
        <v>526</v>
      </c>
      <c r="L464">
        <v>1191</v>
      </c>
      <c r="N464">
        <v>1013</v>
      </c>
      <c r="O464" t="s">
        <v>524</v>
      </c>
      <c r="P464" t="s">
        <v>524</v>
      </c>
      <c r="Q464">
        <v>1</v>
      </c>
      <c r="W464">
        <v>0</v>
      </c>
      <c r="X464">
        <v>-1417349443</v>
      </c>
      <c r="Y464">
        <f>(AT464*ROUND(1.05,7))</f>
        <v>2.1000000000000001E-2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33.39</v>
      </c>
      <c r="AL464">
        <v>1</v>
      </c>
      <c r="AM464">
        <v>4</v>
      </c>
      <c r="AN464">
        <v>0</v>
      </c>
      <c r="AO464">
        <v>1</v>
      </c>
      <c r="AP464">
        <v>1</v>
      </c>
      <c r="AQ464">
        <v>0</v>
      </c>
      <c r="AR464">
        <v>0</v>
      </c>
      <c r="AS464" t="s">
        <v>6</v>
      </c>
      <c r="AT464">
        <v>0.02</v>
      </c>
      <c r="AU464" t="s">
        <v>26</v>
      </c>
      <c r="AV464">
        <v>2</v>
      </c>
      <c r="AW464">
        <v>2</v>
      </c>
      <c r="AX464">
        <v>74763486</v>
      </c>
      <c r="AY464">
        <v>1</v>
      </c>
      <c r="AZ464">
        <v>0</v>
      </c>
      <c r="BA464">
        <v>491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V464">
        <v>0</v>
      </c>
      <c r="CW464">
        <v>0</v>
      </c>
      <c r="CX464">
        <f>ROUND(Y464*Source!I381,7)</f>
        <v>2.1000000000000001E-4</v>
      </c>
      <c r="CY464">
        <f>AD464</f>
        <v>0</v>
      </c>
      <c r="CZ464">
        <f>AH464</f>
        <v>0</v>
      </c>
      <c r="DA464">
        <f>AL464</f>
        <v>1</v>
      </c>
      <c r="DB464">
        <f>ROUND((ROUND(AT464*CZ464,2)*ROUND(1.05,7)),2)</f>
        <v>0</v>
      </c>
      <c r="DC464">
        <f>ROUND((ROUND(AT464*AG464,2)*ROUND(1.05,7)),2)</f>
        <v>0</v>
      </c>
      <c r="DD464" t="s">
        <v>6</v>
      </c>
      <c r="DE464" t="s">
        <v>6</v>
      </c>
      <c r="DF464">
        <f>ROUND(ROUND(AE464,2)*CX464,2)</f>
        <v>0</v>
      </c>
      <c r="DG464">
        <f t="shared" si="300"/>
        <v>0</v>
      </c>
      <c r="DH464">
        <f>Source!I381*SmtRes!Y464</f>
        <v>2.1000000000000001E-4</v>
      </c>
      <c r="DI464">
        <f>AD464</f>
        <v>0</v>
      </c>
      <c r="DJ464">
        <f>EtalonRes!AB491</f>
        <v>0</v>
      </c>
      <c r="DK464">
        <f>Source!BA381</f>
        <v>33.39</v>
      </c>
      <c r="DL464" t="s">
        <v>6</v>
      </c>
      <c r="DM464">
        <v>0</v>
      </c>
      <c r="DN464" t="s">
        <v>6</v>
      </c>
      <c r="DO464">
        <v>0</v>
      </c>
      <c r="GQ464">
        <v>-1</v>
      </c>
      <c r="GR464">
        <v>-1</v>
      </c>
    </row>
    <row r="465" spans="1:200" x14ac:dyDescent="0.2">
      <c r="A465">
        <f>ROW(Source!A381)</f>
        <v>381</v>
      </c>
      <c r="B465">
        <v>74715642</v>
      </c>
      <c r="C465">
        <v>74763477</v>
      </c>
      <c r="D465">
        <v>49672767</v>
      </c>
      <c r="E465">
        <v>1</v>
      </c>
      <c r="F465">
        <v>1</v>
      </c>
      <c r="G465">
        <v>1</v>
      </c>
      <c r="H465">
        <v>2</v>
      </c>
      <c r="I465" t="s">
        <v>568</v>
      </c>
      <c r="J465" t="s">
        <v>569</v>
      </c>
      <c r="K465" t="s">
        <v>570</v>
      </c>
      <c r="L465">
        <v>1367</v>
      </c>
      <c r="N465">
        <v>1011</v>
      </c>
      <c r="O465" t="s">
        <v>530</v>
      </c>
      <c r="P465" t="s">
        <v>530</v>
      </c>
      <c r="Q465">
        <v>1</v>
      </c>
      <c r="W465">
        <v>0</v>
      </c>
      <c r="X465">
        <v>1232162608</v>
      </c>
      <c r="Y465">
        <f>(AT465*ROUND(1.05,7))</f>
        <v>3.15E-3</v>
      </c>
      <c r="AA465">
        <v>0</v>
      </c>
      <c r="AB465">
        <v>414.51</v>
      </c>
      <c r="AC465">
        <v>450.77</v>
      </c>
      <c r="AD465">
        <v>0</v>
      </c>
      <c r="AE465">
        <v>0</v>
      </c>
      <c r="AF465">
        <v>31.26</v>
      </c>
      <c r="AG465">
        <v>13.5</v>
      </c>
      <c r="AH465">
        <v>0</v>
      </c>
      <c r="AI465">
        <v>1</v>
      </c>
      <c r="AJ465">
        <v>13.26</v>
      </c>
      <c r="AK465">
        <v>33.39</v>
      </c>
      <c r="AL465">
        <v>1</v>
      </c>
      <c r="AM465">
        <v>4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6</v>
      </c>
      <c r="AT465">
        <v>3.0000000000000001E-3</v>
      </c>
      <c r="AU465" t="s">
        <v>64</v>
      </c>
      <c r="AV465">
        <v>0</v>
      </c>
      <c r="AW465">
        <v>2</v>
      </c>
      <c r="AX465">
        <v>74763487</v>
      </c>
      <c r="AY465">
        <v>1</v>
      </c>
      <c r="AZ465">
        <v>0</v>
      </c>
      <c r="BA465">
        <v>492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V465">
        <v>0</v>
      </c>
      <c r="CW465">
        <f>ROUND(Y465*Source!I381*DO465,7)</f>
        <v>0</v>
      </c>
      <c r="CX465">
        <f>ROUND(Y465*Source!I381,7)</f>
        <v>3.15E-5</v>
      </c>
      <c r="CY465">
        <f>AB465</f>
        <v>414.51</v>
      </c>
      <c r="CZ465">
        <f>AF465</f>
        <v>31.26</v>
      </c>
      <c r="DA465">
        <f>AJ465</f>
        <v>13.26</v>
      </c>
      <c r="DB465">
        <f>ROUND((ROUND(AT465*CZ465,2)*ROUND(1.05,7)),2)</f>
        <v>0.09</v>
      </c>
      <c r="DC465">
        <f>ROUND((ROUND(AT465*AG465,2)*ROUND(1.05,7)),2)</f>
        <v>0.04</v>
      </c>
      <c r="DD465" t="s">
        <v>6</v>
      </c>
      <c r="DE465" t="s">
        <v>6</v>
      </c>
      <c r="DF465">
        <f>ROUND(ROUND(AE465,2)*CX465,2)</f>
        <v>0</v>
      </c>
      <c r="DG465">
        <f>ROUND(ROUND(AF465*AJ465,2)*CX465,2)</f>
        <v>0.01</v>
      </c>
      <c r="DH465">
        <f>Source!I381*SmtRes!Y465</f>
        <v>3.15E-5</v>
      </c>
      <c r="DI465">
        <f>AB465</f>
        <v>414.51</v>
      </c>
      <c r="DJ465">
        <f>EtalonRes!Z492</f>
        <v>31.26</v>
      </c>
      <c r="DK465">
        <f>Source!BB381</f>
        <v>13.26</v>
      </c>
      <c r="DL465" t="s">
        <v>6</v>
      </c>
      <c r="DM465">
        <v>0</v>
      </c>
      <c r="DN465" t="s">
        <v>6</v>
      </c>
      <c r="DO465">
        <v>0</v>
      </c>
      <c r="GQ465">
        <v>-1</v>
      </c>
      <c r="GR465">
        <v>-1</v>
      </c>
    </row>
    <row r="466" spans="1:200" x14ac:dyDescent="0.2">
      <c r="A466">
        <f>ROW(Source!A381)</f>
        <v>381</v>
      </c>
      <c r="B466">
        <v>74715642</v>
      </c>
      <c r="C466">
        <v>74763477</v>
      </c>
      <c r="D466">
        <v>49673503</v>
      </c>
      <c r="E466">
        <v>1</v>
      </c>
      <c r="F466">
        <v>1</v>
      </c>
      <c r="G466">
        <v>1</v>
      </c>
      <c r="H466">
        <v>2</v>
      </c>
      <c r="I466" t="s">
        <v>534</v>
      </c>
      <c r="J466" t="s">
        <v>535</v>
      </c>
      <c r="K466" t="s">
        <v>536</v>
      </c>
      <c r="L466">
        <v>1367</v>
      </c>
      <c r="N466">
        <v>1011</v>
      </c>
      <c r="O466" t="s">
        <v>530</v>
      </c>
      <c r="P466" t="s">
        <v>530</v>
      </c>
      <c r="Q466">
        <v>1</v>
      </c>
      <c r="W466">
        <v>0</v>
      </c>
      <c r="X466">
        <v>509054691</v>
      </c>
      <c r="Y466">
        <f>(AT466*ROUND(1.05,7))</f>
        <v>2.1000000000000001E-2</v>
      </c>
      <c r="AA466">
        <v>0</v>
      </c>
      <c r="AB466">
        <v>871.31</v>
      </c>
      <c r="AC466">
        <v>387.32</v>
      </c>
      <c r="AD466">
        <v>0</v>
      </c>
      <c r="AE466">
        <v>0</v>
      </c>
      <c r="AF466">
        <v>65.709999999999994</v>
      </c>
      <c r="AG466">
        <v>11.6</v>
      </c>
      <c r="AH466">
        <v>0</v>
      </c>
      <c r="AI466">
        <v>1</v>
      </c>
      <c r="AJ466">
        <v>13.26</v>
      </c>
      <c r="AK466">
        <v>33.39</v>
      </c>
      <c r="AL466">
        <v>1</v>
      </c>
      <c r="AM466">
        <v>4</v>
      </c>
      <c r="AN466">
        <v>0</v>
      </c>
      <c r="AO466">
        <v>1</v>
      </c>
      <c r="AP466">
        <v>1</v>
      </c>
      <c r="AQ466">
        <v>0</v>
      </c>
      <c r="AR466">
        <v>0</v>
      </c>
      <c r="AS466" t="s">
        <v>6</v>
      </c>
      <c r="AT466">
        <v>0.02</v>
      </c>
      <c r="AU466" t="s">
        <v>64</v>
      </c>
      <c r="AV466">
        <v>0</v>
      </c>
      <c r="AW466">
        <v>2</v>
      </c>
      <c r="AX466">
        <v>74763488</v>
      </c>
      <c r="AY466">
        <v>1</v>
      </c>
      <c r="AZ466">
        <v>0</v>
      </c>
      <c r="BA466">
        <v>493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V466">
        <v>0</v>
      </c>
      <c r="CW466">
        <f>ROUND(Y466*Source!I381*DO466,7)</f>
        <v>0</v>
      </c>
      <c r="CX466">
        <f>ROUND(Y466*Source!I381,7)</f>
        <v>2.1000000000000001E-4</v>
      </c>
      <c r="CY466">
        <f>AB466</f>
        <v>871.31</v>
      </c>
      <c r="CZ466">
        <f>AF466</f>
        <v>65.709999999999994</v>
      </c>
      <c r="DA466">
        <f>AJ466</f>
        <v>13.26</v>
      </c>
      <c r="DB466">
        <f>ROUND((ROUND(AT466*CZ466,2)*ROUND(1.05,7)),2)</f>
        <v>1.38</v>
      </c>
      <c r="DC466">
        <f>ROUND((ROUND(AT466*AG466,2)*ROUND(1.05,7)),2)</f>
        <v>0.24</v>
      </c>
      <c r="DD466" t="s">
        <v>6</v>
      </c>
      <c r="DE466" t="s">
        <v>6</v>
      </c>
      <c r="DF466">
        <f>ROUND(ROUND(AE466,2)*CX466,2)</f>
        <v>0</v>
      </c>
      <c r="DG466">
        <f>ROUND(ROUND(AF466*AJ466,2)*CX466,2)</f>
        <v>0.18</v>
      </c>
      <c r="DH466">
        <f>Source!I381*SmtRes!Y466</f>
        <v>2.1000000000000001E-4</v>
      </c>
      <c r="DI466">
        <f>AB466</f>
        <v>871.31</v>
      </c>
      <c r="DJ466">
        <f>EtalonRes!Z493</f>
        <v>65.709999999999994</v>
      </c>
      <c r="DK466">
        <f>Source!BB381</f>
        <v>13.26</v>
      </c>
      <c r="DL466" t="s">
        <v>6</v>
      </c>
      <c r="DM466">
        <v>0</v>
      </c>
      <c r="DN466" t="s">
        <v>6</v>
      </c>
      <c r="DO466">
        <v>0</v>
      </c>
      <c r="GQ466">
        <v>-1</v>
      </c>
      <c r="GR466">
        <v>-1</v>
      </c>
    </row>
    <row r="467" spans="1:200" x14ac:dyDescent="0.2">
      <c r="A467">
        <f>ROW(Source!A381)</f>
        <v>381</v>
      </c>
      <c r="B467">
        <v>74715642</v>
      </c>
      <c r="C467">
        <v>74763477</v>
      </c>
      <c r="D467">
        <v>49525697</v>
      </c>
      <c r="E467">
        <v>1</v>
      </c>
      <c r="F467">
        <v>1</v>
      </c>
      <c r="G467">
        <v>1</v>
      </c>
      <c r="H467">
        <v>3</v>
      </c>
      <c r="I467" t="s">
        <v>571</v>
      </c>
      <c r="J467" t="s">
        <v>572</v>
      </c>
      <c r="K467" t="s">
        <v>573</v>
      </c>
      <c r="L467">
        <v>1425</v>
      </c>
      <c r="N467">
        <v>1013</v>
      </c>
      <c r="O467" t="s">
        <v>263</v>
      </c>
      <c r="P467" t="s">
        <v>263</v>
      </c>
      <c r="Q467">
        <v>1</v>
      </c>
      <c r="W467">
        <v>0</v>
      </c>
      <c r="X467">
        <v>1343353334</v>
      </c>
      <c r="Y467" s="183" t="e">
        <f>#REF!</f>
        <v>#REF!</v>
      </c>
      <c r="AA467">
        <v>72.88</v>
      </c>
      <c r="AB467">
        <v>0</v>
      </c>
      <c r="AC467">
        <v>0</v>
      </c>
      <c r="AD467">
        <v>0</v>
      </c>
      <c r="AE467">
        <v>8</v>
      </c>
      <c r="AF467">
        <v>0</v>
      </c>
      <c r="AG467">
        <v>0</v>
      </c>
      <c r="AH467">
        <v>0</v>
      </c>
      <c r="AI467">
        <v>9.11</v>
      </c>
      <c r="AJ467">
        <v>1</v>
      </c>
      <c r="AK467">
        <v>1</v>
      </c>
      <c r="AL467">
        <v>1</v>
      </c>
      <c r="AM467">
        <v>4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6</v>
      </c>
      <c r="AT467">
        <v>4.04</v>
      </c>
      <c r="AU467" t="s">
        <v>6</v>
      </c>
      <c r="AV467">
        <v>0</v>
      </c>
      <c r="AW467">
        <v>2</v>
      </c>
      <c r="AX467">
        <v>74763490</v>
      </c>
      <c r="AY467">
        <v>1</v>
      </c>
      <c r="AZ467">
        <v>0</v>
      </c>
      <c r="BA467">
        <v>495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V467">
        <v>0</v>
      </c>
      <c r="CW467">
        <v>0</v>
      </c>
      <c r="CX467" t="e">
        <f>ROUND(Y467*Source!I381,7)</f>
        <v>#REF!</v>
      </c>
      <c r="CY467">
        <f>AA467</f>
        <v>72.88</v>
      </c>
      <c r="CZ467">
        <f>AE467</f>
        <v>8</v>
      </c>
      <c r="DA467">
        <f>AI467</f>
        <v>9.11</v>
      </c>
      <c r="DB467">
        <f>ROUND(ROUND(AT467*CZ467,2),2)</f>
        <v>32.32</v>
      </c>
      <c r="DC467">
        <f>ROUND(ROUND(AT467*AG467,2),2)</f>
        <v>0</v>
      </c>
      <c r="DD467" t="s">
        <v>6</v>
      </c>
      <c r="DE467" t="s">
        <v>6</v>
      </c>
      <c r="DF467" t="e">
        <f>ROUND(ROUND(AE467*AI467,2)*CX467,2)</f>
        <v>#REF!</v>
      </c>
      <c r="DG467" t="e">
        <f>ROUND(ROUND(AF467,2)*CX467,2)</f>
        <v>#REF!</v>
      </c>
      <c r="DH467" t="e">
        <f>Source!I381*SmtRes!Y467</f>
        <v>#REF!</v>
      </c>
      <c r="DI467">
        <f>AA467</f>
        <v>72.88</v>
      </c>
      <c r="DJ467">
        <f>EtalonRes!Y495</f>
        <v>8</v>
      </c>
      <c r="DK467">
        <f>Source!BC381</f>
        <v>9.11</v>
      </c>
      <c r="DL467" t="s">
        <v>6</v>
      </c>
      <c r="DM467">
        <v>0</v>
      </c>
      <c r="DN467" t="s">
        <v>6</v>
      </c>
      <c r="DO467">
        <v>0</v>
      </c>
      <c r="GQ467">
        <v>-1</v>
      </c>
      <c r="GR467">
        <v>-1</v>
      </c>
    </row>
    <row r="468" spans="1:200" x14ac:dyDescent="0.2">
      <c r="A468">
        <f>ROW(Source!A381)</f>
        <v>381</v>
      </c>
      <c r="B468">
        <v>74715642</v>
      </c>
      <c r="C468">
        <v>74763477</v>
      </c>
      <c r="D468">
        <v>49555026</v>
      </c>
      <c r="E468">
        <v>1</v>
      </c>
      <c r="F468">
        <v>1</v>
      </c>
      <c r="G468">
        <v>1</v>
      </c>
      <c r="H468">
        <v>3</v>
      </c>
      <c r="I468" t="s">
        <v>574</v>
      </c>
      <c r="J468" t="s">
        <v>575</v>
      </c>
      <c r="K468" t="s">
        <v>576</v>
      </c>
      <c r="L468">
        <v>1296</v>
      </c>
      <c r="N468">
        <v>1002</v>
      </c>
      <c r="O468" t="s">
        <v>577</v>
      </c>
      <c r="P468" t="s">
        <v>577</v>
      </c>
      <c r="Q468">
        <v>1</v>
      </c>
      <c r="W468">
        <v>0</v>
      </c>
      <c r="X468">
        <v>1235506667</v>
      </c>
      <c r="Y468" s="183" t="e">
        <f>#REF!</f>
        <v>#REF!</v>
      </c>
      <c r="AA468">
        <v>1196.5999999999999</v>
      </c>
      <c r="AB468">
        <v>0</v>
      </c>
      <c r="AC468">
        <v>0</v>
      </c>
      <c r="AD468">
        <v>0</v>
      </c>
      <c r="AE468">
        <v>131.35</v>
      </c>
      <c r="AF468">
        <v>0</v>
      </c>
      <c r="AG468">
        <v>0</v>
      </c>
      <c r="AH468">
        <v>0</v>
      </c>
      <c r="AI468">
        <v>9.11</v>
      </c>
      <c r="AJ468">
        <v>1</v>
      </c>
      <c r="AK468">
        <v>1</v>
      </c>
      <c r="AL468">
        <v>1</v>
      </c>
      <c r="AM468">
        <v>4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6</v>
      </c>
      <c r="AT468">
        <v>2.1267</v>
      </c>
      <c r="AU468" t="s">
        <v>6</v>
      </c>
      <c r="AV468">
        <v>0</v>
      </c>
      <c r="AW468">
        <v>2</v>
      </c>
      <c r="AX468">
        <v>74763492</v>
      </c>
      <c r="AY468">
        <v>1</v>
      </c>
      <c r="AZ468">
        <v>0</v>
      </c>
      <c r="BA468">
        <v>497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V468">
        <v>0</v>
      </c>
      <c r="CW468">
        <v>0</v>
      </c>
      <c r="CX468" t="e">
        <f>ROUND(Y468*Source!I381,7)</f>
        <v>#REF!</v>
      </c>
      <c r="CY468">
        <f>AA468</f>
        <v>1196.5999999999999</v>
      </c>
      <c r="CZ468">
        <f>AE468</f>
        <v>131.35</v>
      </c>
      <c r="DA468">
        <f>AI468</f>
        <v>9.11</v>
      </c>
      <c r="DB468">
        <f>ROUND(ROUND(AT468*CZ468,2),2)</f>
        <v>279.33999999999997</v>
      </c>
      <c r="DC468">
        <f>ROUND(ROUND(AT468*AG468,2),2)</f>
        <v>0</v>
      </c>
      <c r="DD468" t="s">
        <v>6</v>
      </c>
      <c r="DE468" t="s">
        <v>6</v>
      </c>
      <c r="DF468" t="e">
        <f>ROUND(ROUND(AE468*AI468,2)*CX468,2)</f>
        <v>#REF!</v>
      </c>
      <c r="DG468" t="e">
        <f>ROUND(ROUND(AF468,2)*CX468,2)</f>
        <v>#REF!</v>
      </c>
      <c r="DH468" t="e">
        <f>Source!I381*SmtRes!Y468</f>
        <v>#REF!</v>
      </c>
      <c r="DI468">
        <f>AA468</f>
        <v>1196.5999999999999</v>
      </c>
      <c r="DJ468">
        <f>EtalonRes!Y497</f>
        <v>131.35</v>
      </c>
      <c r="DK468">
        <f>Source!BC381</f>
        <v>9.11</v>
      </c>
      <c r="DL468" t="s">
        <v>6</v>
      </c>
      <c r="DM468">
        <v>0</v>
      </c>
      <c r="DN468" t="s">
        <v>6</v>
      </c>
      <c r="DO468">
        <v>0</v>
      </c>
      <c r="GQ468">
        <v>-1</v>
      </c>
      <c r="GR468">
        <v>-1</v>
      </c>
    </row>
    <row r="469" spans="1:200" x14ac:dyDescent="0.2">
      <c r="A469">
        <f>ROW(Source!A381)</f>
        <v>381</v>
      </c>
      <c r="B469">
        <v>74715642</v>
      </c>
      <c r="C469">
        <v>74763477</v>
      </c>
      <c r="D469">
        <v>0</v>
      </c>
      <c r="E469">
        <v>0</v>
      </c>
      <c r="F469">
        <v>1</v>
      </c>
      <c r="G469">
        <v>1</v>
      </c>
      <c r="H469">
        <v>3</v>
      </c>
      <c r="I469" t="s">
        <v>35</v>
      </c>
      <c r="J469" t="s">
        <v>382</v>
      </c>
      <c r="K469" t="s">
        <v>381</v>
      </c>
      <c r="L469">
        <v>1371</v>
      </c>
      <c r="N469">
        <v>1013</v>
      </c>
      <c r="O469" t="s">
        <v>23</v>
      </c>
      <c r="P469" t="s">
        <v>23</v>
      </c>
      <c r="Q469">
        <v>1</v>
      </c>
      <c r="W469">
        <v>0</v>
      </c>
      <c r="X469">
        <v>-2113526916</v>
      </c>
      <c r="Y469">
        <f>AT469</f>
        <v>100</v>
      </c>
      <c r="AA469">
        <v>311.67</v>
      </c>
      <c r="AB469">
        <v>0</v>
      </c>
      <c r="AC469">
        <v>0</v>
      </c>
      <c r="AD469">
        <v>0</v>
      </c>
      <c r="AE469">
        <v>327.76000000000005</v>
      </c>
      <c r="AF469">
        <v>0</v>
      </c>
      <c r="AG469">
        <v>0</v>
      </c>
      <c r="AH469">
        <v>0</v>
      </c>
      <c r="AI469">
        <v>9.11</v>
      </c>
      <c r="AJ469">
        <v>1</v>
      </c>
      <c r="AK469">
        <v>1</v>
      </c>
      <c r="AL469">
        <v>1</v>
      </c>
      <c r="AM469">
        <v>0</v>
      </c>
      <c r="AN469">
        <v>0</v>
      </c>
      <c r="AO469">
        <v>0</v>
      </c>
      <c r="AP469">
        <v>1</v>
      </c>
      <c r="AQ469">
        <v>0</v>
      </c>
      <c r="AR469">
        <v>0</v>
      </c>
      <c r="AS469" t="s">
        <v>6</v>
      </c>
      <c r="AT469">
        <v>100</v>
      </c>
      <c r="AU469" t="s">
        <v>6</v>
      </c>
      <c r="AV469">
        <v>0</v>
      </c>
      <c r="AW469">
        <v>1</v>
      </c>
      <c r="AX469">
        <v>-1</v>
      </c>
      <c r="AY469">
        <v>0</v>
      </c>
      <c r="AZ469">
        <v>0</v>
      </c>
      <c r="BA469" t="s">
        <v>6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V469">
        <v>0</v>
      </c>
      <c r="CW469">
        <v>0</v>
      </c>
      <c r="CX469">
        <f>ROUND(Y469*Source!I381,7)</f>
        <v>1</v>
      </c>
      <c r="CY469">
        <f>AA469</f>
        <v>311.67</v>
      </c>
      <c r="CZ469">
        <f>AE469</f>
        <v>327.76000000000005</v>
      </c>
      <c r="DA469">
        <f>AI469</f>
        <v>9.11</v>
      </c>
      <c r="DB469">
        <f>ROUND(ROUND(AT469*CZ469,2),2)</f>
        <v>32776</v>
      </c>
      <c r="DC469">
        <f>ROUND(ROUND(AT469*AG469,2),2)</f>
        <v>0</v>
      </c>
      <c r="DD469" t="s">
        <v>6</v>
      </c>
      <c r="DE469" t="s">
        <v>6</v>
      </c>
      <c r="DF469">
        <f>ROUND(ROUND(AE469*AI469,2)*CX469,2)</f>
        <v>2985.89</v>
      </c>
      <c r="DG469">
        <f>ROUND(ROUND(AF469,2)*CX469,2)</f>
        <v>0</v>
      </c>
      <c r="DH469">
        <f>Source!I381*SmtRes!Y469</f>
        <v>1</v>
      </c>
      <c r="DI469">
        <f>AA469</f>
        <v>311.67</v>
      </c>
      <c r="DJ469">
        <f>DF469</f>
        <v>2985.89</v>
      </c>
      <c r="DK469">
        <f>Source!BC381</f>
        <v>9.11</v>
      </c>
      <c r="DL469" t="s">
        <v>6</v>
      </c>
      <c r="DM469">
        <v>0</v>
      </c>
      <c r="DN469" t="s">
        <v>6</v>
      </c>
      <c r="DO469">
        <v>0</v>
      </c>
      <c r="GP469">
        <v>1</v>
      </c>
      <c r="GQ469">
        <v>-1</v>
      </c>
      <c r="GR469">
        <v>-1</v>
      </c>
    </row>
    <row r="470" spans="1:200" x14ac:dyDescent="0.2">
      <c r="A470">
        <f>ROW(Source!A383)</f>
        <v>383</v>
      </c>
      <c r="B470">
        <v>74715642</v>
      </c>
      <c r="C470">
        <v>74763502</v>
      </c>
      <c r="D470">
        <v>31715109</v>
      </c>
      <c r="E470">
        <v>70</v>
      </c>
      <c r="F470">
        <v>1</v>
      </c>
      <c r="G470">
        <v>1</v>
      </c>
      <c r="H470">
        <v>1</v>
      </c>
      <c r="I470" t="s">
        <v>548</v>
      </c>
      <c r="J470" t="s">
        <v>6</v>
      </c>
      <c r="K470" t="s">
        <v>549</v>
      </c>
      <c r="L470">
        <v>1191</v>
      </c>
      <c r="N470">
        <v>1013</v>
      </c>
      <c r="O470" t="s">
        <v>524</v>
      </c>
      <c r="P470" t="s">
        <v>524</v>
      </c>
      <c r="Q470">
        <v>1</v>
      </c>
      <c r="W470">
        <v>0</v>
      </c>
      <c r="X470">
        <v>784619160</v>
      </c>
      <c r="Y470">
        <f t="shared" ref="Y470:Y476" si="301">(AT470*ROUND(1.05,7))</f>
        <v>128.1</v>
      </c>
      <c r="AA470">
        <v>0</v>
      </c>
      <c r="AB470">
        <v>0</v>
      </c>
      <c r="AC470">
        <v>0</v>
      </c>
      <c r="AD470">
        <v>291.83</v>
      </c>
      <c r="AE470">
        <v>0</v>
      </c>
      <c r="AF470">
        <v>0</v>
      </c>
      <c r="AG470">
        <v>0</v>
      </c>
      <c r="AH470">
        <v>8.74</v>
      </c>
      <c r="AI470">
        <v>1</v>
      </c>
      <c r="AJ470">
        <v>1</v>
      </c>
      <c r="AK470">
        <v>1</v>
      </c>
      <c r="AL470">
        <v>33.39</v>
      </c>
      <c r="AM470">
        <v>4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6</v>
      </c>
      <c r="AT470">
        <v>122</v>
      </c>
      <c r="AU470" t="s">
        <v>64</v>
      </c>
      <c r="AV470">
        <v>1</v>
      </c>
      <c r="AW470">
        <v>2</v>
      </c>
      <c r="AX470">
        <v>74763517</v>
      </c>
      <c r="AY470">
        <v>1</v>
      </c>
      <c r="AZ470">
        <v>0</v>
      </c>
      <c r="BA470">
        <v>499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U470">
        <f>ROUND(AT470*Source!I383*AH470*AL470,2)</f>
        <v>8053.42</v>
      </c>
      <c r="CV470">
        <f>ROUND(Y470*Source!I383,7)</f>
        <v>28.976220000000001</v>
      </c>
      <c r="CW470">
        <v>0</v>
      </c>
      <c r="CX470">
        <f>ROUND(Y470*Source!I383,7)</f>
        <v>28.976220000000001</v>
      </c>
      <c r="CY470">
        <f>AD470</f>
        <v>291.83</v>
      </c>
      <c r="CZ470">
        <f>AH470</f>
        <v>8.74</v>
      </c>
      <c r="DA470">
        <f>AL470</f>
        <v>33.39</v>
      </c>
      <c r="DB470">
        <f t="shared" ref="DB470:DB476" si="302">ROUND((ROUND(AT470*CZ470,2)*ROUND(1.05,7)),2)</f>
        <v>1119.5899999999999</v>
      </c>
      <c r="DC470">
        <f t="shared" ref="DC470:DC476" si="303">ROUND((ROUND(AT470*AG470,2)*ROUND(1.05,7)),2)</f>
        <v>0</v>
      </c>
      <c r="DD470" t="s">
        <v>6</v>
      </c>
      <c r="DE470" t="s">
        <v>6</v>
      </c>
      <c r="DF470">
        <f t="shared" ref="DF470:DF476" si="304">ROUND(ROUND(AE470,2)*CX470,2)</f>
        <v>0</v>
      </c>
      <c r="DG470">
        <f>ROUND(ROUND(AF470,2)*CX470,2)</f>
        <v>0</v>
      </c>
      <c r="DH470">
        <f>Source!I383*SmtRes!Y470</f>
        <v>28.976220000000001</v>
      </c>
      <c r="DI470">
        <f>AD470</f>
        <v>291.83</v>
      </c>
      <c r="DJ470">
        <f>EtalonRes!AB499</f>
        <v>8.74</v>
      </c>
      <c r="DK470">
        <f>Source!BA383</f>
        <v>33.39</v>
      </c>
      <c r="DL470" t="s">
        <v>6</v>
      </c>
      <c r="DM470">
        <v>0</v>
      </c>
      <c r="DN470" t="s">
        <v>6</v>
      </c>
      <c r="DO470">
        <v>0</v>
      </c>
      <c r="GQ470">
        <v>-1</v>
      </c>
      <c r="GR470">
        <v>-1</v>
      </c>
    </row>
    <row r="471" spans="1:200" x14ac:dyDescent="0.2">
      <c r="A471">
        <f>ROW(Source!A383)</f>
        <v>383</v>
      </c>
      <c r="B471">
        <v>74715642</v>
      </c>
      <c r="C471">
        <v>74763502</v>
      </c>
      <c r="D471">
        <v>31709492</v>
      </c>
      <c r="E471">
        <v>70</v>
      </c>
      <c r="F471">
        <v>1</v>
      </c>
      <c r="G471">
        <v>1</v>
      </c>
      <c r="H471">
        <v>1</v>
      </c>
      <c r="I471" t="s">
        <v>525</v>
      </c>
      <c r="J471" t="s">
        <v>6</v>
      </c>
      <c r="K471" t="s">
        <v>526</v>
      </c>
      <c r="L471">
        <v>1191</v>
      </c>
      <c r="N471">
        <v>1013</v>
      </c>
      <c r="O471" t="s">
        <v>524</v>
      </c>
      <c r="P471" t="s">
        <v>524</v>
      </c>
      <c r="Q471">
        <v>1</v>
      </c>
      <c r="W471">
        <v>0</v>
      </c>
      <c r="X471">
        <v>-1417349443</v>
      </c>
      <c r="Y471">
        <f t="shared" si="301"/>
        <v>0.67200000000000004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33.39</v>
      </c>
      <c r="AL471">
        <v>1</v>
      </c>
      <c r="AM471">
        <v>4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6</v>
      </c>
      <c r="AT471">
        <v>0.64</v>
      </c>
      <c r="AU471" t="s">
        <v>64</v>
      </c>
      <c r="AV471">
        <v>2</v>
      </c>
      <c r="AW471">
        <v>2</v>
      </c>
      <c r="AX471">
        <v>74763518</v>
      </c>
      <c r="AY471">
        <v>1</v>
      </c>
      <c r="AZ471">
        <v>0</v>
      </c>
      <c r="BA471">
        <v>500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V471">
        <v>0</v>
      </c>
      <c r="CW471">
        <v>0</v>
      </c>
      <c r="CX471">
        <f>ROUND(Y471*Source!I383,7)</f>
        <v>0.15200640000000001</v>
      </c>
      <c r="CY471">
        <f>AD471</f>
        <v>0</v>
      </c>
      <c r="CZ471">
        <f>AH471</f>
        <v>0</v>
      </c>
      <c r="DA471">
        <f>AL471</f>
        <v>1</v>
      </c>
      <c r="DB471">
        <f t="shared" si="302"/>
        <v>0</v>
      </c>
      <c r="DC471">
        <f t="shared" si="303"/>
        <v>0</v>
      </c>
      <c r="DD471" t="s">
        <v>6</v>
      </c>
      <c r="DE471" t="s">
        <v>6</v>
      </c>
      <c r="DF471">
        <f t="shared" si="304"/>
        <v>0</v>
      </c>
      <c r="DG471">
        <f>ROUND(ROUND(AF471,2)*CX471,2)</f>
        <v>0</v>
      </c>
      <c r="DH471">
        <f>Source!I383*SmtRes!Y471</f>
        <v>0.15200640000000001</v>
      </c>
      <c r="DI471">
        <f>AD471</f>
        <v>0</v>
      </c>
      <c r="DJ471">
        <f>EtalonRes!AB500</f>
        <v>0</v>
      </c>
      <c r="DK471">
        <f>Source!BA383</f>
        <v>33.39</v>
      </c>
      <c r="DL471" t="s">
        <v>6</v>
      </c>
      <c r="DM471">
        <v>0</v>
      </c>
      <c r="DN471" t="s">
        <v>6</v>
      </c>
      <c r="DO471">
        <v>0</v>
      </c>
      <c r="GQ471">
        <v>-1</v>
      </c>
      <c r="GR471">
        <v>-1</v>
      </c>
    </row>
    <row r="472" spans="1:200" x14ac:dyDescent="0.2">
      <c r="A472">
        <f>ROW(Source!A383)</f>
        <v>383</v>
      </c>
      <c r="B472">
        <v>74715642</v>
      </c>
      <c r="C472">
        <v>74763502</v>
      </c>
      <c r="D472">
        <v>49672573</v>
      </c>
      <c r="E472">
        <v>1</v>
      </c>
      <c r="F472">
        <v>1</v>
      </c>
      <c r="G472">
        <v>1</v>
      </c>
      <c r="H472">
        <v>2</v>
      </c>
      <c r="I472" t="s">
        <v>527</v>
      </c>
      <c r="J472" t="s">
        <v>528</v>
      </c>
      <c r="K472" t="s">
        <v>529</v>
      </c>
      <c r="L472">
        <v>1367</v>
      </c>
      <c r="N472">
        <v>1011</v>
      </c>
      <c r="O472" t="s">
        <v>530</v>
      </c>
      <c r="P472" t="s">
        <v>530</v>
      </c>
      <c r="Q472">
        <v>1</v>
      </c>
      <c r="W472">
        <v>0</v>
      </c>
      <c r="X472">
        <v>-430484415</v>
      </c>
      <c r="Y472">
        <f t="shared" si="301"/>
        <v>0.26250000000000001</v>
      </c>
      <c r="AA472">
        <v>0</v>
      </c>
      <c r="AB472">
        <v>1530.2</v>
      </c>
      <c r="AC472">
        <v>450.77</v>
      </c>
      <c r="AD472">
        <v>0</v>
      </c>
      <c r="AE472">
        <v>0</v>
      </c>
      <c r="AF472">
        <v>115.4</v>
      </c>
      <c r="AG472">
        <v>13.5</v>
      </c>
      <c r="AH472">
        <v>0</v>
      </c>
      <c r="AI472">
        <v>1</v>
      </c>
      <c r="AJ472">
        <v>13.26</v>
      </c>
      <c r="AK472">
        <v>33.39</v>
      </c>
      <c r="AL472">
        <v>1</v>
      </c>
      <c r="AM472">
        <v>4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6</v>
      </c>
      <c r="AT472">
        <v>0.25</v>
      </c>
      <c r="AU472" t="s">
        <v>64</v>
      </c>
      <c r="AV472">
        <v>0</v>
      </c>
      <c r="AW472">
        <v>2</v>
      </c>
      <c r="AX472">
        <v>74763519</v>
      </c>
      <c r="AY472">
        <v>1</v>
      </c>
      <c r="AZ472">
        <v>0</v>
      </c>
      <c r="BA472">
        <v>501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V472">
        <v>0</v>
      </c>
      <c r="CW472">
        <f>ROUND(Y472*Source!I383*DO472,7)</f>
        <v>0</v>
      </c>
      <c r="CX472">
        <f>ROUND(Y472*Source!I383,7)</f>
        <v>5.93775E-2</v>
      </c>
      <c r="CY472">
        <f>AB472</f>
        <v>1530.2</v>
      </c>
      <c r="CZ472">
        <f>AF472</f>
        <v>115.4</v>
      </c>
      <c r="DA472">
        <f>AJ472</f>
        <v>13.26</v>
      </c>
      <c r="DB472">
        <f t="shared" si="302"/>
        <v>30.29</v>
      </c>
      <c r="DC472">
        <f t="shared" si="303"/>
        <v>3.55</v>
      </c>
      <c r="DD472" t="s">
        <v>6</v>
      </c>
      <c r="DE472" t="s">
        <v>6</v>
      </c>
      <c r="DF472">
        <f t="shared" si="304"/>
        <v>0</v>
      </c>
      <c r="DG472">
        <f>ROUND(ROUND(AF472*AJ472,2)*CX472,2)</f>
        <v>90.86</v>
      </c>
      <c r="DH472">
        <f>Source!I383*SmtRes!Y472</f>
        <v>5.9377500000000007E-2</v>
      </c>
      <c r="DI472">
        <f>AB472</f>
        <v>1530.2</v>
      </c>
      <c r="DJ472">
        <f>EtalonRes!Z501</f>
        <v>115.4</v>
      </c>
      <c r="DK472">
        <f>Source!BB383</f>
        <v>13.26</v>
      </c>
      <c r="DL472" t="s">
        <v>6</v>
      </c>
      <c r="DM472">
        <v>0</v>
      </c>
      <c r="DN472" t="s">
        <v>6</v>
      </c>
      <c r="DO472">
        <v>0</v>
      </c>
      <c r="GQ472">
        <v>-1</v>
      </c>
      <c r="GR472">
        <v>-1</v>
      </c>
    </row>
    <row r="473" spans="1:200" x14ac:dyDescent="0.2">
      <c r="A473">
        <f>ROW(Source!A383)</f>
        <v>383</v>
      </c>
      <c r="B473">
        <v>74715642</v>
      </c>
      <c r="C473">
        <v>74763502</v>
      </c>
      <c r="D473">
        <v>49672695</v>
      </c>
      <c r="E473">
        <v>1</v>
      </c>
      <c r="F473">
        <v>1</v>
      </c>
      <c r="G473">
        <v>1</v>
      </c>
      <c r="H473">
        <v>2</v>
      </c>
      <c r="I473" t="s">
        <v>531</v>
      </c>
      <c r="J473" t="s">
        <v>532</v>
      </c>
      <c r="K473" t="s">
        <v>533</v>
      </c>
      <c r="L473">
        <v>1367</v>
      </c>
      <c r="N473">
        <v>1011</v>
      </c>
      <c r="O473" t="s">
        <v>530</v>
      </c>
      <c r="P473" t="s">
        <v>530</v>
      </c>
      <c r="Q473">
        <v>1</v>
      </c>
      <c r="W473">
        <v>0</v>
      </c>
      <c r="X473">
        <v>1063590936</v>
      </c>
      <c r="Y473">
        <f t="shared" si="301"/>
        <v>18.532499999999999</v>
      </c>
      <c r="AA473">
        <v>0</v>
      </c>
      <c r="AB473">
        <v>41.37</v>
      </c>
      <c r="AC473">
        <v>0</v>
      </c>
      <c r="AD473">
        <v>0</v>
      </c>
      <c r="AE473">
        <v>0</v>
      </c>
      <c r="AF473">
        <v>3.12</v>
      </c>
      <c r="AG473">
        <v>0</v>
      </c>
      <c r="AH473">
        <v>0</v>
      </c>
      <c r="AI473">
        <v>1</v>
      </c>
      <c r="AJ473">
        <v>13.26</v>
      </c>
      <c r="AK473">
        <v>33.39</v>
      </c>
      <c r="AL473">
        <v>1</v>
      </c>
      <c r="AM473">
        <v>4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6</v>
      </c>
      <c r="AT473">
        <v>17.649999999999999</v>
      </c>
      <c r="AU473" t="s">
        <v>64</v>
      </c>
      <c r="AV473">
        <v>0</v>
      </c>
      <c r="AW473">
        <v>2</v>
      </c>
      <c r="AX473">
        <v>74763520</v>
      </c>
      <c r="AY473">
        <v>1</v>
      </c>
      <c r="AZ473">
        <v>0</v>
      </c>
      <c r="BA473">
        <v>502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V473">
        <v>0</v>
      </c>
      <c r="CW473">
        <f>ROUND(Y473*Source!I383*DO473,7)</f>
        <v>0</v>
      </c>
      <c r="CX473">
        <f>ROUND(Y473*Source!I383,7)</f>
        <v>4.1920514999999998</v>
      </c>
      <c r="CY473">
        <f>AB473</f>
        <v>41.37</v>
      </c>
      <c r="CZ473">
        <f>AF473</f>
        <v>3.12</v>
      </c>
      <c r="DA473">
        <f>AJ473</f>
        <v>13.26</v>
      </c>
      <c r="DB473">
        <f t="shared" si="302"/>
        <v>57.82</v>
      </c>
      <c r="DC473">
        <f t="shared" si="303"/>
        <v>0</v>
      </c>
      <c r="DD473" t="s">
        <v>6</v>
      </c>
      <c r="DE473" t="s">
        <v>6</v>
      </c>
      <c r="DF473">
        <f t="shared" si="304"/>
        <v>0</v>
      </c>
      <c r="DG473">
        <f>ROUND(ROUND(AF473*AJ473,2)*CX473,2)</f>
        <v>173.43</v>
      </c>
      <c r="DH473">
        <f>Source!I383*SmtRes!Y473</f>
        <v>4.1920514999999998</v>
      </c>
      <c r="DI473">
        <f>AB473</f>
        <v>41.37</v>
      </c>
      <c r="DJ473">
        <f>EtalonRes!Z502</f>
        <v>3.12</v>
      </c>
      <c r="DK473">
        <f>Source!BB383</f>
        <v>13.26</v>
      </c>
      <c r="DL473" t="s">
        <v>6</v>
      </c>
      <c r="DM473">
        <v>0</v>
      </c>
      <c r="DN473" t="s">
        <v>6</v>
      </c>
      <c r="DO473">
        <v>0</v>
      </c>
      <c r="GQ473">
        <v>-1</v>
      </c>
      <c r="GR473">
        <v>-1</v>
      </c>
    </row>
    <row r="474" spans="1:200" x14ac:dyDescent="0.2">
      <c r="A474">
        <f>ROW(Source!A383)</f>
        <v>383</v>
      </c>
      <c r="B474">
        <v>74715642</v>
      </c>
      <c r="C474">
        <v>74763502</v>
      </c>
      <c r="D474">
        <v>49672703</v>
      </c>
      <c r="E474">
        <v>1</v>
      </c>
      <c r="F474">
        <v>1</v>
      </c>
      <c r="G474">
        <v>1</v>
      </c>
      <c r="H474">
        <v>2</v>
      </c>
      <c r="I474" t="s">
        <v>550</v>
      </c>
      <c r="J474" t="s">
        <v>551</v>
      </c>
      <c r="K474" t="s">
        <v>552</v>
      </c>
      <c r="L474">
        <v>1367</v>
      </c>
      <c r="N474">
        <v>1011</v>
      </c>
      <c r="O474" t="s">
        <v>530</v>
      </c>
      <c r="P474" t="s">
        <v>530</v>
      </c>
      <c r="Q474">
        <v>1</v>
      </c>
      <c r="W474">
        <v>0</v>
      </c>
      <c r="X474">
        <v>-1424865896</v>
      </c>
      <c r="Y474">
        <f t="shared" si="301"/>
        <v>0.24150000000000002</v>
      </c>
      <c r="AA474">
        <v>0</v>
      </c>
      <c r="AB474">
        <v>88.31</v>
      </c>
      <c r="AC474">
        <v>0</v>
      </c>
      <c r="AD474">
        <v>0</v>
      </c>
      <c r="AE474">
        <v>0</v>
      </c>
      <c r="AF474">
        <v>6.66</v>
      </c>
      <c r="AG474">
        <v>0</v>
      </c>
      <c r="AH474">
        <v>0</v>
      </c>
      <c r="AI474">
        <v>1</v>
      </c>
      <c r="AJ474">
        <v>13.26</v>
      </c>
      <c r="AK474">
        <v>33.39</v>
      </c>
      <c r="AL474">
        <v>1</v>
      </c>
      <c r="AM474">
        <v>4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6</v>
      </c>
      <c r="AT474">
        <v>0.23</v>
      </c>
      <c r="AU474" t="s">
        <v>64</v>
      </c>
      <c r="AV474">
        <v>0</v>
      </c>
      <c r="AW474">
        <v>2</v>
      </c>
      <c r="AX474">
        <v>74763521</v>
      </c>
      <c r="AY474">
        <v>1</v>
      </c>
      <c r="AZ474">
        <v>0</v>
      </c>
      <c r="BA474">
        <v>503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V474">
        <v>0</v>
      </c>
      <c r="CW474">
        <f>ROUND(Y474*Source!I383*DO474,7)</f>
        <v>0</v>
      </c>
      <c r="CX474">
        <f>ROUND(Y474*Source!I383,7)</f>
        <v>5.4627299999999997E-2</v>
      </c>
      <c r="CY474">
        <f>AB474</f>
        <v>88.31</v>
      </c>
      <c r="CZ474">
        <f>AF474</f>
        <v>6.66</v>
      </c>
      <c r="DA474">
        <f>AJ474</f>
        <v>13.26</v>
      </c>
      <c r="DB474">
        <f t="shared" si="302"/>
        <v>1.61</v>
      </c>
      <c r="DC474">
        <f t="shared" si="303"/>
        <v>0</v>
      </c>
      <c r="DD474" t="s">
        <v>6</v>
      </c>
      <c r="DE474" t="s">
        <v>6</v>
      </c>
      <c r="DF474">
        <f t="shared" si="304"/>
        <v>0</v>
      </c>
      <c r="DG474">
        <f>ROUND(ROUND(AF474*AJ474,2)*CX474,2)</f>
        <v>4.82</v>
      </c>
      <c r="DH474">
        <f>Source!I383*SmtRes!Y474</f>
        <v>5.4627300000000011E-2</v>
      </c>
      <c r="DI474">
        <f>AB474</f>
        <v>88.31</v>
      </c>
      <c r="DJ474">
        <f>EtalonRes!Z503</f>
        <v>6.66</v>
      </c>
      <c r="DK474">
        <f>Source!BB383</f>
        <v>13.26</v>
      </c>
      <c r="DL474" t="s">
        <v>6</v>
      </c>
      <c r="DM474">
        <v>0</v>
      </c>
      <c r="DN474" t="s">
        <v>6</v>
      </c>
      <c r="DO474">
        <v>0</v>
      </c>
      <c r="GQ474">
        <v>-1</v>
      </c>
      <c r="GR474">
        <v>-1</v>
      </c>
    </row>
    <row r="475" spans="1:200" x14ac:dyDescent="0.2">
      <c r="A475">
        <f>ROW(Source!A383)</f>
        <v>383</v>
      </c>
      <c r="B475">
        <v>74715642</v>
      </c>
      <c r="C475">
        <v>74763502</v>
      </c>
      <c r="D475">
        <v>49673503</v>
      </c>
      <c r="E475">
        <v>1</v>
      </c>
      <c r="F475">
        <v>1</v>
      </c>
      <c r="G475">
        <v>1</v>
      </c>
      <c r="H475">
        <v>2</v>
      </c>
      <c r="I475" t="s">
        <v>534</v>
      </c>
      <c r="J475" t="s">
        <v>535</v>
      </c>
      <c r="K475" t="s">
        <v>536</v>
      </c>
      <c r="L475">
        <v>1367</v>
      </c>
      <c r="N475">
        <v>1011</v>
      </c>
      <c r="O475" t="s">
        <v>530</v>
      </c>
      <c r="P475" t="s">
        <v>530</v>
      </c>
      <c r="Q475">
        <v>1</v>
      </c>
      <c r="W475">
        <v>0</v>
      </c>
      <c r="X475">
        <v>509054691</v>
      </c>
      <c r="Y475">
        <f t="shared" si="301"/>
        <v>0.40950000000000003</v>
      </c>
      <c r="AA475">
        <v>0</v>
      </c>
      <c r="AB475">
        <v>871.31</v>
      </c>
      <c r="AC475">
        <v>387.32</v>
      </c>
      <c r="AD475">
        <v>0</v>
      </c>
      <c r="AE475">
        <v>0</v>
      </c>
      <c r="AF475">
        <v>65.709999999999994</v>
      </c>
      <c r="AG475">
        <v>11.6</v>
      </c>
      <c r="AH475">
        <v>0</v>
      </c>
      <c r="AI475">
        <v>1</v>
      </c>
      <c r="AJ475">
        <v>13.26</v>
      </c>
      <c r="AK475">
        <v>33.39</v>
      </c>
      <c r="AL475">
        <v>1</v>
      </c>
      <c r="AM475">
        <v>4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6</v>
      </c>
      <c r="AT475">
        <v>0.39</v>
      </c>
      <c r="AU475" t="s">
        <v>64</v>
      </c>
      <c r="AV475">
        <v>0</v>
      </c>
      <c r="AW475">
        <v>2</v>
      </c>
      <c r="AX475">
        <v>74763522</v>
      </c>
      <c r="AY475">
        <v>1</v>
      </c>
      <c r="AZ475">
        <v>0</v>
      </c>
      <c r="BA475">
        <v>504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V475">
        <v>0</v>
      </c>
      <c r="CW475">
        <f>ROUND(Y475*Source!I383*DO475,7)</f>
        <v>0</v>
      </c>
      <c r="CX475">
        <f>ROUND(Y475*Source!I383,7)</f>
        <v>9.26289E-2</v>
      </c>
      <c r="CY475">
        <f>AB475</f>
        <v>871.31</v>
      </c>
      <c r="CZ475">
        <f>AF475</f>
        <v>65.709999999999994</v>
      </c>
      <c r="DA475">
        <f>AJ475</f>
        <v>13.26</v>
      </c>
      <c r="DB475">
        <f t="shared" si="302"/>
        <v>26.91</v>
      </c>
      <c r="DC475">
        <f t="shared" si="303"/>
        <v>4.75</v>
      </c>
      <c r="DD475" t="s">
        <v>6</v>
      </c>
      <c r="DE475" t="s">
        <v>6</v>
      </c>
      <c r="DF475">
        <f t="shared" si="304"/>
        <v>0</v>
      </c>
      <c r="DG475">
        <f>ROUND(ROUND(AF475*AJ475,2)*CX475,2)</f>
        <v>80.709999999999994</v>
      </c>
      <c r="DH475">
        <f>Source!I383*SmtRes!Y475</f>
        <v>9.2628900000000014E-2</v>
      </c>
      <c r="DI475">
        <f>AB475</f>
        <v>871.31</v>
      </c>
      <c r="DJ475">
        <f>EtalonRes!Z504</f>
        <v>65.709999999999994</v>
      </c>
      <c r="DK475">
        <f>Source!BB383</f>
        <v>13.26</v>
      </c>
      <c r="DL475" t="s">
        <v>6</v>
      </c>
      <c r="DM475">
        <v>0</v>
      </c>
      <c r="DN475" t="s">
        <v>6</v>
      </c>
      <c r="DO475">
        <v>0</v>
      </c>
      <c r="GQ475">
        <v>-1</v>
      </c>
      <c r="GR475">
        <v>-1</v>
      </c>
    </row>
    <row r="476" spans="1:200" x14ac:dyDescent="0.2">
      <c r="A476">
        <f>ROW(Source!A383)</f>
        <v>383</v>
      </c>
      <c r="B476">
        <v>74715642</v>
      </c>
      <c r="C476">
        <v>74763502</v>
      </c>
      <c r="D476">
        <v>49673715</v>
      </c>
      <c r="E476">
        <v>1</v>
      </c>
      <c r="F476">
        <v>1</v>
      </c>
      <c r="G476">
        <v>1</v>
      </c>
      <c r="H476">
        <v>2</v>
      </c>
      <c r="I476" t="s">
        <v>553</v>
      </c>
      <c r="J476" t="s">
        <v>554</v>
      </c>
      <c r="K476" t="s">
        <v>555</v>
      </c>
      <c r="L476">
        <v>1367</v>
      </c>
      <c r="N476">
        <v>1011</v>
      </c>
      <c r="O476" t="s">
        <v>530</v>
      </c>
      <c r="P476" t="s">
        <v>530</v>
      </c>
      <c r="Q476">
        <v>1</v>
      </c>
      <c r="W476">
        <v>0</v>
      </c>
      <c r="X476">
        <v>829370094</v>
      </c>
      <c r="Y476">
        <f t="shared" si="301"/>
        <v>1.3965000000000001</v>
      </c>
      <c r="AA476">
        <v>0</v>
      </c>
      <c r="AB476">
        <v>107.41</v>
      </c>
      <c r="AC476">
        <v>0</v>
      </c>
      <c r="AD476">
        <v>0</v>
      </c>
      <c r="AE476">
        <v>0</v>
      </c>
      <c r="AF476">
        <v>8.1</v>
      </c>
      <c r="AG476">
        <v>0</v>
      </c>
      <c r="AH476">
        <v>0</v>
      </c>
      <c r="AI476">
        <v>1</v>
      </c>
      <c r="AJ476">
        <v>13.26</v>
      </c>
      <c r="AK476">
        <v>33.39</v>
      </c>
      <c r="AL476">
        <v>1</v>
      </c>
      <c r="AM476">
        <v>4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6</v>
      </c>
      <c r="AT476">
        <v>1.33</v>
      </c>
      <c r="AU476" t="s">
        <v>64</v>
      </c>
      <c r="AV476">
        <v>0</v>
      </c>
      <c r="AW476">
        <v>2</v>
      </c>
      <c r="AX476">
        <v>74763523</v>
      </c>
      <c r="AY476">
        <v>1</v>
      </c>
      <c r="AZ476">
        <v>0</v>
      </c>
      <c r="BA476">
        <v>505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V476">
        <v>0</v>
      </c>
      <c r="CW476">
        <f>ROUND(Y476*Source!I383*DO476,7)</f>
        <v>0</v>
      </c>
      <c r="CX476">
        <f>ROUND(Y476*Source!I383,7)</f>
        <v>0.31588830000000001</v>
      </c>
      <c r="CY476">
        <f>AB476</f>
        <v>107.41</v>
      </c>
      <c r="CZ476">
        <f>AF476</f>
        <v>8.1</v>
      </c>
      <c r="DA476">
        <f>AJ476</f>
        <v>13.26</v>
      </c>
      <c r="DB476">
        <f t="shared" si="302"/>
        <v>11.31</v>
      </c>
      <c r="DC476">
        <f t="shared" si="303"/>
        <v>0</v>
      </c>
      <c r="DD476" t="s">
        <v>6</v>
      </c>
      <c r="DE476" t="s">
        <v>6</v>
      </c>
      <c r="DF476">
        <f t="shared" si="304"/>
        <v>0</v>
      </c>
      <c r="DG476">
        <f>ROUND(ROUND(AF476*AJ476,2)*CX476,2)</f>
        <v>33.93</v>
      </c>
      <c r="DH476">
        <f>Source!I383*SmtRes!Y476</f>
        <v>0.31588830000000001</v>
      </c>
      <c r="DI476">
        <f>AB476</f>
        <v>107.41</v>
      </c>
      <c r="DJ476">
        <f>EtalonRes!Z505</f>
        <v>8.1</v>
      </c>
      <c r="DK476">
        <f>Source!BB383</f>
        <v>13.26</v>
      </c>
      <c r="DL476" t="s">
        <v>6</v>
      </c>
      <c r="DM476">
        <v>0</v>
      </c>
      <c r="DN476" t="s">
        <v>6</v>
      </c>
      <c r="DO476">
        <v>0</v>
      </c>
      <c r="GQ476">
        <v>-1</v>
      </c>
      <c r="GR476">
        <v>-1</v>
      </c>
    </row>
    <row r="477" spans="1:200" x14ac:dyDescent="0.2">
      <c r="A477">
        <f>ROW(Source!A383)</f>
        <v>383</v>
      </c>
      <c r="B477">
        <v>74715642</v>
      </c>
      <c r="C477">
        <v>74763502</v>
      </c>
      <c r="D477">
        <v>49521144</v>
      </c>
      <c r="E477">
        <v>1</v>
      </c>
      <c r="F477">
        <v>1</v>
      </c>
      <c r="G477">
        <v>1</v>
      </c>
      <c r="H477">
        <v>3</v>
      </c>
      <c r="I477" t="s">
        <v>556</v>
      </c>
      <c r="J477" t="s">
        <v>557</v>
      </c>
      <c r="K477" t="s">
        <v>558</v>
      </c>
      <c r="L477">
        <v>1348</v>
      </c>
      <c r="N477">
        <v>1009</v>
      </c>
      <c r="O477" t="s">
        <v>559</v>
      </c>
      <c r="P477" t="s">
        <v>559</v>
      </c>
      <c r="Q477">
        <v>1000</v>
      </c>
      <c r="W477">
        <v>0</v>
      </c>
      <c r="X477">
        <v>-847628873</v>
      </c>
      <c r="Y477" s="183" t="e">
        <f>#REF!</f>
        <v>#REF!</v>
      </c>
      <c r="AA477">
        <v>241405.89</v>
      </c>
      <c r="AB477">
        <v>0</v>
      </c>
      <c r="AC477">
        <v>0</v>
      </c>
      <c r="AD477">
        <v>0</v>
      </c>
      <c r="AE477">
        <v>26499</v>
      </c>
      <c r="AF477">
        <v>0</v>
      </c>
      <c r="AG477">
        <v>0</v>
      </c>
      <c r="AH477">
        <v>0</v>
      </c>
      <c r="AI477">
        <v>9.11</v>
      </c>
      <c r="AJ477">
        <v>1</v>
      </c>
      <c r="AK477">
        <v>1</v>
      </c>
      <c r="AL477">
        <v>1</v>
      </c>
      <c r="AM477">
        <v>4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6</v>
      </c>
      <c r="AT477">
        <v>8.4000000000000003E-4</v>
      </c>
      <c r="AU477" t="s">
        <v>6</v>
      </c>
      <c r="AV477">
        <v>0</v>
      </c>
      <c r="AW477">
        <v>2</v>
      </c>
      <c r="AX477">
        <v>74763524</v>
      </c>
      <c r="AY477">
        <v>1</v>
      </c>
      <c r="AZ477">
        <v>0</v>
      </c>
      <c r="BA477">
        <v>506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V477">
        <v>0</v>
      </c>
      <c r="CW477">
        <v>0</v>
      </c>
      <c r="CX477" t="e">
        <f>ROUND(Y477*Source!I383,7)</f>
        <v>#REF!</v>
      </c>
      <c r="CY477">
        <f t="shared" ref="CY477:CY483" si="305">AA477</f>
        <v>241405.89</v>
      </c>
      <c r="CZ477">
        <f t="shared" ref="CZ477:CZ483" si="306">AE477</f>
        <v>26499</v>
      </c>
      <c r="DA477">
        <f t="shared" ref="DA477:DA483" si="307">AI477</f>
        <v>9.11</v>
      </c>
      <c r="DB477">
        <f t="shared" ref="DB477:DB483" si="308">ROUND(ROUND(AT477*CZ477,2),2)</f>
        <v>22.26</v>
      </c>
      <c r="DC477">
        <f t="shared" ref="DC477:DC483" si="309">ROUND(ROUND(AT477*AG477,2),2)</f>
        <v>0</v>
      </c>
      <c r="DD477" t="s">
        <v>6</v>
      </c>
      <c r="DE477" t="s">
        <v>6</v>
      </c>
      <c r="DF477" t="e">
        <f t="shared" ref="DF477:DF483" si="310">ROUND(ROUND(AE477*AI477,2)*CX477,2)</f>
        <v>#REF!</v>
      </c>
      <c r="DG477" t="e">
        <f t="shared" ref="DG477:DG485" si="311">ROUND(ROUND(AF477,2)*CX477,2)</f>
        <v>#REF!</v>
      </c>
      <c r="DH477" t="e">
        <f>Source!I383*SmtRes!Y477</f>
        <v>#REF!</v>
      </c>
      <c r="DI477">
        <f t="shared" ref="DI477:DI483" si="312">AA477</f>
        <v>241405.89</v>
      </c>
      <c r="DJ477">
        <f>EtalonRes!Y506</f>
        <v>26499</v>
      </c>
      <c r="DK477">
        <f>Source!BC383</f>
        <v>9.11</v>
      </c>
      <c r="DL477" t="s">
        <v>6</v>
      </c>
      <c r="DM477">
        <v>0</v>
      </c>
      <c r="DN477" t="s">
        <v>6</v>
      </c>
      <c r="DO477">
        <v>0</v>
      </c>
      <c r="GQ477">
        <v>-1</v>
      </c>
      <c r="GR477">
        <v>-1</v>
      </c>
    </row>
    <row r="478" spans="1:200" x14ac:dyDescent="0.2">
      <c r="A478">
        <f>ROW(Source!A383)</f>
        <v>383</v>
      </c>
      <c r="B478">
        <v>74715642</v>
      </c>
      <c r="C478">
        <v>74763502</v>
      </c>
      <c r="D478">
        <v>49524301</v>
      </c>
      <c r="E478">
        <v>1</v>
      </c>
      <c r="F478">
        <v>1</v>
      </c>
      <c r="G478">
        <v>1</v>
      </c>
      <c r="H478">
        <v>3</v>
      </c>
      <c r="I478" t="s">
        <v>560</v>
      </c>
      <c r="J478" t="s">
        <v>561</v>
      </c>
      <c r="K478" t="s">
        <v>562</v>
      </c>
      <c r="L478">
        <v>1348</v>
      </c>
      <c r="N478">
        <v>1009</v>
      </c>
      <c r="O478" t="s">
        <v>559</v>
      </c>
      <c r="P478" t="s">
        <v>559</v>
      </c>
      <c r="Q478">
        <v>1000</v>
      </c>
      <c r="W478">
        <v>0</v>
      </c>
      <c r="X478">
        <v>1824693337</v>
      </c>
      <c r="Y478" s="183" t="e">
        <f>#REF!</f>
        <v>#REF!</v>
      </c>
      <c r="AA478">
        <v>94397.82</v>
      </c>
      <c r="AB478">
        <v>0</v>
      </c>
      <c r="AC478">
        <v>0</v>
      </c>
      <c r="AD478">
        <v>0</v>
      </c>
      <c r="AE478">
        <v>10362</v>
      </c>
      <c r="AF478">
        <v>0</v>
      </c>
      <c r="AG478">
        <v>0</v>
      </c>
      <c r="AH478">
        <v>0</v>
      </c>
      <c r="AI478">
        <v>9.11</v>
      </c>
      <c r="AJ478">
        <v>1</v>
      </c>
      <c r="AK478">
        <v>1</v>
      </c>
      <c r="AL478">
        <v>1</v>
      </c>
      <c r="AM478">
        <v>4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6</v>
      </c>
      <c r="AT478">
        <v>3.8999999999999999E-4</v>
      </c>
      <c r="AU478" t="s">
        <v>6</v>
      </c>
      <c r="AV478">
        <v>0</v>
      </c>
      <c r="AW478">
        <v>2</v>
      </c>
      <c r="AX478">
        <v>74763525</v>
      </c>
      <c r="AY478">
        <v>1</v>
      </c>
      <c r="AZ478">
        <v>0</v>
      </c>
      <c r="BA478">
        <v>507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V478">
        <v>0</v>
      </c>
      <c r="CW478">
        <v>0</v>
      </c>
      <c r="CX478" t="e">
        <f>ROUND(Y478*Source!I383,7)</f>
        <v>#REF!</v>
      </c>
      <c r="CY478">
        <f t="shared" si="305"/>
        <v>94397.82</v>
      </c>
      <c r="CZ478">
        <f t="shared" si="306"/>
        <v>10362</v>
      </c>
      <c r="DA478">
        <f t="shared" si="307"/>
        <v>9.11</v>
      </c>
      <c r="DB478">
        <f t="shared" si="308"/>
        <v>4.04</v>
      </c>
      <c r="DC478">
        <f t="shared" si="309"/>
        <v>0</v>
      </c>
      <c r="DD478" t="s">
        <v>6</v>
      </c>
      <c r="DE478" t="s">
        <v>6</v>
      </c>
      <c r="DF478" t="e">
        <f t="shared" si="310"/>
        <v>#REF!</v>
      </c>
      <c r="DG478" t="e">
        <f t="shared" si="311"/>
        <v>#REF!</v>
      </c>
      <c r="DH478" t="e">
        <f>Source!I383*SmtRes!Y478</f>
        <v>#REF!</v>
      </c>
      <c r="DI478">
        <f t="shared" si="312"/>
        <v>94397.82</v>
      </c>
      <c r="DJ478">
        <f>EtalonRes!Y507</f>
        <v>10362</v>
      </c>
      <c r="DK478">
        <f>Source!BC383</f>
        <v>9.11</v>
      </c>
      <c r="DL478" t="s">
        <v>6</v>
      </c>
      <c r="DM478">
        <v>0</v>
      </c>
      <c r="DN478" t="s">
        <v>6</v>
      </c>
      <c r="DO478">
        <v>0</v>
      </c>
      <c r="GQ478">
        <v>-1</v>
      </c>
      <c r="GR478">
        <v>-1</v>
      </c>
    </row>
    <row r="479" spans="1:200" x14ac:dyDescent="0.2">
      <c r="A479">
        <f>ROW(Source!A383)</f>
        <v>383</v>
      </c>
      <c r="B479">
        <v>74715642</v>
      </c>
      <c r="C479">
        <v>74763502</v>
      </c>
      <c r="D479">
        <v>49525488</v>
      </c>
      <c r="E479">
        <v>1</v>
      </c>
      <c r="F479">
        <v>1</v>
      </c>
      <c r="G479">
        <v>1</v>
      </c>
      <c r="H479">
        <v>3</v>
      </c>
      <c r="I479" t="s">
        <v>537</v>
      </c>
      <c r="J479" t="s">
        <v>538</v>
      </c>
      <c r="K479" t="s">
        <v>539</v>
      </c>
      <c r="L479">
        <v>1346</v>
      </c>
      <c r="N479">
        <v>1009</v>
      </c>
      <c r="O479" t="s">
        <v>540</v>
      </c>
      <c r="P479" t="s">
        <v>540</v>
      </c>
      <c r="Q479">
        <v>1</v>
      </c>
      <c r="W479">
        <v>0</v>
      </c>
      <c r="X479">
        <v>-1864341761</v>
      </c>
      <c r="Y479" s="183" t="e">
        <f>#REF!</f>
        <v>#REF!</v>
      </c>
      <c r="AA479">
        <v>82.35</v>
      </c>
      <c r="AB479">
        <v>0</v>
      </c>
      <c r="AC479">
        <v>0</v>
      </c>
      <c r="AD479">
        <v>0</v>
      </c>
      <c r="AE479">
        <v>9.0399999999999991</v>
      </c>
      <c r="AF479">
        <v>0</v>
      </c>
      <c r="AG479">
        <v>0</v>
      </c>
      <c r="AH479">
        <v>0</v>
      </c>
      <c r="AI479">
        <v>9.11</v>
      </c>
      <c r="AJ479">
        <v>1</v>
      </c>
      <c r="AK479">
        <v>1</v>
      </c>
      <c r="AL479">
        <v>1</v>
      </c>
      <c r="AM479">
        <v>4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6</v>
      </c>
      <c r="AT479">
        <v>11</v>
      </c>
      <c r="AU479" t="s">
        <v>6</v>
      </c>
      <c r="AV479">
        <v>0</v>
      </c>
      <c r="AW479">
        <v>2</v>
      </c>
      <c r="AX479">
        <v>74763526</v>
      </c>
      <c r="AY479">
        <v>1</v>
      </c>
      <c r="AZ479">
        <v>0</v>
      </c>
      <c r="BA479">
        <v>508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V479">
        <v>0</v>
      </c>
      <c r="CW479">
        <v>0</v>
      </c>
      <c r="CX479" t="e">
        <f>ROUND(Y479*Source!I383,7)</f>
        <v>#REF!</v>
      </c>
      <c r="CY479">
        <f t="shared" si="305"/>
        <v>82.35</v>
      </c>
      <c r="CZ479">
        <f t="shared" si="306"/>
        <v>9.0399999999999991</v>
      </c>
      <c r="DA479">
        <f t="shared" si="307"/>
        <v>9.11</v>
      </c>
      <c r="DB479">
        <f t="shared" si="308"/>
        <v>99.44</v>
      </c>
      <c r="DC479">
        <f t="shared" si="309"/>
        <v>0</v>
      </c>
      <c r="DD479" t="s">
        <v>6</v>
      </c>
      <c r="DE479" t="s">
        <v>6</v>
      </c>
      <c r="DF479" t="e">
        <f t="shared" si="310"/>
        <v>#REF!</v>
      </c>
      <c r="DG479" t="e">
        <f t="shared" si="311"/>
        <v>#REF!</v>
      </c>
      <c r="DH479" t="e">
        <f>Source!I383*SmtRes!Y479</f>
        <v>#REF!</v>
      </c>
      <c r="DI479">
        <f t="shared" si="312"/>
        <v>82.35</v>
      </c>
      <c r="DJ479">
        <f>EtalonRes!Y508</f>
        <v>9.0399999999999991</v>
      </c>
      <c r="DK479">
        <f>Source!BC383</f>
        <v>9.11</v>
      </c>
      <c r="DL479" t="s">
        <v>6</v>
      </c>
      <c r="DM479">
        <v>0</v>
      </c>
      <c r="DN479" t="s">
        <v>6</v>
      </c>
      <c r="DO479">
        <v>0</v>
      </c>
      <c r="GQ479">
        <v>-1</v>
      </c>
      <c r="GR479">
        <v>-1</v>
      </c>
    </row>
    <row r="480" spans="1:200" x14ac:dyDescent="0.2">
      <c r="A480">
        <f>ROW(Source!A383)</f>
        <v>383</v>
      </c>
      <c r="B480">
        <v>74715642</v>
      </c>
      <c r="C480">
        <v>74763502</v>
      </c>
      <c r="D480">
        <v>49526492</v>
      </c>
      <c r="E480">
        <v>1</v>
      </c>
      <c r="F480">
        <v>1</v>
      </c>
      <c r="G480">
        <v>1</v>
      </c>
      <c r="H480">
        <v>3</v>
      </c>
      <c r="I480" t="s">
        <v>541</v>
      </c>
      <c r="J480" t="s">
        <v>542</v>
      </c>
      <c r="K480" t="s">
        <v>543</v>
      </c>
      <c r="L480">
        <v>1346</v>
      </c>
      <c r="N480">
        <v>1009</v>
      </c>
      <c r="O480" t="s">
        <v>540</v>
      </c>
      <c r="P480" t="s">
        <v>540</v>
      </c>
      <c r="Q480">
        <v>1</v>
      </c>
      <c r="W480">
        <v>0</v>
      </c>
      <c r="X480">
        <v>497341279</v>
      </c>
      <c r="Y480" s="183" t="e">
        <f>#REF!</f>
        <v>#REF!</v>
      </c>
      <c r="AA480">
        <v>210.35</v>
      </c>
      <c r="AB480">
        <v>0</v>
      </c>
      <c r="AC480">
        <v>0</v>
      </c>
      <c r="AD480">
        <v>0</v>
      </c>
      <c r="AE480">
        <v>23.09</v>
      </c>
      <c r="AF480">
        <v>0</v>
      </c>
      <c r="AG480">
        <v>0</v>
      </c>
      <c r="AH480">
        <v>0</v>
      </c>
      <c r="AI480">
        <v>9.11</v>
      </c>
      <c r="AJ480">
        <v>1</v>
      </c>
      <c r="AK480">
        <v>1</v>
      </c>
      <c r="AL480">
        <v>1</v>
      </c>
      <c r="AM480">
        <v>4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6</v>
      </c>
      <c r="AT480">
        <v>7.58</v>
      </c>
      <c r="AU480" t="s">
        <v>6</v>
      </c>
      <c r="AV480">
        <v>0</v>
      </c>
      <c r="AW480">
        <v>2</v>
      </c>
      <c r="AX480">
        <v>74763527</v>
      </c>
      <c r="AY480">
        <v>1</v>
      </c>
      <c r="AZ480">
        <v>0</v>
      </c>
      <c r="BA480">
        <v>509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V480">
        <v>0</v>
      </c>
      <c r="CW480">
        <v>0</v>
      </c>
      <c r="CX480" t="e">
        <f>ROUND(Y480*Source!I383,7)</f>
        <v>#REF!</v>
      </c>
      <c r="CY480">
        <f t="shared" si="305"/>
        <v>210.35</v>
      </c>
      <c r="CZ480">
        <f t="shared" si="306"/>
        <v>23.09</v>
      </c>
      <c r="DA480">
        <f t="shared" si="307"/>
        <v>9.11</v>
      </c>
      <c r="DB480">
        <f t="shared" si="308"/>
        <v>175.02</v>
      </c>
      <c r="DC480">
        <f t="shared" si="309"/>
        <v>0</v>
      </c>
      <c r="DD480" t="s">
        <v>6</v>
      </c>
      <c r="DE480" t="s">
        <v>6</v>
      </c>
      <c r="DF480" t="e">
        <f t="shared" si="310"/>
        <v>#REF!</v>
      </c>
      <c r="DG480" t="e">
        <f t="shared" si="311"/>
        <v>#REF!</v>
      </c>
      <c r="DH480" t="e">
        <f>Source!I383*SmtRes!Y480</f>
        <v>#REF!</v>
      </c>
      <c r="DI480">
        <f t="shared" si="312"/>
        <v>210.35</v>
      </c>
      <c r="DJ480">
        <f>EtalonRes!Y509</f>
        <v>23.09</v>
      </c>
      <c r="DK480">
        <f>Source!BC383</f>
        <v>9.11</v>
      </c>
      <c r="DL480" t="s">
        <v>6</v>
      </c>
      <c r="DM480">
        <v>0</v>
      </c>
      <c r="DN480" t="s">
        <v>6</v>
      </c>
      <c r="DO480">
        <v>0</v>
      </c>
      <c r="GQ480">
        <v>-1</v>
      </c>
      <c r="GR480">
        <v>-1</v>
      </c>
    </row>
    <row r="481" spans="1:200" x14ac:dyDescent="0.2">
      <c r="A481">
        <f>ROW(Source!A383)</f>
        <v>383</v>
      </c>
      <c r="B481">
        <v>74715642</v>
      </c>
      <c r="C481">
        <v>74763502</v>
      </c>
      <c r="D481">
        <v>49555131</v>
      </c>
      <c r="E481">
        <v>1</v>
      </c>
      <c r="F481">
        <v>1</v>
      </c>
      <c r="G481">
        <v>1</v>
      </c>
      <c r="H481">
        <v>3</v>
      </c>
      <c r="I481" t="s">
        <v>563</v>
      </c>
      <c r="J481" t="s">
        <v>564</v>
      </c>
      <c r="K481" t="s">
        <v>565</v>
      </c>
      <c r="L481">
        <v>1348</v>
      </c>
      <c r="N481">
        <v>1009</v>
      </c>
      <c r="O481" t="s">
        <v>559</v>
      </c>
      <c r="P481" t="s">
        <v>559</v>
      </c>
      <c r="Q481">
        <v>1000</v>
      </c>
      <c r="W481">
        <v>0</v>
      </c>
      <c r="X481">
        <v>-364749507</v>
      </c>
      <c r="Y481" s="183" t="e">
        <f>#REF!</f>
        <v>#REF!</v>
      </c>
      <c r="AA481">
        <v>156537.13</v>
      </c>
      <c r="AB481">
        <v>0</v>
      </c>
      <c r="AC481">
        <v>0</v>
      </c>
      <c r="AD481">
        <v>0</v>
      </c>
      <c r="AE481">
        <v>17183</v>
      </c>
      <c r="AF481">
        <v>0</v>
      </c>
      <c r="AG481">
        <v>0</v>
      </c>
      <c r="AH481">
        <v>0</v>
      </c>
      <c r="AI481">
        <v>9.11</v>
      </c>
      <c r="AJ481">
        <v>1</v>
      </c>
      <c r="AK481">
        <v>1</v>
      </c>
      <c r="AL481">
        <v>1</v>
      </c>
      <c r="AM481">
        <v>4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6</v>
      </c>
      <c r="AT481">
        <v>5.13E-3</v>
      </c>
      <c r="AU481" t="s">
        <v>6</v>
      </c>
      <c r="AV481">
        <v>0</v>
      </c>
      <c r="AW481">
        <v>2</v>
      </c>
      <c r="AX481">
        <v>74763529</v>
      </c>
      <c r="AY481">
        <v>1</v>
      </c>
      <c r="AZ481">
        <v>0</v>
      </c>
      <c r="BA481">
        <v>511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V481">
        <v>0</v>
      </c>
      <c r="CW481">
        <v>0</v>
      </c>
      <c r="CX481" t="e">
        <f>ROUND(Y481*Source!I383,7)</f>
        <v>#REF!</v>
      </c>
      <c r="CY481">
        <f t="shared" si="305"/>
        <v>156537.13</v>
      </c>
      <c r="CZ481">
        <f t="shared" si="306"/>
        <v>17183</v>
      </c>
      <c r="DA481">
        <f t="shared" si="307"/>
        <v>9.11</v>
      </c>
      <c r="DB481">
        <f t="shared" si="308"/>
        <v>88.15</v>
      </c>
      <c r="DC481">
        <f t="shared" si="309"/>
        <v>0</v>
      </c>
      <c r="DD481" t="s">
        <v>6</v>
      </c>
      <c r="DE481" t="s">
        <v>6</v>
      </c>
      <c r="DF481" t="e">
        <f t="shared" si="310"/>
        <v>#REF!</v>
      </c>
      <c r="DG481" t="e">
        <f t="shared" si="311"/>
        <v>#REF!</v>
      </c>
      <c r="DH481" t="e">
        <f>Source!I383*SmtRes!Y481</f>
        <v>#REF!</v>
      </c>
      <c r="DI481">
        <f t="shared" si="312"/>
        <v>156537.13</v>
      </c>
      <c r="DJ481">
        <f>EtalonRes!Y511</f>
        <v>17183</v>
      </c>
      <c r="DK481">
        <f>Source!BC383</f>
        <v>9.11</v>
      </c>
      <c r="DL481" t="s">
        <v>6</v>
      </c>
      <c r="DM481">
        <v>0</v>
      </c>
      <c r="DN481" t="s">
        <v>6</v>
      </c>
      <c r="DO481">
        <v>0</v>
      </c>
      <c r="GQ481">
        <v>-1</v>
      </c>
      <c r="GR481">
        <v>-1</v>
      </c>
    </row>
    <row r="482" spans="1:200" x14ac:dyDescent="0.2">
      <c r="A482">
        <f>ROW(Source!A383)</f>
        <v>383</v>
      </c>
      <c r="B482">
        <v>74715642</v>
      </c>
      <c r="C482">
        <v>74763502</v>
      </c>
      <c r="D482">
        <v>0</v>
      </c>
      <c r="E482">
        <v>0</v>
      </c>
      <c r="F482">
        <v>1</v>
      </c>
      <c r="G482">
        <v>1</v>
      </c>
      <c r="H482">
        <v>3</v>
      </c>
      <c r="I482" t="s">
        <v>35</v>
      </c>
      <c r="J482" t="s">
        <v>117</v>
      </c>
      <c r="K482" t="s">
        <v>271</v>
      </c>
      <c r="L482">
        <v>1327</v>
      </c>
      <c r="N482">
        <v>1005</v>
      </c>
      <c r="O482" t="s">
        <v>105</v>
      </c>
      <c r="P482" t="s">
        <v>105</v>
      </c>
      <c r="Q482">
        <v>1</v>
      </c>
      <c r="W482">
        <v>0</v>
      </c>
      <c r="X482">
        <v>823171850</v>
      </c>
      <c r="Y482">
        <f t="shared" ref="Y482:Y483" si="313">AT482</f>
        <v>97.214854099999997</v>
      </c>
      <c r="AA482">
        <v>990.26</v>
      </c>
      <c r="AB482">
        <v>0</v>
      </c>
      <c r="AC482">
        <v>0</v>
      </c>
      <c r="AD482">
        <v>0</v>
      </c>
      <c r="AE482">
        <v>1041.3800000000001</v>
      </c>
      <c r="AF482">
        <v>0</v>
      </c>
      <c r="AG482">
        <v>0</v>
      </c>
      <c r="AH482">
        <v>0</v>
      </c>
      <c r="AI482">
        <v>9.11</v>
      </c>
      <c r="AJ482">
        <v>1</v>
      </c>
      <c r="AK482">
        <v>1</v>
      </c>
      <c r="AL482">
        <v>1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 t="s">
        <v>6</v>
      </c>
      <c r="AT482">
        <v>97.214854099999997</v>
      </c>
      <c r="AU482" t="s">
        <v>6</v>
      </c>
      <c r="AV482">
        <v>0</v>
      </c>
      <c r="AW482">
        <v>1</v>
      </c>
      <c r="AX482">
        <v>-1</v>
      </c>
      <c r="AY482">
        <v>0</v>
      </c>
      <c r="AZ482">
        <v>0</v>
      </c>
      <c r="BA482" t="s">
        <v>6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V482">
        <v>0</v>
      </c>
      <c r="CW482">
        <v>0</v>
      </c>
      <c r="CX482">
        <f>ROUND(Y482*Source!I383,7)</f>
        <v>21.99</v>
      </c>
      <c r="CY482">
        <f t="shared" si="305"/>
        <v>990.26</v>
      </c>
      <c r="CZ482">
        <f t="shared" si="306"/>
        <v>1041.3800000000001</v>
      </c>
      <c r="DA482">
        <f t="shared" si="307"/>
        <v>9.11</v>
      </c>
      <c r="DB482">
        <f t="shared" si="308"/>
        <v>101237.6</v>
      </c>
      <c r="DC482">
        <f t="shared" si="309"/>
        <v>0</v>
      </c>
      <c r="DD482" t="s">
        <v>6</v>
      </c>
      <c r="DE482" t="s">
        <v>6</v>
      </c>
      <c r="DF482">
        <f t="shared" si="310"/>
        <v>208618.47</v>
      </c>
      <c r="DG482">
        <f t="shared" si="311"/>
        <v>0</v>
      </c>
      <c r="DH482">
        <f>Source!I383*SmtRes!Y482</f>
        <v>21.98999999742</v>
      </c>
      <c r="DI482">
        <f t="shared" si="312"/>
        <v>990.26</v>
      </c>
      <c r="DJ482">
        <f t="shared" ref="DJ482:DJ483" si="314">DF482</f>
        <v>208618.47</v>
      </c>
      <c r="DK482">
        <f>Source!BC383</f>
        <v>9.11</v>
      </c>
      <c r="DL482" t="s">
        <v>6</v>
      </c>
      <c r="DM482">
        <v>0</v>
      </c>
      <c r="DN482" t="s">
        <v>6</v>
      </c>
      <c r="DO482">
        <v>0</v>
      </c>
      <c r="GP482">
        <v>1</v>
      </c>
      <c r="GQ482">
        <v>-1</v>
      </c>
      <c r="GR482">
        <v>-1</v>
      </c>
    </row>
    <row r="483" spans="1:200" x14ac:dyDescent="0.2">
      <c r="A483">
        <f>ROW(Source!A383)</f>
        <v>383</v>
      </c>
      <c r="B483">
        <v>74715642</v>
      </c>
      <c r="C483">
        <v>74763502</v>
      </c>
      <c r="D483">
        <v>0</v>
      </c>
      <c r="E483">
        <v>0</v>
      </c>
      <c r="F483">
        <v>1</v>
      </c>
      <c r="G483">
        <v>1</v>
      </c>
      <c r="H483">
        <v>3</v>
      </c>
      <c r="I483" t="s">
        <v>35</v>
      </c>
      <c r="J483" t="s">
        <v>282</v>
      </c>
      <c r="K483" t="s">
        <v>387</v>
      </c>
      <c r="L483">
        <v>2698</v>
      </c>
      <c r="N483">
        <v>1013</v>
      </c>
      <c r="O483" t="s">
        <v>281</v>
      </c>
      <c r="P483" t="s">
        <v>281</v>
      </c>
      <c r="Q483">
        <v>1</v>
      </c>
      <c r="W483">
        <v>0</v>
      </c>
      <c r="X483">
        <v>630254884</v>
      </c>
      <c r="Y483">
        <f t="shared" si="313"/>
        <v>8.8417329999999996</v>
      </c>
      <c r="AA483">
        <v>28.58</v>
      </c>
      <c r="AB483">
        <v>0</v>
      </c>
      <c r="AC483">
        <v>0</v>
      </c>
      <c r="AD483">
        <v>0</v>
      </c>
      <c r="AE483">
        <v>30.06</v>
      </c>
      <c r="AF483">
        <v>0</v>
      </c>
      <c r="AG483">
        <v>0</v>
      </c>
      <c r="AH483">
        <v>0</v>
      </c>
      <c r="AI483">
        <v>9.11</v>
      </c>
      <c r="AJ483">
        <v>1</v>
      </c>
      <c r="AK483">
        <v>1</v>
      </c>
      <c r="AL483">
        <v>1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 t="s">
        <v>6</v>
      </c>
      <c r="AT483">
        <v>8.8417329999999996</v>
      </c>
      <c r="AU483" t="s">
        <v>6</v>
      </c>
      <c r="AV483">
        <v>0</v>
      </c>
      <c r="AW483">
        <v>1</v>
      </c>
      <c r="AX483">
        <v>-1</v>
      </c>
      <c r="AY483">
        <v>0</v>
      </c>
      <c r="AZ483">
        <v>0</v>
      </c>
      <c r="BA483" t="s">
        <v>6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V483">
        <v>0</v>
      </c>
      <c r="CW483">
        <v>0</v>
      </c>
      <c r="CX483">
        <f>ROUND(Y483*Source!I383,7)</f>
        <v>2</v>
      </c>
      <c r="CY483">
        <f t="shared" si="305"/>
        <v>28.58</v>
      </c>
      <c r="CZ483">
        <f t="shared" si="306"/>
        <v>30.06</v>
      </c>
      <c r="DA483">
        <f t="shared" si="307"/>
        <v>9.11</v>
      </c>
      <c r="DB483">
        <f t="shared" si="308"/>
        <v>265.77999999999997</v>
      </c>
      <c r="DC483">
        <f t="shared" si="309"/>
        <v>0</v>
      </c>
      <c r="DD483" t="s">
        <v>6</v>
      </c>
      <c r="DE483" t="s">
        <v>6</v>
      </c>
      <c r="DF483">
        <f t="shared" si="310"/>
        <v>547.70000000000005</v>
      </c>
      <c r="DG483">
        <f t="shared" si="311"/>
        <v>0</v>
      </c>
      <c r="DH483">
        <f>Source!I383*SmtRes!Y483</f>
        <v>2.0000000045999999</v>
      </c>
      <c r="DI483">
        <f t="shared" si="312"/>
        <v>28.58</v>
      </c>
      <c r="DJ483">
        <f t="shared" si="314"/>
        <v>547.70000000000005</v>
      </c>
      <c r="DK483">
        <f>Source!BC383</f>
        <v>9.11</v>
      </c>
      <c r="DL483" t="s">
        <v>6</v>
      </c>
      <c r="DM483">
        <v>0</v>
      </c>
      <c r="DN483" t="s">
        <v>6</v>
      </c>
      <c r="DO483">
        <v>0</v>
      </c>
      <c r="GP483">
        <v>1</v>
      </c>
      <c r="GQ483">
        <v>-1</v>
      </c>
      <c r="GR483">
        <v>-1</v>
      </c>
    </row>
    <row r="484" spans="1:200" x14ac:dyDescent="0.2">
      <c r="A484">
        <f>ROW(Source!A421)</f>
        <v>421</v>
      </c>
      <c r="B484">
        <v>74715642</v>
      </c>
      <c r="C484">
        <v>74763725</v>
      </c>
      <c r="D484">
        <v>31715651</v>
      </c>
      <c r="E484">
        <v>70</v>
      </c>
      <c r="F484">
        <v>1</v>
      </c>
      <c r="G484">
        <v>1</v>
      </c>
      <c r="H484">
        <v>1</v>
      </c>
      <c r="I484" t="s">
        <v>522</v>
      </c>
      <c r="J484" t="s">
        <v>6</v>
      </c>
      <c r="K484" t="s">
        <v>523</v>
      </c>
      <c r="L484">
        <v>1191</v>
      </c>
      <c r="N484">
        <v>1013</v>
      </c>
      <c r="O484" t="s">
        <v>524</v>
      </c>
      <c r="P484" t="s">
        <v>524</v>
      </c>
      <c r="Q484">
        <v>1</v>
      </c>
      <c r="W484">
        <v>0</v>
      </c>
      <c r="X484">
        <v>-1111239348</v>
      </c>
      <c r="Y484">
        <f>(AT484*ROUND(1.05,7))</f>
        <v>3.8325</v>
      </c>
      <c r="AA484">
        <v>0</v>
      </c>
      <c r="AB484">
        <v>0</v>
      </c>
      <c r="AC484">
        <v>0</v>
      </c>
      <c r="AD484">
        <v>321.20999999999998</v>
      </c>
      <c r="AE484">
        <v>0</v>
      </c>
      <c r="AF484">
        <v>0</v>
      </c>
      <c r="AG484">
        <v>0</v>
      </c>
      <c r="AH484">
        <v>9.6199999999999992</v>
      </c>
      <c r="AI484">
        <v>1</v>
      </c>
      <c r="AJ484">
        <v>1</v>
      </c>
      <c r="AK484">
        <v>1</v>
      </c>
      <c r="AL484">
        <v>33.39</v>
      </c>
      <c r="AM484">
        <v>4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6</v>
      </c>
      <c r="AT484">
        <v>3.65</v>
      </c>
      <c r="AU484" t="s">
        <v>26</v>
      </c>
      <c r="AV484">
        <v>1</v>
      </c>
      <c r="AW484">
        <v>2</v>
      </c>
      <c r="AX484">
        <v>74763735</v>
      </c>
      <c r="AY484">
        <v>1</v>
      </c>
      <c r="AZ484">
        <v>0</v>
      </c>
      <c r="BA484">
        <v>517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U484">
        <f>ROUND(AT484*Source!I421*AH484*AL484,2)</f>
        <v>1172.42</v>
      </c>
      <c r="CV484">
        <f>ROUND(Y484*Source!I421,7)</f>
        <v>3.8325</v>
      </c>
      <c r="CW484">
        <v>0</v>
      </c>
      <c r="CX484">
        <f>ROUND(Y484*Source!I421,7)</f>
        <v>3.8325</v>
      </c>
      <c r="CY484">
        <f>AD484</f>
        <v>321.20999999999998</v>
      </c>
      <c r="CZ484">
        <f>AH484</f>
        <v>9.6199999999999992</v>
      </c>
      <c r="DA484">
        <f>AL484</f>
        <v>33.39</v>
      </c>
      <c r="DB484">
        <f>ROUND((ROUND(AT484*CZ484,2)*ROUND(1.05,7)),2)</f>
        <v>36.869999999999997</v>
      </c>
      <c r="DC484">
        <f>ROUND((ROUND(AT484*AG484,2)*ROUND(1.05,7)),2)</f>
        <v>0</v>
      </c>
      <c r="DD484" t="s">
        <v>6</v>
      </c>
      <c r="DE484" t="s">
        <v>6</v>
      </c>
      <c r="DF484">
        <f>ROUND(ROUND(AE484,2)*CX484,2)</f>
        <v>0</v>
      </c>
      <c r="DG484">
        <f t="shared" si="311"/>
        <v>0</v>
      </c>
      <c r="DH484">
        <f>Source!I421*SmtRes!Y484</f>
        <v>3.8325</v>
      </c>
      <c r="DI484">
        <f>AD484</f>
        <v>321.20999999999998</v>
      </c>
      <c r="DJ484">
        <f>EtalonRes!AB517</f>
        <v>9.6199999999999992</v>
      </c>
      <c r="DK484">
        <f>Source!BA421</f>
        <v>33.39</v>
      </c>
      <c r="DL484" t="s">
        <v>6</v>
      </c>
      <c r="DM484">
        <v>0</v>
      </c>
      <c r="DN484" t="s">
        <v>6</v>
      </c>
      <c r="DO484">
        <v>0</v>
      </c>
      <c r="GQ484">
        <v>-1</v>
      </c>
      <c r="GR484">
        <v>-1</v>
      </c>
    </row>
    <row r="485" spans="1:200" x14ac:dyDescent="0.2">
      <c r="A485">
        <f>ROW(Source!A421)</f>
        <v>421</v>
      </c>
      <c r="B485">
        <v>74715642</v>
      </c>
      <c r="C485">
        <v>74763725</v>
      </c>
      <c r="D485">
        <v>31709492</v>
      </c>
      <c r="E485">
        <v>70</v>
      </c>
      <c r="F485">
        <v>1</v>
      </c>
      <c r="G485">
        <v>1</v>
      </c>
      <c r="H485">
        <v>1</v>
      </c>
      <c r="I485" t="s">
        <v>525</v>
      </c>
      <c r="J485" t="s">
        <v>6</v>
      </c>
      <c r="K485" t="s">
        <v>526</v>
      </c>
      <c r="L485">
        <v>1191</v>
      </c>
      <c r="N485">
        <v>1013</v>
      </c>
      <c r="O485" t="s">
        <v>524</v>
      </c>
      <c r="P485" t="s">
        <v>524</v>
      </c>
      <c r="Q485">
        <v>1</v>
      </c>
      <c r="W485">
        <v>0</v>
      </c>
      <c r="X485">
        <v>-1417349443</v>
      </c>
      <c r="Y485">
        <f>(AT485*ROUND(1.05,7))</f>
        <v>5.2500000000000005E-2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33.39</v>
      </c>
      <c r="AL485">
        <v>1</v>
      </c>
      <c r="AM485">
        <v>4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6</v>
      </c>
      <c r="AT485">
        <v>0.05</v>
      </c>
      <c r="AU485" t="s">
        <v>26</v>
      </c>
      <c r="AV485">
        <v>2</v>
      </c>
      <c r="AW485">
        <v>2</v>
      </c>
      <c r="AX485">
        <v>74763736</v>
      </c>
      <c r="AY485">
        <v>1</v>
      </c>
      <c r="AZ485">
        <v>0</v>
      </c>
      <c r="BA485">
        <v>518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V485">
        <v>0</v>
      </c>
      <c r="CW485">
        <v>0</v>
      </c>
      <c r="CX485">
        <f>ROUND(Y485*Source!I421,7)</f>
        <v>5.2499999999999998E-2</v>
      </c>
      <c r="CY485">
        <f>AD485</f>
        <v>0</v>
      </c>
      <c r="CZ485">
        <f>AH485</f>
        <v>0</v>
      </c>
      <c r="DA485">
        <f>AL485</f>
        <v>1</v>
      </c>
      <c r="DB485">
        <f>ROUND((ROUND(AT485*CZ485,2)*ROUND(1.05,7)),2)</f>
        <v>0</v>
      </c>
      <c r="DC485">
        <f>ROUND((ROUND(AT485*AG485,2)*ROUND(1.05,7)),2)</f>
        <v>0</v>
      </c>
      <c r="DD485" t="s">
        <v>6</v>
      </c>
      <c r="DE485" t="s">
        <v>6</v>
      </c>
      <c r="DF485">
        <f>ROUND(ROUND(AE485,2)*CX485,2)</f>
        <v>0</v>
      </c>
      <c r="DG485">
        <f t="shared" si="311"/>
        <v>0</v>
      </c>
      <c r="DH485">
        <f>Source!I421*SmtRes!Y485</f>
        <v>5.2500000000000005E-2</v>
      </c>
      <c r="DI485">
        <f>AD485</f>
        <v>0</v>
      </c>
      <c r="DJ485">
        <f>EtalonRes!AB518</f>
        <v>0</v>
      </c>
      <c r="DK485">
        <f>Source!BA421</f>
        <v>33.39</v>
      </c>
      <c r="DL485" t="s">
        <v>6</v>
      </c>
      <c r="DM485">
        <v>0</v>
      </c>
      <c r="DN485" t="s">
        <v>6</v>
      </c>
      <c r="DO485">
        <v>0</v>
      </c>
      <c r="GQ485">
        <v>-1</v>
      </c>
      <c r="GR485">
        <v>-1</v>
      </c>
    </row>
    <row r="486" spans="1:200" x14ac:dyDescent="0.2">
      <c r="A486">
        <f>ROW(Source!A421)</f>
        <v>421</v>
      </c>
      <c r="B486">
        <v>74715642</v>
      </c>
      <c r="C486">
        <v>74763725</v>
      </c>
      <c r="D486">
        <v>49672573</v>
      </c>
      <c r="E486">
        <v>1</v>
      </c>
      <c r="F486">
        <v>1</v>
      </c>
      <c r="G486">
        <v>1</v>
      </c>
      <c r="H486">
        <v>2</v>
      </c>
      <c r="I486" t="s">
        <v>527</v>
      </c>
      <c r="J486" t="s">
        <v>528</v>
      </c>
      <c r="K486" t="s">
        <v>529</v>
      </c>
      <c r="L486">
        <v>1367</v>
      </c>
      <c r="N486">
        <v>1011</v>
      </c>
      <c r="O486" t="s">
        <v>530</v>
      </c>
      <c r="P486" t="s">
        <v>530</v>
      </c>
      <c r="Q486">
        <v>1</v>
      </c>
      <c r="W486">
        <v>0</v>
      </c>
      <c r="X486">
        <v>-430484415</v>
      </c>
      <c r="Y486">
        <f>(AT486*ROUND(1.05,7))</f>
        <v>1.0500000000000001E-2</v>
      </c>
      <c r="AA486">
        <v>0</v>
      </c>
      <c r="AB486">
        <v>1530.2</v>
      </c>
      <c r="AC486">
        <v>450.77</v>
      </c>
      <c r="AD486">
        <v>0</v>
      </c>
      <c r="AE486">
        <v>0</v>
      </c>
      <c r="AF486">
        <v>115.4</v>
      </c>
      <c r="AG486">
        <v>13.5</v>
      </c>
      <c r="AH486">
        <v>0</v>
      </c>
      <c r="AI486">
        <v>1</v>
      </c>
      <c r="AJ486">
        <v>13.26</v>
      </c>
      <c r="AK486">
        <v>33.39</v>
      </c>
      <c r="AL486">
        <v>1</v>
      </c>
      <c r="AM486">
        <v>4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6</v>
      </c>
      <c r="AT486">
        <v>0.01</v>
      </c>
      <c r="AU486" t="s">
        <v>64</v>
      </c>
      <c r="AV486">
        <v>0</v>
      </c>
      <c r="AW486">
        <v>2</v>
      </c>
      <c r="AX486">
        <v>74763737</v>
      </c>
      <c r="AY486">
        <v>1</v>
      </c>
      <c r="AZ486">
        <v>0</v>
      </c>
      <c r="BA486">
        <v>519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V486">
        <v>0</v>
      </c>
      <c r="CW486">
        <f>ROUND(Y486*Source!I421*DO486,7)</f>
        <v>0</v>
      </c>
      <c r="CX486">
        <f>ROUND(Y486*Source!I421,7)</f>
        <v>1.0500000000000001E-2</v>
      </c>
      <c r="CY486">
        <f>AB486</f>
        <v>1530.2</v>
      </c>
      <c r="CZ486">
        <f>AF486</f>
        <v>115.4</v>
      </c>
      <c r="DA486">
        <f>AJ486</f>
        <v>13.26</v>
      </c>
      <c r="DB486">
        <f>ROUND((ROUND(AT486*CZ486,2)*ROUND(1.05,7)),2)</f>
        <v>1.21</v>
      </c>
      <c r="DC486">
        <f>ROUND((ROUND(AT486*AG486,2)*ROUND(1.05,7)),2)</f>
        <v>0.15</v>
      </c>
      <c r="DD486" t="s">
        <v>6</v>
      </c>
      <c r="DE486" t="s">
        <v>6</v>
      </c>
      <c r="DF486">
        <f>ROUND(ROUND(AE486,2)*CX486,2)</f>
        <v>0</v>
      </c>
      <c r="DG486">
        <f>ROUND(ROUND(AF486*AJ486,2)*CX486,2)</f>
        <v>16.07</v>
      </c>
      <c r="DH486">
        <f>Source!I421*SmtRes!Y486</f>
        <v>1.0500000000000001E-2</v>
      </c>
      <c r="DI486">
        <f>AB486</f>
        <v>1530.2</v>
      </c>
      <c r="DJ486">
        <f>EtalonRes!Z519</f>
        <v>115.4</v>
      </c>
      <c r="DK486">
        <f>Source!BB421</f>
        <v>13.26</v>
      </c>
      <c r="DL486" t="s">
        <v>6</v>
      </c>
      <c r="DM486">
        <v>0</v>
      </c>
      <c r="DN486" t="s">
        <v>6</v>
      </c>
      <c r="DO486">
        <v>0</v>
      </c>
      <c r="GQ486">
        <v>-1</v>
      </c>
      <c r="GR486">
        <v>-1</v>
      </c>
    </row>
    <row r="487" spans="1:200" x14ac:dyDescent="0.2">
      <c r="A487">
        <f>ROW(Source!A421)</f>
        <v>421</v>
      </c>
      <c r="B487">
        <v>74715642</v>
      </c>
      <c r="C487">
        <v>74763725</v>
      </c>
      <c r="D487">
        <v>49672695</v>
      </c>
      <c r="E487">
        <v>1</v>
      </c>
      <c r="F487">
        <v>1</v>
      </c>
      <c r="G487">
        <v>1</v>
      </c>
      <c r="H487">
        <v>2</v>
      </c>
      <c r="I487" t="s">
        <v>531</v>
      </c>
      <c r="J487" t="s">
        <v>532</v>
      </c>
      <c r="K487" t="s">
        <v>533</v>
      </c>
      <c r="L487">
        <v>1367</v>
      </c>
      <c r="N487">
        <v>1011</v>
      </c>
      <c r="O487" t="s">
        <v>530</v>
      </c>
      <c r="P487" t="s">
        <v>530</v>
      </c>
      <c r="Q487">
        <v>1</v>
      </c>
      <c r="W487">
        <v>0</v>
      </c>
      <c r="X487">
        <v>1063590936</v>
      </c>
      <c r="Y487">
        <f>(AT487*ROUND(1.05,7))</f>
        <v>0.95550000000000013</v>
      </c>
      <c r="AA487">
        <v>0</v>
      </c>
      <c r="AB487">
        <v>41.37</v>
      </c>
      <c r="AC487">
        <v>0</v>
      </c>
      <c r="AD487">
        <v>0</v>
      </c>
      <c r="AE487">
        <v>0</v>
      </c>
      <c r="AF487">
        <v>3.12</v>
      </c>
      <c r="AG487">
        <v>0</v>
      </c>
      <c r="AH487">
        <v>0</v>
      </c>
      <c r="AI487">
        <v>1</v>
      </c>
      <c r="AJ487">
        <v>13.26</v>
      </c>
      <c r="AK487">
        <v>33.39</v>
      </c>
      <c r="AL487">
        <v>1</v>
      </c>
      <c r="AM487">
        <v>4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6</v>
      </c>
      <c r="AT487">
        <v>0.91</v>
      </c>
      <c r="AU487" t="s">
        <v>64</v>
      </c>
      <c r="AV487">
        <v>0</v>
      </c>
      <c r="AW487">
        <v>2</v>
      </c>
      <c r="AX487">
        <v>74763738</v>
      </c>
      <c r="AY487">
        <v>1</v>
      </c>
      <c r="AZ487">
        <v>0</v>
      </c>
      <c r="BA487">
        <v>520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V487">
        <v>0</v>
      </c>
      <c r="CW487">
        <f>ROUND(Y487*Source!I421*DO487,7)</f>
        <v>0</v>
      </c>
      <c r="CX487">
        <f>ROUND(Y487*Source!I421,7)</f>
        <v>0.95550000000000002</v>
      </c>
      <c r="CY487">
        <f>AB487</f>
        <v>41.37</v>
      </c>
      <c r="CZ487">
        <f>AF487</f>
        <v>3.12</v>
      </c>
      <c r="DA487">
        <f>AJ487</f>
        <v>13.26</v>
      </c>
      <c r="DB487">
        <f>ROUND((ROUND(AT487*CZ487,2)*ROUND(1.05,7)),2)</f>
        <v>2.98</v>
      </c>
      <c r="DC487">
        <f>ROUND((ROUND(AT487*AG487,2)*ROUND(1.05,7)),2)</f>
        <v>0</v>
      </c>
      <c r="DD487" t="s">
        <v>6</v>
      </c>
      <c r="DE487" t="s">
        <v>6</v>
      </c>
      <c r="DF487">
        <f>ROUND(ROUND(AE487,2)*CX487,2)</f>
        <v>0</v>
      </c>
      <c r="DG487">
        <f>ROUND(ROUND(AF487*AJ487,2)*CX487,2)</f>
        <v>39.53</v>
      </c>
      <c r="DH487">
        <f>Source!I421*SmtRes!Y487</f>
        <v>0.95550000000000013</v>
      </c>
      <c r="DI487">
        <f>AB487</f>
        <v>41.37</v>
      </c>
      <c r="DJ487">
        <f>EtalonRes!Z520</f>
        <v>3.12</v>
      </c>
      <c r="DK487">
        <f>Source!BB421</f>
        <v>13.26</v>
      </c>
      <c r="DL487" t="s">
        <v>6</v>
      </c>
      <c r="DM487">
        <v>0</v>
      </c>
      <c r="DN487" t="s">
        <v>6</v>
      </c>
      <c r="DO487">
        <v>0</v>
      </c>
      <c r="GQ487">
        <v>-1</v>
      </c>
      <c r="GR487">
        <v>-1</v>
      </c>
    </row>
    <row r="488" spans="1:200" x14ac:dyDescent="0.2">
      <c r="A488">
        <f>ROW(Source!A421)</f>
        <v>421</v>
      </c>
      <c r="B488">
        <v>74715642</v>
      </c>
      <c r="C488">
        <v>74763725</v>
      </c>
      <c r="D488">
        <v>49673503</v>
      </c>
      <c r="E488">
        <v>1</v>
      </c>
      <c r="F488">
        <v>1</v>
      </c>
      <c r="G488">
        <v>1</v>
      </c>
      <c r="H488">
        <v>2</v>
      </c>
      <c r="I488" t="s">
        <v>534</v>
      </c>
      <c r="J488" t="s">
        <v>535</v>
      </c>
      <c r="K488" t="s">
        <v>536</v>
      </c>
      <c r="L488">
        <v>1367</v>
      </c>
      <c r="N488">
        <v>1011</v>
      </c>
      <c r="O488" t="s">
        <v>530</v>
      </c>
      <c r="P488" t="s">
        <v>530</v>
      </c>
      <c r="Q488">
        <v>1</v>
      </c>
      <c r="W488">
        <v>0</v>
      </c>
      <c r="X488">
        <v>509054691</v>
      </c>
      <c r="Y488">
        <f>(AT488*ROUND(1.05,7))</f>
        <v>4.2000000000000003E-2</v>
      </c>
      <c r="AA488">
        <v>0</v>
      </c>
      <c r="AB488">
        <v>871.31</v>
      </c>
      <c r="AC488">
        <v>387.32</v>
      </c>
      <c r="AD488">
        <v>0</v>
      </c>
      <c r="AE488">
        <v>0</v>
      </c>
      <c r="AF488">
        <v>65.709999999999994</v>
      </c>
      <c r="AG488">
        <v>11.6</v>
      </c>
      <c r="AH488">
        <v>0</v>
      </c>
      <c r="AI488">
        <v>1</v>
      </c>
      <c r="AJ488">
        <v>13.26</v>
      </c>
      <c r="AK488">
        <v>33.39</v>
      </c>
      <c r="AL488">
        <v>1</v>
      </c>
      <c r="AM488">
        <v>4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6</v>
      </c>
      <c r="AT488">
        <v>0.04</v>
      </c>
      <c r="AU488" t="s">
        <v>64</v>
      </c>
      <c r="AV488">
        <v>0</v>
      </c>
      <c r="AW488">
        <v>2</v>
      </c>
      <c r="AX488">
        <v>74763739</v>
      </c>
      <c r="AY488">
        <v>1</v>
      </c>
      <c r="AZ488">
        <v>0</v>
      </c>
      <c r="BA488">
        <v>521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V488">
        <v>0</v>
      </c>
      <c r="CW488">
        <f>ROUND(Y488*Source!I421*DO488,7)</f>
        <v>0</v>
      </c>
      <c r="CX488">
        <f>ROUND(Y488*Source!I421,7)</f>
        <v>4.2000000000000003E-2</v>
      </c>
      <c r="CY488">
        <f>AB488</f>
        <v>871.31</v>
      </c>
      <c r="CZ488">
        <f>AF488</f>
        <v>65.709999999999994</v>
      </c>
      <c r="DA488">
        <f>AJ488</f>
        <v>13.26</v>
      </c>
      <c r="DB488">
        <f>ROUND((ROUND(AT488*CZ488,2)*ROUND(1.05,7)),2)</f>
        <v>2.76</v>
      </c>
      <c r="DC488">
        <f>ROUND((ROUND(AT488*AG488,2)*ROUND(1.05,7)),2)</f>
        <v>0.48</v>
      </c>
      <c r="DD488" t="s">
        <v>6</v>
      </c>
      <c r="DE488" t="s">
        <v>6</v>
      </c>
      <c r="DF488">
        <f>ROUND(ROUND(AE488,2)*CX488,2)</f>
        <v>0</v>
      </c>
      <c r="DG488">
        <f>ROUND(ROUND(AF488*AJ488,2)*CX488,2)</f>
        <v>36.6</v>
      </c>
      <c r="DH488">
        <f>Source!I421*SmtRes!Y488</f>
        <v>4.2000000000000003E-2</v>
      </c>
      <c r="DI488">
        <f>AB488</f>
        <v>871.31</v>
      </c>
      <c r="DJ488">
        <f>EtalonRes!Z521</f>
        <v>65.709999999999994</v>
      </c>
      <c r="DK488">
        <f>Source!BB421</f>
        <v>13.26</v>
      </c>
      <c r="DL488" t="s">
        <v>6</v>
      </c>
      <c r="DM488">
        <v>0</v>
      </c>
      <c r="DN488" t="s">
        <v>6</v>
      </c>
      <c r="DO488">
        <v>0</v>
      </c>
      <c r="GQ488">
        <v>-1</v>
      </c>
      <c r="GR488">
        <v>-1</v>
      </c>
    </row>
    <row r="489" spans="1:200" x14ac:dyDescent="0.2">
      <c r="A489">
        <f>ROW(Source!A421)</f>
        <v>421</v>
      </c>
      <c r="B489">
        <v>74715642</v>
      </c>
      <c r="C489">
        <v>74763725</v>
      </c>
      <c r="D489">
        <v>49525488</v>
      </c>
      <c r="E489">
        <v>1</v>
      </c>
      <c r="F489">
        <v>1</v>
      </c>
      <c r="G489">
        <v>1</v>
      </c>
      <c r="H489">
        <v>3</v>
      </c>
      <c r="I489" t="s">
        <v>537</v>
      </c>
      <c r="J489" t="s">
        <v>538</v>
      </c>
      <c r="K489" t="s">
        <v>539</v>
      </c>
      <c r="L489">
        <v>1346</v>
      </c>
      <c r="N489">
        <v>1009</v>
      </c>
      <c r="O489" t="s">
        <v>540</v>
      </c>
      <c r="P489" t="s">
        <v>540</v>
      </c>
      <c r="Q489">
        <v>1</v>
      </c>
      <c r="W489">
        <v>0</v>
      </c>
      <c r="X489">
        <v>-1864341761</v>
      </c>
      <c r="Y489" s="183" t="e">
        <f>#REF!</f>
        <v>#REF!</v>
      </c>
      <c r="AA489">
        <v>82.35</v>
      </c>
      <c r="AB489">
        <v>0</v>
      </c>
      <c r="AC489">
        <v>0</v>
      </c>
      <c r="AD489">
        <v>0</v>
      </c>
      <c r="AE489">
        <v>9.0399999999999991</v>
      </c>
      <c r="AF489">
        <v>0</v>
      </c>
      <c r="AG489">
        <v>0</v>
      </c>
      <c r="AH489">
        <v>0</v>
      </c>
      <c r="AI489">
        <v>9.11</v>
      </c>
      <c r="AJ489">
        <v>1</v>
      </c>
      <c r="AK489">
        <v>1</v>
      </c>
      <c r="AL489">
        <v>1</v>
      </c>
      <c r="AM489">
        <v>4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6</v>
      </c>
      <c r="AT489">
        <v>0.02</v>
      </c>
      <c r="AU489" t="s">
        <v>6</v>
      </c>
      <c r="AV489">
        <v>0</v>
      </c>
      <c r="AW489">
        <v>2</v>
      </c>
      <c r="AX489">
        <v>74763740</v>
      </c>
      <c r="AY489">
        <v>1</v>
      </c>
      <c r="AZ489">
        <v>0</v>
      </c>
      <c r="BA489">
        <v>522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V489">
        <v>0</v>
      </c>
      <c r="CW489">
        <v>0</v>
      </c>
      <c r="CX489" t="e">
        <f>ROUND(Y489*Source!I421,7)</f>
        <v>#REF!</v>
      </c>
      <c r="CY489">
        <f>AA489</f>
        <v>82.35</v>
      </c>
      <c r="CZ489">
        <f>AE489</f>
        <v>9.0399999999999991</v>
      </c>
      <c r="DA489">
        <f>AI489</f>
        <v>9.11</v>
      </c>
      <c r="DB489">
        <f>ROUND(ROUND(AT489*CZ489,2),2)</f>
        <v>0.18</v>
      </c>
      <c r="DC489">
        <f>ROUND(ROUND(AT489*AG489,2),2)</f>
        <v>0</v>
      </c>
      <c r="DD489" t="s">
        <v>6</v>
      </c>
      <c r="DE489" t="s">
        <v>6</v>
      </c>
      <c r="DF489" t="e">
        <f>ROUND(ROUND(AE489*AI489,2)*CX489,2)</f>
        <v>#REF!</v>
      </c>
      <c r="DG489" t="e">
        <f t="shared" ref="DG489:DG494" si="315">ROUND(ROUND(AF489,2)*CX489,2)</f>
        <v>#REF!</v>
      </c>
      <c r="DH489" t="e">
        <f>Source!I421*SmtRes!Y489</f>
        <v>#REF!</v>
      </c>
      <c r="DI489">
        <f>AA489</f>
        <v>82.35</v>
      </c>
      <c r="DJ489">
        <f>EtalonRes!Y522</f>
        <v>9.0399999999999991</v>
      </c>
      <c r="DK489">
        <f>Source!BC421</f>
        <v>9.11</v>
      </c>
      <c r="DL489" t="s">
        <v>6</v>
      </c>
      <c r="DM489">
        <v>0</v>
      </c>
      <c r="DN489" t="s">
        <v>6</v>
      </c>
      <c r="DO489">
        <v>0</v>
      </c>
      <c r="GQ489">
        <v>-1</v>
      </c>
      <c r="GR489">
        <v>-1</v>
      </c>
    </row>
    <row r="490" spans="1:200" x14ac:dyDescent="0.2">
      <c r="A490">
        <f>ROW(Source!A421)</f>
        <v>421</v>
      </c>
      <c r="B490">
        <v>74715642</v>
      </c>
      <c r="C490">
        <v>74763725</v>
      </c>
      <c r="D490">
        <v>49526492</v>
      </c>
      <c r="E490">
        <v>1</v>
      </c>
      <c r="F490">
        <v>1</v>
      </c>
      <c r="G490">
        <v>1</v>
      </c>
      <c r="H490">
        <v>3</v>
      </c>
      <c r="I490" t="s">
        <v>541</v>
      </c>
      <c r="J490" t="s">
        <v>542</v>
      </c>
      <c r="K490" t="s">
        <v>543</v>
      </c>
      <c r="L490">
        <v>1346</v>
      </c>
      <c r="N490">
        <v>1009</v>
      </c>
      <c r="O490" t="s">
        <v>540</v>
      </c>
      <c r="P490" t="s">
        <v>540</v>
      </c>
      <c r="Q490">
        <v>1</v>
      </c>
      <c r="W490">
        <v>0</v>
      </c>
      <c r="X490">
        <v>497341279</v>
      </c>
      <c r="Y490" s="183" t="e">
        <f>#REF!</f>
        <v>#REF!</v>
      </c>
      <c r="AA490">
        <v>210.35</v>
      </c>
      <c r="AB490">
        <v>0</v>
      </c>
      <c r="AC490">
        <v>0</v>
      </c>
      <c r="AD490">
        <v>0</v>
      </c>
      <c r="AE490">
        <v>23.09</v>
      </c>
      <c r="AF490">
        <v>0</v>
      </c>
      <c r="AG490">
        <v>0</v>
      </c>
      <c r="AH490">
        <v>0</v>
      </c>
      <c r="AI490">
        <v>9.11</v>
      </c>
      <c r="AJ490">
        <v>1</v>
      </c>
      <c r="AK490">
        <v>1</v>
      </c>
      <c r="AL490">
        <v>1</v>
      </c>
      <c r="AM490">
        <v>4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6</v>
      </c>
      <c r="AT490">
        <v>0.08</v>
      </c>
      <c r="AU490" t="s">
        <v>6</v>
      </c>
      <c r="AV490">
        <v>0</v>
      </c>
      <c r="AW490">
        <v>2</v>
      </c>
      <c r="AX490">
        <v>74763741</v>
      </c>
      <c r="AY490">
        <v>1</v>
      </c>
      <c r="AZ490">
        <v>0</v>
      </c>
      <c r="BA490">
        <v>523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V490">
        <v>0</v>
      </c>
      <c r="CW490">
        <v>0</v>
      </c>
      <c r="CX490" t="e">
        <f>ROUND(Y490*Source!I421,7)</f>
        <v>#REF!</v>
      </c>
      <c r="CY490">
        <f>AA490</f>
        <v>210.35</v>
      </c>
      <c r="CZ490">
        <f>AE490</f>
        <v>23.09</v>
      </c>
      <c r="DA490">
        <f>AI490</f>
        <v>9.11</v>
      </c>
      <c r="DB490">
        <f>ROUND(ROUND(AT490*CZ490,2),2)</f>
        <v>1.85</v>
      </c>
      <c r="DC490">
        <f>ROUND(ROUND(AT490*AG490,2),2)</f>
        <v>0</v>
      </c>
      <c r="DD490" t="s">
        <v>6</v>
      </c>
      <c r="DE490" t="s">
        <v>6</v>
      </c>
      <c r="DF490" t="e">
        <f>ROUND(ROUND(AE490*AI490,2)*CX490,2)</f>
        <v>#REF!</v>
      </c>
      <c r="DG490" t="e">
        <f t="shared" si="315"/>
        <v>#REF!</v>
      </c>
      <c r="DH490" t="e">
        <f>Source!I421*SmtRes!Y490</f>
        <v>#REF!</v>
      </c>
      <c r="DI490">
        <f>AA490</f>
        <v>210.35</v>
      </c>
      <c r="DJ490">
        <f>EtalonRes!Y523</f>
        <v>23.09</v>
      </c>
      <c r="DK490">
        <f>Source!BC421</f>
        <v>9.11</v>
      </c>
      <c r="DL490" t="s">
        <v>6</v>
      </c>
      <c r="DM490">
        <v>0</v>
      </c>
      <c r="DN490" t="s">
        <v>6</v>
      </c>
      <c r="DO490">
        <v>0</v>
      </c>
      <c r="GQ490">
        <v>-1</v>
      </c>
      <c r="GR490">
        <v>-1</v>
      </c>
    </row>
    <row r="491" spans="1:200" x14ac:dyDescent="0.2">
      <c r="A491">
        <f>ROW(Source!A421)</f>
        <v>421</v>
      </c>
      <c r="B491">
        <v>74715642</v>
      </c>
      <c r="C491">
        <v>74763725</v>
      </c>
      <c r="D491">
        <v>0</v>
      </c>
      <c r="E491">
        <v>1</v>
      </c>
      <c r="F491">
        <v>1</v>
      </c>
      <c r="G491">
        <v>1</v>
      </c>
      <c r="H491">
        <v>3</v>
      </c>
      <c r="I491" t="s">
        <v>35</v>
      </c>
      <c r="J491" t="s">
        <v>214</v>
      </c>
      <c r="K491" t="s">
        <v>213</v>
      </c>
      <c r="L491">
        <v>1377</v>
      </c>
      <c r="N491">
        <v>1013</v>
      </c>
      <c r="O491" t="s">
        <v>37</v>
      </c>
      <c r="P491" t="s">
        <v>37</v>
      </c>
      <c r="Q491">
        <v>1</v>
      </c>
      <c r="W491">
        <v>0</v>
      </c>
      <c r="X491">
        <v>1296382540</v>
      </c>
      <c r="Y491">
        <f>AT491</f>
        <v>1</v>
      </c>
      <c r="AA491">
        <v>6752.16</v>
      </c>
      <c r="AB491">
        <v>0</v>
      </c>
      <c r="AC491">
        <v>0</v>
      </c>
      <c r="AD491">
        <v>0</v>
      </c>
      <c r="AE491">
        <v>7045.0199999999995</v>
      </c>
      <c r="AF491">
        <v>0</v>
      </c>
      <c r="AG491">
        <v>0</v>
      </c>
      <c r="AH491">
        <v>0</v>
      </c>
      <c r="AI491">
        <v>6.13</v>
      </c>
      <c r="AJ491">
        <v>1</v>
      </c>
      <c r="AK491">
        <v>1</v>
      </c>
      <c r="AL491">
        <v>1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 t="s">
        <v>6</v>
      </c>
      <c r="AT491">
        <v>1</v>
      </c>
      <c r="AU491" t="s">
        <v>6</v>
      </c>
      <c r="AV491">
        <v>0</v>
      </c>
      <c r="AW491">
        <v>1</v>
      </c>
      <c r="AX491">
        <v>-1</v>
      </c>
      <c r="AY491">
        <v>0</v>
      </c>
      <c r="AZ491">
        <v>0</v>
      </c>
      <c r="BA491" t="s">
        <v>6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V491">
        <v>0</v>
      </c>
      <c r="CW491">
        <v>0</v>
      </c>
      <c r="CX491">
        <f>ROUND(Y491*Source!I421,7)</f>
        <v>1</v>
      </c>
      <c r="CY491">
        <f>AA491</f>
        <v>6752.16</v>
      </c>
      <c r="CZ491">
        <f>AE491</f>
        <v>7045.0199999999995</v>
      </c>
      <c r="DA491">
        <f>AI491</f>
        <v>6.13</v>
      </c>
      <c r="DB491">
        <f>ROUND(ROUND(AT491*CZ491,2),2)</f>
        <v>7045.02</v>
      </c>
      <c r="DC491">
        <f>ROUND(ROUND(AT491*AG491,2),2)</f>
        <v>0</v>
      </c>
      <c r="DD491" t="s">
        <v>6</v>
      </c>
      <c r="DE491" t="s">
        <v>6</v>
      </c>
      <c r="DF491">
        <f>ROUND(ROUND(AE491*AI491,2)*CX491,2)</f>
        <v>43185.97</v>
      </c>
      <c r="DG491">
        <f t="shared" si="315"/>
        <v>0</v>
      </c>
      <c r="DH491">
        <f>Source!I421*SmtRes!Y491</f>
        <v>1</v>
      </c>
      <c r="DI491">
        <f>AA491</f>
        <v>6752.16</v>
      </c>
      <c r="DJ491">
        <f>DF491</f>
        <v>43185.97</v>
      </c>
      <c r="DK491">
        <f>Source!BC421</f>
        <v>9.11</v>
      </c>
      <c r="DL491" t="s">
        <v>6</v>
      </c>
      <c r="DM491">
        <v>0</v>
      </c>
      <c r="DN491" t="s">
        <v>6</v>
      </c>
      <c r="DO491">
        <v>0</v>
      </c>
      <c r="GP491">
        <v>1</v>
      </c>
      <c r="GQ491">
        <v>-1</v>
      </c>
      <c r="GR491">
        <v>-1</v>
      </c>
    </row>
    <row r="492" spans="1:200" x14ac:dyDescent="0.2">
      <c r="A492">
        <f>ROW(Source!A421)</f>
        <v>421</v>
      </c>
      <c r="B492">
        <v>74715642</v>
      </c>
      <c r="C492">
        <v>74763725</v>
      </c>
      <c r="D492">
        <v>0</v>
      </c>
      <c r="E492">
        <v>1</v>
      </c>
      <c r="F492">
        <v>1</v>
      </c>
      <c r="G492">
        <v>1</v>
      </c>
      <c r="H492">
        <v>3</v>
      </c>
      <c r="I492" t="s">
        <v>35</v>
      </c>
      <c r="J492" t="s">
        <v>219</v>
      </c>
      <c r="K492" t="s">
        <v>218</v>
      </c>
      <c r="L492">
        <v>1371</v>
      </c>
      <c r="N492">
        <v>1013</v>
      </c>
      <c r="O492" t="s">
        <v>23</v>
      </c>
      <c r="P492" t="s">
        <v>23</v>
      </c>
      <c r="Q492">
        <v>1</v>
      </c>
      <c r="W492">
        <v>0</v>
      </c>
      <c r="X492">
        <v>-1765250746</v>
      </c>
      <c r="Y492">
        <f>AT492</f>
        <v>2</v>
      </c>
      <c r="AA492">
        <v>366.66</v>
      </c>
      <c r="AB492">
        <v>0</v>
      </c>
      <c r="AC492">
        <v>0</v>
      </c>
      <c r="AD492">
        <v>0</v>
      </c>
      <c r="AE492">
        <v>385.59000000000003</v>
      </c>
      <c r="AF492">
        <v>0</v>
      </c>
      <c r="AG492">
        <v>0</v>
      </c>
      <c r="AH492">
        <v>0</v>
      </c>
      <c r="AI492">
        <v>9.11</v>
      </c>
      <c r="AJ492">
        <v>1</v>
      </c>
      <c r="AK492">
        <v>1</v>
      </c>
      <c r="AL492">
        <v>1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 t="s">
        <v>6</v>
      </c>
      <c r="AT492">
        <v>2</v>
      </c>
      <c r="AU492" t="s">
        <v>6</v>
      </c>
      <c r="AV492">
        <v>0</v>
      </c>
      <c r="AW492">
        <v>1</v>
      </c>
      <c r="AX492">
        <v>-1</v>
      </c>
      <c r="AY492">
        <v>0</v>
      </c>
      <c r="AZ492">
        <v>0</v>
      </c>
      <c r="BA492" t="s">
        <v>6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V492">
        <v>0</v>
      </c>
      <c r="CW492">
        <v>0</v>
      </c>
      <c r="CX492">
        <f>ROUND(Y492*Source!I421,7)</f>
        <v>2</v>
      </c>
      <c r="CY492">
        <f>AA492</f>
        <v>366.66</v>
      </c>
      <c r="CZ492">
        <f>AE492</f>
        <v>385.59000000000003</v>
      </c>
      <c r="DA492">
        <f>AI492</f>
        <v>9.11</v>
      </c>
      <c r="DB492">
        <f>ROUND(ROUND(AT492*CZ492,2),2)</f>
        <v>771.18</v>
      </c>
      <c r="DC492">
        <f>ROUND(ROUND(AT492*AG492,2),2)</f>
        <v>0</v>
      </c>
      <c r="DD492" t="s">
        <v>6</v>
      </c>
      <c r="DE492" t="s">
        <v>6</v>
      </c>
      <c r="DF492">
        <f>ROUND(ROUND(AE492*AI492,2)*CX492,2)</f>
        <v>7025.44</v>
      </c>
      <c r="DG492">
        <f t="shared" si="315"/>
        <v>0</v>
      </c>
      <c r="DH492">
        <f>Source!I421*SmtRes!Y492</f>
        <v>2</v>
      </c>
      <c r="DI492">
        <f>AA492</f>
        <v>366.66</v>
      </c>
      <c r="DJ492">
        <f>DF492</f>
        <v>7025.44</v>
      </c>
      <c r="DK492">
        <f>Source!BC421</f>
        <v>9.11</v>
      </c>
      <c r="DL492" t="s">
        <v>6</v>
      </c>
      <c r="DM492">
        <v>0</v>
      </c>
      <c r="DN492" t="s">
        <v>6</v>
      </c>
      <c r="DO492">
        <v>0</v>
      </c>
      <c r="GP492">
        <v>1</v>
      </c>
      <c r="GQ492">
        <v>-1</v>
      </c>
      <c r="GR492">
        <v>-1</v>
      </c>
    </row>
    <row r="493" spans="1:200" x14ac:dyDescent="0.2">
      <c r="A493">
        <f>ROW(Source!A424)</f>
        <v>424</v>
      </c>
      <c r="B493">
        <v>74715642</v>
      </c>
      <c r="C493">
        <v>74763744</v>
      </c>
      <c r="D493">
        <v>31709594</v>
      </c>
      <c r="E493">
        <v>70</v>
      </c>
      <c r="F493">
        <v>1</v>
      </c>
      <c r="G493">
        <v>1</v>
      </c>
      <c r="H493">
        <v>1</v>
      </c>
      <c r="I493" t="s">
        <v>544</v>
      </c>
      <c r="J493" t="s">
        <v>6</v>
      </c>
      <c r="K493" t="s">
        <v>545</v>
      </c>
      <c r="L493">
        <v>1191</v>
      </c>
      <c r="N493">
        <v>1013</v>
      </c>
      <c r="O493" t="s">
        <v>524</v>
      </c>
      <c r="P493" t="s">
        <v>524</v>
      </c>
      <c r="Q493">
        <v>1</v>
      </c>
      <c r="W493">
        <v>0</v>
      </c>
      <c r="X493">
        <v>-1759674247</v>
      </c>
      <c r="Y493">
        <f>(AT493*ROUND(1.05,7))</f>
        <v>1.0815000000000001</v>
      </c>
      <c r="AA493">
        <v>0</v>
      </c>
      <c r="AB493">
        <v>0</v>
      </c>
      <c r="AC493">
        <v>0</v>
      </c>
      <c r="AD493">
        <v>295.83999999999997</v>
      </c>
      <c r="AE493">
        <v>0</v>
      </c>
      <c r="AF493">
        <v>0</v>
      </c>
      <c r="AG493">
        <v>0</v>
      </c>
      <c r="AH493">
        <v>8.86</v>
      </c>
      <c r="AI493">
        <v>1</v>
      </c>
      <c r="AJ493">
        <v>1</v>
      </c>
      <c r="AK493">
        <v>1</v>
      </c>
      <c r="AL493">
        <v>33.39</v>
      </c>
      <c r="AM493">
        <v>4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6</v>
      </c>
      <c r="AT493">
        <v>1.03</v>
      </c>
      <c r="AU493" t="s">
        <v>64</v>
      </c>
      <c r="AV493">
        <v>1</v>
      </c>
      <c r="AW493">
        <v>2</v>
      </c>
      <c r="AX493">
        <v>74763752</v>
      </c>
      <c r="AY493">
        <v>1</v>
      </c>
      <c r="AZ493">
        <v>0</v>
      </c>
      <c r="BA493">
        <v>524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U493">
        <f>ROUND(AT493*Source!I424*AH493*AL493,2)</f>
        <v>304.70999999999998</v>
      </c>
      <c r="CV493">
        <f>ROUND(Y493*Source!I424,7)</f>
        <v>1.0814999999999999</v>
      </c>
      <c r="CW493">
        <v>0</v>
      </c>
      <c r="CX493">
        <f>ROUND(Y493*Source!I424,7)</f>
        <v>1.0814999999999999</v>
      </c>
      <c r="CY493">
        <f>AD493</f>
        <v>295.83999999999997</v>
      </c>
      <c r="CZ493">
        <f>AH493</f>
        <v>8.86</v>
      </c>
      <c r="DA493">
        <f>AL493</f>
        <v>33.39</v>
      </c>
      <c r="DB493">
        <f>ROUND((ROUND(AT493*CZ493,2)*ROUND(1.05,7)),2)</f>
        <v>9.59</v>
      </c>
      <c r="DC493">
        <f>ROUND((ROUND(AT493*AG493,2)*ROUND(1.05,7)),2)</f>
        <v>0</v>
      </c>
      <c r="DD493" t="s">
        <v>6</v>
      </c>
      <c r="DE493" t="s">
        <v>6</v>
      </c>
      <c r="DF493">
        <f>ROUND(ROUND(AE493,2)*CX493,2)</f>
        <v>0</v>
      </c>
      <c r="DG493">
        <f t="shared" si="315"/>
        <v>0</v>
      </c>
      <c r="DH493">
        <f>Source!I424*SmtRes!Y493</f>
        <v>1.0815000000000001</v>
      </c>
      <c r="DI493">
        <f>AD493</f>
        <v>295.83999999999997</v>
      </c>
      <c r="DJ493">
        <f>EtalonRes!AB524</f>
        <v>8.86</v>
      </c>
      <c r="DK493">
        <f>Source!BA424</f>
        <v>33.39</v>
      </c>
      <c r="DL493" t="s">
        <v>6</v>
      </c>
      <c r="DM493">
        <v>0</v>
      </c>
      <c r="DN493" t="s">
        <v>6</v>
      </c>
      <c r="DO493">
        <v>0</v>
      </c>
      <c r="GQ493">
        <v>-1</v>
      </c>
      <c r="GR493">
        <v>-1</v>
      </c>
    </row>
    <row r="494" spans="1:200" x14ac:dyDescent="0.2">
      <c r="A494">
        <f>ROW(Source!A424)</f>
        <v>424</v>
      </c>
      <c r="B494">
        <v>74715642</v>
      </c>
      <c r="C494">
        <v>74763744</v>
      </c>
      <c r="D494">
        <v>31709492</v>
      </c>
      <c r="E494">
        <v>70</v>
      </c>
      <c r="F494">
        <v>1</v>
      </c>
      <c r="G494">
        <v>1</v>
      </c>
      <c r="H494">
        <v>1</v>
      </c>
      <c r="I494" t="s">
        <v>525</v>
      </c>
      <c r="J494" t="s">
        <v>6</v>
      </c>
      <c r="K494" t="s">
        <v>526</v>
      </c>
      <c r="L494">
        <v>1191</v>
      </c>
      <c r="N494">
        <v>1013</v>
      </c>
      <c r="O494" t="s">
        <v>524</v>
      </c>
      <c r="P494" t="s">
        <v>524</v>
      </c>
      <c r="Q494">
        <v>1</v>
      </c>
      <c r="W494">
        <v>0</v>
      </c>
      <c r="X494">
        <v>-1417349443</v>
      </c>
      <c r="Y494">
        <f>(AT494*ROUND(1.05,7))</f>
        <v>1.0500000000000001E-2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1</v>
      </c>
      <c r="AJ494">
        <v>1</v>
      </c>
      <c r="AK494">
        <v>33.39</v>
      </c>
      <c r="AL494">
        <v>1</v>
      </c>
      <c r="AM494">
        <v>4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6</v>
      </c>
      <c r="AT494">
        <v>0.01</v>
      </c>
      <c r="AU494" t="s">
        <v>64</v>
      </c>
      <c r="AV494">
        <v>2</v>
      </c>
      <c r="AW494">
        <v>2</v>
      </c>
      <c r="AX494">
        <v>74763753</v>
      </c>
      <c r="AY494">
        <v>1</v>
      </c>
      <c r="AZ494">
        <v>0</v>
      </c>
      <c r="BA494">
        <v>525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V494">
        <v>0</v>
      </c>
      <c r="CW494">
        <v>0</v>
      </c>
      <c r="CX494">
        <f>ROUND(Y494*Source!I424,7)</f>
        <v>1.0500000000000001E-2</v>
      </c>
      <c r="CY494">
        <f>AD494</f>
        <v>0</v>
      </c>
      <c r="CZ494">
        <f>AH494</f>
        <v>0</v>
      </c>
      <c r="DA494">
        <f>AL494</f>
        <v>1</v>
      </c>
      <c r="DB494">
        <f>ROUND((ROUND(AT494*CZ494,2)*ROUND(1.05,7)),2)</f>
        <v>0</v>
      </c>
      <c r="DC494">
        <f>ROUND((ROUND(AT494*AG494,2)*ROUND(1.05,7)),2)</f>
        <v>0</v>
      </c>
      <c r="DD494" t="s">
        <v>6</v>
      </c>
      <c r="DE494" t="s">
        <v>6</v>
      </c>
      <c r="DF494">
        <f>ROUND(ROUND(AE494,2)*CX494,2)</f>
        <v>0</v>
      </c>
      <c r="DG494">
        <f t="shared" si="315"/>
        <v>0</v>
      </c>
      <c r="DH494">
        <f>Source!I424*SmtRes!Y494</f>
        <v>1.0500000000000001E-2</v>
      </c>
      <c r="DI494">
        <f>AD494</f>
        <v>0</v>
      </c>
      <c r="DJ494">
        <f>EtalonRes!AB525</f>
        <v>0</v>
      </c>
      <c r="DK494">
        <f>Source!BA424</f>
        <v>33.39</v>
      </c>
      <c r="DL494" t="s">
        <v>6</v>
      </c>
      <c r="DM494">
        <v>0</v>
      </c>
      <c r="DN494" t="s">
        <v>6</v>
      </c>
      <c r="DO494">
        <v>0</v>
      </c>
      <c r="GQ494">
        <v>-1</v>
      </c>
      <c r="GR494">
        <v>-1</v>
      </c>
    </row>
    <row r="495" spans="1:200" x14ac:dyDescent="0.2">
      <c r="A495">
        <f>ROW(Source!A424)</f>
        <v>424</v>
      </c>
      <c r="B495">
        <v>74715642</v>
      </c>
      <c r="C495">
        <v>74763744</v>
      </c>
      <c r="D495">
        <v>49672695</v>
      </c>
      <c r="E495">
        <v>1</v>
      </c>
      <c r="F495">
        <v>1</v>
      </c>
      <c r="G495">
        <v>1</v>
      </c>
      <c r="H495">
        <v>2</v>
      </c>
      <c r="I495" t="s">
        <v>531</v>
      </c>
      <c r="J495" t="s">
        <v>532</v>
      </c>
      <c r="K495" t="s">
        <v>533</v>
      </c>
      <c r="L495">
        <v>1367</v>
      </c>
      <c r="N495">
        <v>1011</v>
      </c>
      <c r="O495" t="s">
        <v>530</v>
      </c>
      <c r="P495" t="s">
        <v>530</v>
      </c>
      <c r="Q495">
        <v>1</v>
      </c>
      <c r="W495">
        <v>0</v>
      </c>
      <c r="X495">
        <v>1063590936</v>
      </c>
      <c r="Y495">
        <f>(AT495*ROUND(1.05,7))</f>
        <v>0.27300000000000002</v>
      </c>
      <c r="AA495">
        <v>0</v>
      </c>
      <c r="AB495">
        <v>41.37</v>
      </c>
      <c r="AC495">
        <v>0</v>
      </c>
      <c r="AD495">
        <v>0</v>
      </c>
      <c r="AE495">
        <v>0</v>
      </c>
      <c r="AF495">
        <v>3.12</v>
      </c>
      <c r="AG495">
        <v>0</v>
      </c>
      <c r="AH495">
        <v>0</v>
      </c>
      <c r="AI495">
        <v>1</v>
      </c>
      <c r="AJ495">
        <v>13.26</v>
      </c>
      <c r="AK495">
        <v>33.39</v>
      </c>
      <c r="AL495">
        <v>1</v>
      </c>
      <c r="AM495">
        <v>4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6</v>
      </c>
      <c r="AT495">
        <v>0.26</v>
      </c>
      <c r="AU495" t="s">
        <v>64</v>
      </c>
      <c r="AV495">
        <v>0</v>
      </c>
      <c r="AW495">
        <v>2</v>
      </c>
      <c r="AX495">
        <v>74763754</v>
      </c>
      <c r="AY495">
        <v>1</v>
      </c>
      <c r="AZ495">
        <v>0</v>
      </c>
      <c r="BA495">
        <v>526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V495">
        <v>0</v>
      </c>
      <c r="CW495">
        <f>ROUND(Y495*Source!I424*DO495,7)</f>
        <v>0</v>
      </c>
      <c r="CX495">
        <f>ROUND(Y495*Source!I424,7)</f>
        <v>0.27300000000000002</v>
      </c>
      <c r="CY495">
        <f>AB495</f>
        <v>41.37</v>
      </c>
      <c r="CZ495">
        <f>AF495</f>
        <v>3.12</v>
      </c>
      <c r="DA495">
        <f>AJ495</f>
        <v>13.26</v>
      </c>
      <c r="DB495">
        <f>ROUND((ROUND(AT495*CZ495,2)*ROUND(1.05,7)),2)</f>
        <v>0.85</v>
      </c>
      <c r="DC495">
        <f>ROUND((ROUND(AT495*AG495,2)*ROUND(1.05,7)),2)</f>
        <v>0</v>
      </c>
      <c r="DD495" t="s">
        <v>6</v>
      </c>
      <c r="DE495" t="s">
        <v>6</v>
      </c>
      <c r="DF495">
        <f>ROUND(ROUND(AE495,2)*CX495,2)</f>
        <v>0</v>
      </c>
      <c r="DG495">
        <f>ROUND(ROUND(AF495*AJ495,2)*CX495,2)</f>
        <v>11.29</v>
      </c>
      <c r="DH495">
        <f>Source!I424*SmtRes!Y495</f>
        <v>0.27300000000000002</v>
      </c>
      <c r="DI495">
        <f>AB495</f>
        <v>41.37</v>
      </c>
      <c r="DJ495">
        <f>EtalonRes!Z526</f>
        <v>3.12</v>
      </c>
      <c r="DK495">
        <f>Source!BB424</f>
        <v>13.26</v>
      </c>
      <c r="DL495" t="s">
        <v>6</v>
      </c>
      <c r="DM495">
        <v>0</v>
      </c>
      <c r="DN495" t="s">
        <v>6</v>
      </c>
      <c r="DO495">
        <v>0</v>
      </c>
      <c r="GQ495">
        <v>-1</v>
      </c>
      <c r="GR495">
        <v>-1</v>
      </c>
    </row>
    <row r="496" spans="1:200" x14ac:dyDescent="0.2">
      <c r="A496">
        <f>ROW(Source!A424)</f>
        <v>424</v>
      </c>
      <c r="B496">
        <v>74715642</v>
      </c>
      <c r="C496">
        <v>74763744</v>
      </c>
      <c r="D496">
        <v>49673503</v>
      </c>
      <c r="E496">
        <v>1</v>
      </c>
      <c r="F496">
        <v>1</v>
      </c>
      <c r="G496">
        <v>1</v>
      </c>
      <c r="H496">
        <v>2</v>
      </c>
      <c r="I496" t="s">
        <v>534</v>
      </c>
      <c r="J496" t="s">
        <v>535</v>
      </c>
      <c r="K496" t="s">
        <v>536</v>
      </c>
      <c r="L496">
        <v>1367</v>
      </c>
      <c r="N496">
        <v>1011</v>
      </c>
      <c r="O496" t="s">
        <v>530</v>
      </c>
      <c r="P496" t="s">
        <v>530</v>
      </c>
      <c r="Q496">
        <v>1</v>
      </c>
      <c r="W496">
        <v>0</v>
      </c>
      <c r="X496">
        <v>509054691</v>
      </c>
      <c r="Y496">
        <f>(AT496*ROUND(1.05,7))</f>
        <v>1.0500000000000001E-2</v>
      </c>
      <c r="AA496">
        <v>0</v>
      </c>
      <c r="AB496">
        <v>871.31</v>
      </c>
      <c r="AC496">
        <v>387.32</v>
      </c>
      <c r="AD496">
        <v>0</v>
      </c>
      <c r="AE496">
        <v>0</v>
      </c>
      <c r="AF496">
        <v>65.709999999999994</v>
      </c>
      <c r="AG496">
        <v>11.6</v>
      </c>
      <c r="AH496">
        <v>0</v>
      </c>
      <c r="AI496">
        <v>1</v>
      </c>
      <c r="AJ496">
        <v>13.26</v>
      </c>
      <c r="AK496">
        <v>33.39</v>
      </c>
      <c r="AL496">
        <v>1</v>
      </c>
      <c r="AM496">
        <v>4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6</v>
      </c>
      <c r="AT496">
        <v>0.01</v>
      </c>
      <c r="AU496" t="s">
        <v>64</v>
      </c>
      <c r="AV496">
        <v>0</v>
      </c>
      <c r="AW496">
        <v>2</v>
      </c>
      <c r="AX496">
        <v>74763755</v>
      </c>
      <c r="AY496">
        <v>1</v>
      </c>
      <c r="AZ496">
        <v>0</v>
      </c>
      <c r="BA496">
        <v>527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V496">
        <v>0</v>
      </c>
      <c r="CW496">
        <f>ROUND(Y496*Source!I424*DO496,7)</f>
        <v>0</v>
      </c>
      <c r="CX496">
        <f>ROUND(Y496*Source!I424,7)</f>
        <v>1.0500000000000001E-2</v>
      </c>
      <c r="CY496">
        <f>AB496</f>
        <v>871.31</v>
      </c>
      <c r="CZ496">
        <f>AF496</f>
        <v>65.709999999999994</v>
      </c>
      <c r="DA496">
        <f>AJ496</f>
        <v>13.26</v>
      </c>
      <c r="DB496">
        <f>ROUND((ROUND(AT496*CZ496,2)*ROUND(1.05,7)),2)</f>
        <v>0.69</v>
      </c>
      <c r="DC496">
        <f>ROUND((ROUND(AT496*AG496,2)*ROUND(1.05,7)),2)</f>
        <v>0.13</v>
      </c>
      <c r="DD496" t="s">
        <v>6</v>
      </c>
      <c r="DE496" t="s">
        <v>6</v>
      </c>
      <c r="DF496">
        <f>ROUND(ROUND(AE496,2)*CX496,2)</f>
        <v>0</v>
      </c>
      <c r="DG496">
        <f>ROUND(ROUND(AF496*AJ496,2)*CX496,2)</f>
        <v>9.15</v>
      </c>
      <c r="DH496">
        <f>Source!I424*SmtRes!Y496</f>
        <v>1.0500000000000001E-2</v>
      </c>
      <c r="DI496">
        <f>AB496</f>
        <v>871.31</v>
      </c>
      <c r="DJ496">
        <f>EtalonRes!Z527</f>
        <v>65.709999999999994</v>
      </c>
      <c r="DK496">
        <f>Source!BB424</f>
        <v>13.26</v>
      </c>
      <c r="DL496" t="s">
        <v>6</v>
      </c>
      <c r="DM496">
        <v>0</v>
      </c>
      <c r="DN496" t="s">
        <v>6</v>
      </c>
      <c r="DO496">
        <v>0</v>
      </c>
      <c r="GQ496">
        <v>-1</v>
      </c>
      <c r="GR496">
        <v>-1</v>
      </c>
    </row>
    <row r="497" spans="1:200" x14ac:dyDescent="0.2">
      <c r="A497">
        <f>ROW(Source!A424)</f>
        <v>424</v>
      </c>
      <c r="B497">
        <v>74715642</v>
      </c>
      <c r="C497">
        <v>74763744</v>
      </c>
      <c r="D497">
        <v>49525488</v>
      </c>
      <c r="E497">
        <v>1</v>
      </c>
      <c r="F497">
        <v>1</v>
      </c>
      <c r="G497">
        <v>1</v>
      </c>
      <c r="H497">
        <v>3</v>
      </c>
      <c r="I497" t="s">
        <v>537</v>
      </c>
      <c r="J497" t="s">
        <v>538</v>
      </c>
      <c r="K497" t="s">
        <v>539</v>
      </c>
      <c r="L497">
        <v>1346</v>
      </c>
      <c r="N497">
        <v>1009</v>
      </c>
      <c r="O497" t="s">
        <v>540</v>
      </c>
      <c r="P497" t="s">
        <v>540</v>
      </c>
      <c r="Q497">
        <v>1</v>
      </c>
      <c r="W497">
        <v>0</v>
      </c>
      <c r="X497">
        <v>-1864341761</v>
      </c>
      <c r="Y497" s="183" t="e">
        <f>#REF!</f>
        <v>#REF!</v>
      </c>
      <c r="AA497">
        <v>82.35</v>
      </c>
      <c r="AB497">
        <v>0</v>
      </c>
      <c r="AC497">
        <v>0</v>
      </c>
      <c r="AD497">
        <v>0</v>
      </c>
      <c r="AE497">
        <v>9.0399999999999991</v>
      </c>
      <c r="AF497">
        <v>0</v>
      </c>
      <c r="AG497">
        <v>0</v>
      </c>
      <c r="AH497">
        <v>0</v>
      </c>
      <c r="AI497">
        <v>9.11</v>
      </c>
      <c r="AJ497">
        <v>1</v>
      </c>
      <c r="AK497">
        <v>1</v>
      </c>
      <c r="AL497">
        <v>1</v>
      </c>
      <c r="AM497">
        <v>4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6</v>
      </c>
      <c r="AT497">
        <v>0.2</v>
      </c>
      <c r="AU497" t="s">
        <v>6</v>
      </c>
      <c r="AV497">
        <v>0</v>
      </c>
      <c r="AW497">
        <v>2</v>
      </c>
      <c r="AX497">
        <v>74763756</v>
      </c>
      <c r="AY497">
        <v>1</v>
      </c>
      <c r="AZ497">
        <v>0</v>
      </c>
      <c r="BA497">
        <v>528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V497">
        <v>0</v>
      </c>
      <c r="CW497">
        <v>0</v>
      </c>
      <c r="CX497" t="e">
        <f>ROUND(Y497*Source!I424,7)</f>
        <v>#REF!</v>
      </c>
      <c r="CY497">
        <f>AA497</f>
        <v>82.35</v>
      </c>
      <c r="CZ497">
        <f>AE497</f>
        <v>9.0399999999999991</v>
      </c>
      <c r="DA497">
        <f>AI497</f>
        <v>9.11</v>
      </c>
      <c r="DB497">
        <f>ROUND(ROUND(AT497*CZ497,2),2)</f>
        <v>1.81</v>
      </c>
      <c r="DC497">
        <f>ROUND(ROUND(AT497*AG497,2),2)</f>
        <v>0</v>
      </c>
      <c r="DD497" t="s">
        <v>6</v>
      </c>
      <c r="DE497" t="s">
        <v>6</v>
      </c>
      <c r="DF497" t="e">
        <f>ROUND(ROUND(AE497*AI497,2)*CX497,2)</f>
        <v>#REF!</v>
      </c>
      <c r="DG497" t="e">
        <f>ROUND(ROUND(AF497,2)*CX497,2)</f>
        <v>#REF!</v>
      </c>
      <c r="DH497" t="e">
        <f>Source!I424*SmtRes!Y497</f>
        <v>#REF!</v>
      </c>
      <c r="DI497">
        <f>AA497</f>
        <v>82.35</v>
      </c>
      <c r="DJ497">
        <f>EtalonRes!Y528</f>
        <v>9.0399999999999991</v>
      </c>
      <c r="DK497">
        <f>Source!BC424</f>
        <v>9.11</v>
      </c>
      <c r="DL497" t="s">
        <v>6</v>
      </c>
      <c r="DM497">
        <v>0</v>
      </c>
      <c r="DN497" t="s">
        <v>6</v>
      </c>
      <c r="DO497">
        <v>0</v>
      </c>
      <c r="GQ497">
        <v>-1</v>
      </c>
      <c r="GR497">
        <v>-1</v>
      </c>
    </row>
    <row r="498" spans="1:200" x14ac:dyDescent="0.2">
      <c r="A498">
        <f>ROW(Source!A424)</f>
        <v>424</v>
      </c>
      <c r="B498">
        <v>74715642</v>
      </c>
      <c r="C498">
        <v>74763744</v>
      </c>
      <c r="D498">
        <v>49526492</v>
      </c>
      <c r="E498">
        <v>1</v>
      </c>
      <c r="F498">
        <v>1</v>
      </c>
      <c r="G498">
        <v>1</v>
      </c>
      <c r="H498">
        <v>3</v>
      </c>
      <c r="I498" t="s">
        <v>541</v>
      </c>
      <c r="J498" t="s">
        <v>542</v>
      </c>
      <c r="K498" t="s">
        <v>543</v>
      </c>
      <c r="L498">
        <v>1346</v>
      </c>
      <c r="N498">
        <v>1009</v>
      </c>
      <c r="O498" t="s">
        <v>540</v>
      </c>
      <c r="P498" t="s">
        <v>540</v>
      </c>
      <c r="Q498">
        <v>1</v>
      </c>
      <c r="W498">
        <v>0</v>
      </c>
      <c r="X498">
        <v>497341279</v>
      </c>
      <c r="Y498" s="183" t="e">
        <f>#REF!</f>
        <v>#REF!</v>
      </c>
      <c r="AA498">
        <v>210.35</v>
      </c>
      <c r="AB498">
        <v>0</v>
      </c>
      <c r="AC498">
        <v>0</v>
      </c>
      <c r="AD498">
        <v>0</v>
      </c>
      <c r="AE498">
        <v>23.09</v>
      </c>
      <c r="AF498">
        <v>0</v>
      </c>
      <c r="AG498">
        <v>0</v>
      </c>
      <c r="AH498">
        <v>0</v>
      </c>
      <c r="AI498">
        <v>9.11</v>
      </c>
      <c r="AJ498">
        <v>1</v>
      </c>
      <c r="AK498">
        <v>1</v>
      </c>
      <c r="AL498">
        <v>1</v>
      </c>
      <c r="AM498">
        <v>4</v>
      </c>
      <c r="AN498">
        <v>0</v>
      </c>
      <c r="AO498">
        <v>1</v>
      </c>
      <c r="AP498">
        <v>1</v>
      </c>
      <c r="AQ498">
        <v>0</v>
      </c>
      <c r="AR498">
        <v>0</v>
      </c>
      <c r="AS498" t="s">
        <v>6</v>
      </c>
      <c r="AT498">
        <v>0.246</v>
      </c>
      <c r="AU498" t="s">
        <v>6</v>
      </c>
      <c r="AV498">
        <v>0</v>
      </c>
      <c r="AW498">
        <v>2</v>
      </c>
      <c r="AX498">
        <v>74763757</v>
      </c>
      <c r="AY498">
        <v>1</v>
      </c>
      <c r="AZ498">
        <v>0</v>
      </c>
      <c r="BA498">
        <v>529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V498">
        <v>0</v>
      </c>
      <c r="CW498">
        <v>0</v>
      </c>
      <c r="CX498" t="e">
        <f>ROUND(Y498*Source!I424,7)</f>
        <v>#REF!</v>
      </c>
      <c r="CY498">
        <f>AA498</f>
        <v>210.35</v>
      </c>
      <c r="CZ498">
        <f>AE498</f>
        <v>23.09</v>
      </c>
      <c r="DA498">
        <f>AI498</f>
        <v>9.11</v>
      </c>
      <c r="DB498">
        <f>ROUND(ROUND(AT498*CZ498,2),2)</f>
        <v>5.68</v>
      </c>
      <c r="DC498">
        <f>ROUND(ROUND(AT498*AG498,2),2)</f>
        <v>0</v>
      </c>
      <c r="DD498" t="s">
        <v>6</v>
      </c>
      <c r="DE498" t="s">
        <v>6</v>
      </c>
      <c r="DF498" t="e">
        <f>ROUND(ROUND(AE498*AI498,2)*CX498,2)</f>
        <v>#REF!</v>
      </c>
      <c r="DG498" t="e">
        <f>ROUND(ROUND(AF498,2)*CX498,2)</f>
        <v>#REF!</v>
      </c>
      <c r="DH498" t="e">
        <f>Source!I424*SmtRes!Y498</f>
        <v>#REF!</v>
      </c>
      <c r="DI498">
        <f>AA498</f>
        <v>210.35</v>
      </c>
      <c r="DJ498">
        <f>EtalonRes!Y529</f>
        <v>23.09</v>
      </c>
      <c r="DK498">
        <f>Source!BC424</f>
        <v>9.11</v>
      </c>
      <c r="DL498" t="s">
        <v>6</v>
      </c>
      <c r="DM498">
        <v>0</v>
      </c>
      <c r="DN498" t="s">
        <v>6</v>
      </c>
      <c r="DO498">
        <v>0</v>
      </c>
      <c r="GQ498">
        <v>-1</v>
      </c>
      <c r="GR498">
        <v>-1</v>
      </c>
    </row>
    <row r="499" spans="1:200" x14ac:dyDescent="0.2">
      <c r="A499">
        <f>ROW(Source!A424)</f>
        <v>424</v>
      </c>
      <c r="B499">
        <v>74715642</v>
      </c>
      <c r="C499">
        <v>74763744</v>
      </c>
      <c r="D499">
        <v>0</v>
      </c>
      <c r="E499">
        <v>1</v>
      </c>
      <c r="F499">
        <v>1</v>
      </c>
      <c r="G499">
        <v>1</v>
      </c>
      <c r="H499">
        <v>3</v>
      </c>
      <c r="I499" t="s">
        <v>35</v>
      </c>
      <c r="J499" t="s">
        <v>225</v>
      </c>
      <c r="K499" t="s">
        <v>224</v>
      </c>
      <c r="L499">
        <v>1371</v>
      </c>
      <c r="N499">
        <v>1013</v>
      </c>
      <c r="O499" t="s">
        <v>23</v>
      </c>
      <c r="P499" t="s">
        <v>23</v>
      </c>
      <c r="Q499">
        <v>1</v>
      </c>
      <c r="W499">
        <v>0</v>
      </c>
      <c r="X499">
        <v>-587167010</v>
      </c>
      <c r="Y499">
        <f>AT499</f>
        <v>1</v>
      </c>
      <c r="AA499">
        <v>638.91</v>
      </c>
      <c r="AB499">
        <v>0</v>
      </c>
      <c r="AC499">
        <v>0</v>
      </c>
      <c r="AD499">
        <v>0</v>
      </c>
      <c r="AE499">
        <v>671.88999999999987</v>
      </c>
      <c r="AF499">
        <v>0</v>
      </c>
      <c r="AG499">
        <v>0</v>
      </c>
      <c r="AH499">
        <v>0</v>
      </c>
      <c r="AI499">
        <v>9.11</v>
      </c>
      <c r="AJ499">
        <v>1</v>
      </c>
      <c r="AK499">
        <v>1</v>
      </c>
      <c r="AL499">
        <v>1</v>
      </c>
      <c r="AM499">
        <v>0</v>
      </c>
      <c r="AN499">
        <v>0</v>
      </c>
      <c r="AO499">
        <v>0</v>
      </c>
      <c r="AP499">
        <v>1</v>
      </c>
      <c r="AQ499">
        <v>0</v>
      </c>
      <c r="AR499">
        <v>0</v>
      </c>
      <c r="AS499" t="s">
        <v>6</v>
      </c>
      <c r="AT499">
        <v>1</v>
      </c>
      <c r="AU499" t="s">
        <v>6</v>
      </c>
      <c r="AV499">
        <v>0</v>
      </c>
      <c r="AW499">
        <v>1</v>
      </c>
      <c r="AX499">
        <v>-1</v>
      </c>
      <c r="AY499">
        <v>0</v>
      </c>
      <c r="AZ499">
        <v>0</v>
      </c>
      <c r="BA499" t="s">
        <v>6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V499">
        <v>0</v>
      </c>
      <c r="CW499">
        <v>0</v>
      </c>
      <c r="CX499">
        <f>ROUND(Y499*Source!I424,7)</f>
        <v>1</v>
      </c>
      <c r="CY499">
        <f>AA499</f>
        <v>638.91</v>
      </c>
      <c r="CZ499">
        <f>AE499</f>
        <v>671.88999999999987</v>
      </c>
      <c r="DA499">
        <f>AI499</f>
        <v>9.11</v>
      </c>
      <c r="DB499">
        <f>ROUND(ROUND(AT499*CZ499,2),2)</f>
        <v>671.89</v>
      </c>
      <c r="DC499">
        <f>ROUND(ROUND(AT499*AG499,2),2)</f>
        <v>0</v>
      </c>
      <c r="DD499" t="s">
        <v>6</v>
      </c>
      <c r="DE499" t="s">
        <v>6</v>
      </c>
      <c r="DF499">
        <f>ROUND(ROUND(AE499*AI499,2)*CX499,2)</f>
        <v>6120.92</v>
      </c>
      <c r="DG499">
        <f>ROUND(ROUND(AF499,2)*CX499,2)</f>
        <v>0</v>
      </c>
      <c r="DH499">
        <f>Source!I424*SmtRes!Y499</f>
        <v>1</v>
      </c>
      <c r="DI499">
        <f>AA499</f>
        <v>638.91</v>
      </c>
      <c r="DJ499">
        <f>DF499</f>
        <v>6120.92</v>
      </c>
      <c r="DK499">
        <f>Source!BC424</f>
        <v>9.11</v>
      </c>
      <c r="DL499" t="s">
        <v>6</v>
      </c>
      <c r="DM499">
        <v>0</v>
      </c>
      <c r="DN499" t="s">
        <v>6</v>
      </c>
      <c r="DO499">
        <v>0</v>
      </c>
      <c r="GP499">
        <v>1</v>
      </c>
      <c r="GQ499">
        <v>-1</v>
      </c>
      <c r="GR499">
        <v>-1</v>
      </c>
    </row>
    <row r="500" spans="1:200" x14ac:dyDescent="0.2">
      <c r="A500">
        <f>ROW(Source!A426)</f>
        <v>426</v>
      </c>
      <c r="B500">
        <v>74715642</v>
      </c>
      <c r="C500">
        <v>74763760</v>
      </c>
      <c r="D500">
        <v>31714704</v>
      </c>
      <c r="E500">
        <v>70</v>
      </c>
      <c r="F500">
        <v>1</v>
      </c>
      <c r="G500">
        <v>1</v>
      </c>
      <c r="H500">
        <v>1</v>
      </c>
      <c r="I500" t="s">
        <v>546</v>
      </c>
      <c r="J500" t="s">
        <v>6</v>
      </c>
      <c r="K500" t="s">
        <v>547</v>
      </c>
      <c r="L500">
        <v>1191</v>
      </c>
      <c r="N500">
        <v>1013</v>
      </c>
      <c r="O500" t="s">
        <v>524</v>
      </c>
      <c r="P500" t="s">
        <v>524</v>
      </c>
      <c r="Q500">
        <v>1</v>
      </c>
      <c r="W500">
        <v>0</v>
      </c>
      <c r="X500">
        <v>-112797078</v>
      </c>
      <c r="Y500">
        <f>(AT500*ROUND(1.05,7))</f>
        <v>1.1130000000000002</v>
      </c>
      <c r="AA500">
        <v>0</v>
      </c>
      <c r="AB500">
        <v>0</v>
      </c>
      <c r="AC500">
        <v>0</v>
      </c>
      <c r="AD500">
        <v>299.51</v>
      </c>
      <c r="AE500">
        <v>0</v>
      </c>
      <c r="AF500">
        <v>0</v>
      </c>
      <c r="AG500">
        <v>0</v>
      </c>
      <c r="AH500">
        <v>8.9700000000000006</v>
      </c>
      <c r="AI500">
        <v>1</v>
      </c>
      <c r="AJ500">
        <v>1</v>
      </c>
      <c r="AK500">
        <v>1</v>
      </c>
      <c r="AL500">
        <v>33.39</v>
      </c>
      <c r="AM500">
        <v>4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6</v>
      </c>
      <c r="AT500">
        <v>1.06</v>
      </c>
      <c r="AU500" t="s">
        <v>26</v>
      </c>
      <c r="AV500">
        <v>1</v>
      </c>
      <c r="AW500">
        <v>2</v>
      </c>
      <c r="AX500">
        <v>74763769</v>
      </c>
      <c r="AY500">
        <v>1</v>
      </c>
      <c r="AZ500">
        <v>0</v>
      </c>
      <c r="BA500">
        <v>531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U500">
        <f>ROUND(AT500*Source!I426*AH500*AL500,2)</f>
        <v>634.96</v>
      </c>
      <c r="CV500">
        <f>ROUND(Y500*Source!I426,7)</f>
        <v>2.226</v>
      </c>
      <c r="CW500">
        <v>0</v>
      </c>
      <c r="CX500">
        <f>ROUND(Y500*Source!I426,7)</f>
        <v>2.226</v>
      </c>
      <c r="CY500">
        <f>AD500</f>
        <v>299.51</v>
      </c>
      <c r="CZ500">
        <f>AH500</f>
        <v>8.9700000000000006</v>
      </c>
      <c r="DA500">
        <f>AL500</f>
        <v>33.39</v>
      </c>
      <c r="DB500">
        <f>ROUND((ROUND(AT500*CZ500,2)*ROUND(1.05,7)),2)</f>
        <v>9.99</v>
      </c>
      <c r="DC500">
        <f>ROUND((ROUND(AT500*AG500,2)*ROUND(1.05,7)),2)</f>
        <v>0</v>
      </c>
      <c r="DD500" t="s">
        <v>6</v>
      </c>
      <c r="DE500" t="s">
        <v>6</v>
      </c>
      <c r="DF500">
        <f>ROUND(ROUND(AE500,2)*CX500,2)</f>
        <v>0</v>
      </c>
      <c r="DG500">
        <f>ROUND(ROUND(AF500,2)*CX500,2)</f>
        <v>0</v>
      </c>
      <c r="DH500">
        <f>Source!I426*SmtRes!Y500</f>
        <v>2.2260000000000004</v>
      </c>
      <c r="DI500">
        <f>AD500</f>
        <v>299.51</v>
      </c>
      <c r="DJ500">
        <f>EtalonRes!AB531</f>
        <v>8.9700000000000006</v>
      </c>
      <c r="DK500">
        <f>Source!BA426</f>
        <v>33.39</v>
      </c>
      <c r="DL500" t="s">
        <v>6</v>
      </c>
      <c r="DM500">
        <v>0</v>
      </c>
      <c r="DN500" t="s">
        <v>6</v>
      </c>
      <c r="DO500">
        <v>0</v>
      </c>
      <c r="GQ500">
        <v>-1</v>
      </c>
      <c r="GR500">
        <v>-1</v>
      </c>
    </row>
    <row r="501" spans="1:200" x14ac:dyDescent="0.2">
      <c r="A501">
        <f>ROW(Source!A426)</f>
        <v>426</v>
      </c>
      <c r="B501">
        <v>74715642</v>
      </c>
      <c r="C501">
        <v>74763760</v>
      </c>
      <c r="D501">
        <v>31709492</v>
      </c>
      <c r="E501">
        <v>70</v>
      </c>
      <c r="F501">
        <v>1</v>
      </c>
      <c r="G501">
        <v>1</v>
      </c>
      <c r="H501">
        <v>1</v>
      </c>
      <c r="I501" t="s">
        <v>525</v>
      </c>
      <c r="J501" t="s">
        <v>6</v>
      </c>
      <c r="K501" t="s">
        <v>526</v>
      </c>
      <c r="L501">
        <v>1191</v>
      </c>
      <c r="N501">
        <v>1013</v>
      </c>
      <c r="O501" t="s">
        <v>524</v>
      </c>
      <c r="P501" t="s">
        <v>524</v>
      </c>
      <c r="Q501">
        <v>1</v>
      </c>
      <c r="W501">
        <v>0</v>
      </c>
      <c r="X501">
        <v>-1417349443</v>
      </c>
      <c r="Y501">
        <f>(AT501*ROUND(1.05,7))</f>
        <v>1.0500000000000001E-2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33.39</v>
      </c>
      <c r="AL501">
        <v>1</v>
      </c>
      <c r="AM501">
        <v>4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6</v>
      </c>
      <c r="AT501">
        <v>0.01</v>
      </c>
      <c r="AU501" t="s">
        <v>26</v>
      </c>
      <c r="AV501">
        <v>2</v>
      </c>
      <c r="AW501">
        <v>2</v>
      </c>
      <c r="AX501">
        <v>74763770</v>
      </c>
      <c r="AY501">
        <v>1</v>
      </c>
      <c r="AZ501">
        <v>0</v>
      </c>
      <c r="BA501">
        <v>532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V501">
        <v>0</v>
      </c>
      <c r="CW501">
        <v>0</v>
      </c>
      <c r="CX501">
        <f>ROUND(Y501*Source!I426,7)</f>
        <v>2.1000000000000001E-2</v>
      </c>
      <c r="CY501">
        <f>AD501</f>
        <v>0</v>
      </c>
      <c r="CZ501">
        <f>AH501</f>
        <v>0</v>
      </c>
      <c r="DA501">
        <f>AL501</f>
        <v>1</v>
      </c>
      <c r="DB501">
        <f>ROUND((ROUND(AT501*CZ501,2)*ROUND(1.05,7)),2)</f>
        <v>0</v>
      </c>
      <c r="DC501">
        <f>ROUND((ROUND(AT501*AG501,2)*ROUND(1.05,7)),2)</f>
        <v>0</v>
      </c>
      <c r="DD501" t="s">
        <v>6</v>
      </c>
      <c r="DE501" t="s">
        <v>6</v>
      </c>
      <c r="DF501">
        <f>ROUND(ROUND(AE501,2)*CX501,2)</f>
        <v>0</v>
      </c>
      <c r="DG501">
        <f>ROUND(ROUND(AF501,2)*CX501,2)</f>
        <v>0</v>
      </c>
      <c r="DH501">
        <f>Source!I426*SmtRes!Y501</f>
        <v>2.1000000000000001E-2</v>
      </c>
      <c r="DI501">
        <f>AD501</f>
        <v>0</v>
      </c>
      <c r="DJ501">
        <f>EtalonRes!AB532</f>
        <v>0</v>
      </c>
      <c r="DK501">
        <f>Source!BA426</f>
        <v>33.39</v>
      </c>
      <c r="DL501" t="s">
        <v>6</v>
      </c>
      <c r="DM501">
        <v>0</v>
      </c>
      <c r="DN501" t="s">
        <v>6</v>
      </c>
      <c r="DO501">
        <v>0</v>
      </c>
      <c r="GQ501">
        <v>-1</v>
      </c>
      <c r="GR501">
        <v>-1</v>
      </c>
    </row>
    <row r="502" spans="1:200" x14ac:dyDescent="0.2">
      <c r="A502">
        <f>ROW(Source!A426)</f>
        <v>426</v>
      </c>
      <c r="B502">
        <v>74715642</v>
      </c>
      <c r="C502">
        <v>74763760</v>
      </c>
      <c r="D502">
        <v>49672695</v>
      </c>
      <c r="E502">
        <v>1</v>
      </c>
      <c r="F502">
        <v>1</v>
      </c>
      <c r="G502">
        <v>1</v>
      </c>
      <c r="H502">
        <v>2</v>
      </c>
      <c r="I502" t="s">
        <v>531</v>
      </c>
      <c r="J502" t="s">
        <v>532</v>
      </c>
      <c r="K502" t="s">
        <v>533</v>
      </c>
      <c r="L502">
        <v>1367</v>
      </c>
      <c r="N502">
        <v>1011</v>
      </c>
      <c r="O502" t="s">
        <v>530</v>
      </c>
      <c r="P502" t="s">
        <v>530</v>
      </c>
      <c r="Q502">
        <v>1</v>
      </c>
      <c r="W502">
        <v>0</v>
      </c>
      <c r="X502">
        <v>1063590936</v>
      </c>
      <c r="Y502">
        <f>(AT502*ROUND(1.05,7))</f>
        <v>0.28350000000000003</v>
      </c>
      <c r="AA502">
        <v>0</v>
      </c>
      <c r="AB502">
        <v>41.37</v>
      </c>
      <c r="AC502">
        <v>0</v>
      </c>
      <c r="AD502">
        <v>0</v>
      </c>
      <c r="AE502">
        <v>0</v>
      </c>
      <c r="AF502">
        <v>3.12</v>
      </c>
      <c r="AG502">
        <v>0</v>
      </c>
      <c r="AH502">
        <v>0</v>
      </c>
      <c r="AI502">
        <v>1</v>
      </c>
      <c r="AJ502">
        <v>13.26</v>
      </c>
      <c r="AK502">
        <v>33.39</v>
      </c>
      <c r="AL502">
        <v>1</v>
      </c>
      <c r="AM502">
        <v>4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6</v>
      </c>
      <c r="AT502">
        <v>0.27</v>
      </c>
      <c r="AU502" t="s">
        <v>64</v>
      </c>
      <c r="AV502">
        <v>0</v>
      </c>
      <c r="AW502">
        <v>2</v>
      </c>
      <c r="AX502">
        <v>74763771</v>
      </c>
      <c r="AY502">
        <v>1</v>
      </c>
      <c r="AZ502">
        <v>0</v>
      </c>
      <c r="BA502">
        <v>533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V502">
        <v>0</v>
      </c>
      <c r="CW502">
        <f>ROUND(Y502*Source!I426*DO502,7)</f>
        <v>0</v>
      </c>
      <c r="CX502">
        <f>ROUND(Y502*Source!I426,7)</f>
        <v>0.56699999999999995</v>
      </c>
      <c r="CY502">
        <f>AB502</f>
        <v>41.37</v>
      </c>
      <c r="CZ502">
        <f>AF502</f>
        <v>3.12</v>
      </c>
      <c r="DA502">
        <f>AJ502</f>
        <v>13.26</v>
      </c>
      <c r="DB502">
        <f>ROUND((ROUND(AT502*CZ502,2)*ROUND(1.05,7)),2)</f>
        <v>0.88</v>
      </c>
      <c r="DC502">
        <f>ROUND((ROUND(AT502*AG502,2)*ROUND(1.05,7)),2)</f>
        <v>0</v>
      </c>
      <c r="DD502" t="s">
        <v>6</v>
      </c>
      <c r="DE502" t="s">
        <v>6</v>
      </c>
      <c r="DF502">
        <f>ROUND(ROUND(AE502,2)*CX502,2)</f>
        <v>0</v>
      </c>
      <c r="DG502">
        <f>ROUND(ROUND(AF502*AJ502,2)*CX502,2)</f>
        <v>23.46</v>
      </c>
      <c r="DH502">
        <f>Source!I426*SmtRes!Y502</f>
        <v>0.56700000000000006</v>
      </c>
      <c r="DI502">
        <f>AB502</f>
        <v>41.37</v>
      </c>
      <c r="DJ502">
        <f>EtalonRes!Z533</f>
        <v>3.12</v>
      </c>
      <c r="DK502">
        <f>Source!BB426</f>
        <v>13.26</v>
      </c>
      <c r="DL502" t="s">
        <v>6</v>
      </c>
      <c r="DM502">
        <v>0</v>
      </c>
      <c r="DN502" t="s">
        <v>6</v>
      </c>
      <c r="DO502">
        <v>0</v>
      </c>
      <c r="GQ502">
        <v>-1</v>
      </c>
      <c r="GR502">
        <v>-1</v>
      </c>
    </row>
    <row r="503" spans="1:200" x14ac:dyDescent="0.2">
      <c r="A503">
        <f>ROW(Source!A426)</f>
        <v>426</v>
      </c>
      <c r="B503">
        <v>74715642</v>
      </c>
      <c r="C503">
        <v>74763760</v>
      </c>
      <c r="D503">
        <v>49673503</v>
      </c>
      <c r="E503">
        <v>1</v>
      </c>
      <c r="F503">
        <v>1</v>
      </c>
      <c r="G503">
        <v>1</v>
      </c>
      <c r="H503">
        <v>2</v>
      </c>
      <c r="I503" t="s">
        <v>534</v>
      </c>
      <c r="J503" t="s">
        <v>535</v>
      </c>
      <c r="K503" t="s">
        <v>536</v>
      </c>
      <c r="L503">
        <v>1367</v>
      </c>
      <c r="N503">
        <v>1011</v>
      </c>
      <c r="O503" t="s">
        <v>530</v>
      </c>
      <c r="P503" t="s">
        <v>530</v>
      </c>
      <c r="Q503">
        <v>1</v>
      </c>
      <c r="W503">
        <v>0</v>
      </c>
      <c r="X503">
        <v>509054691</v>
      </c>
      <c r="Y503">
        <f>(AT503*ROUND(1.05,7))</f>
        <v>1.0500000000000001E-2</v>
      </c>
      <c r="AA503">
        <v>0</v>
      </c>
      <c r="AB503">
        <v>871.31</v>
      </c>
      <c r="AC503">
        <v>387.32</v>
      </c>
      <c r="AD503">
        <v>0</v>
      </c>
      <c r="AE503">
        <v>0</v>
      </c>
      <c r="AF503">
        <v>65.709999999999994</v>
      </c>
      <c r="AG503">
        <v>11.6</v>
      </c>
      <c r="AH503">
        <v>0</v>
      </c>
      <c r="AI503">
        <v>1</v>
      </c>
      <c r="AJ503">
        <v>13.26</v>
      </c>
      <c r="AK503">
        <v>33.39</v>
      </c>
      <c r="AL503">
        <v>1</v>
      </c>
      <c r="AM503">
        <v>4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6</v>
      </c>
      <c r="AT503">
        <v>0.01</v>
      </c>
      <c r="AU503" t="s">
        <v>64</v>
      </c>
      <c r="AV503">
        <v>0</v>
      </c>
      <c r="AW503">
        <v>2</v>
      </c>
      <c r="AX503">
        <v>74763772</v>
      </c>
      <c r="AY503">
        <v>1</v>
      </c>
      <c r="AZ503">
        <v>0</v>
      </c>
      <c r="BA503">
        <v>534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V503">
        <v>0</v>
      </c>
      <c r="CW503">
        <f>ROUND(Y503*Source!I426*DO503,7)</f>
        <v>0</v>
      </c>
      <c r="CX503">
        <f>ROUND(Y503*Source!I426,7)</f>
        <v>2.1000000000000001E-2</v>
      </c>
      <c r="CY503">
        <f>AB503</f>
        <v>871.31</v>
      </c>
      <c r="CZ503">
        <f>AF503</f>
        <v>65.709999999999994</v>
      </c>
      <c r="DA503">
        <f>AJ503</f>
        <v>13.26</v>
      </c>
      <c r="DB503">
        <f>ROUND((ROUND(AT503*CZ503,2)*ROUND(1.05,7)),2)</f>
        <v>0.69</v>
      </c>
      <c r="DC503">
        <f>ROUND((ROUND(AT503*AG503,2)*ROUND(1.05,7)),2)</f>
        <v>0.13</v>
      </c>
      <c r="DD503" t="s">
        <v>6</v>
      </c>
      <c r="DE503" t="s">
        <v>6</v>
      </c>
      <c r="DF503">
        <f>ROUND(ROUND(AE503,2)*CX503,2)</f>
        <v>0</v>
      </c>
      <c r="DG503">
        <f>ROUND(ROUND(AF503*AJ503,2)*CX503,2)</f>
        <v>18.3</v>
      </c>
      <c r="DH503">
        <f>Source!I426*SmtRes!Y503</f>
        <v>2.1000000000000001E-2</v>
      </c>
      <c r="DI503">
        <f>AB503</f>
        <v>871.31</v>
      </c>
      <c r="DJ503">
        <f>EtalonRes!Z534</f>
        <v>65.709999999999994</v>
      </c>
      <c r="DK503">
        <f>Source!BB426</f>
        <v>13.26</v>
      </c>
      <c r="DL503" t="s">
        <v>6</v>
      </c>
      <c r="DM503">
        <v>0</v>
      </c>
      <c r="DN503" t="s">
        <v>6</v>
      </c>
      <c r="DO503">
        <v>0</v>
      </c>
      <c r="GQ503">
        <v>-1</v>
      </c>
      <c r="GR503">
        <v>-1</v>
      </c>
    </row>
    <row r="504" spans="1:200" x14ac:dyDescent="0.2">
      <c r="A504">
        <f>ROW(Source!A426)</f>
        <v>426</v>
      </c>
      <c r="B504">
        <v>74715642</v>
      </c>
      <c r="C504">
        <v>74763760</v>
      </c>
      <c r="D504">
        <v>49525488</v>
      </c>
      <c r="E504">
        <v>1</v>
      </c>
      <c r="F504">
        <v>1</v>
      </c>
      <c r="G504">
        <v>1</v>
      </c>
      <c r="H504">
        <v>3</v>
      </c>
      <c r="I504" t="s">
        <v>537</v>
      </c>
      <c r="J504" t="s">
        <v>538</v>
      </c>
      <c r="K504" t="s">
        <v>539</v>
      </c>
      <c r="L504">
        <v>1346</v>
      </c>
      <c r="N504">
        <v>1009</v>
      </c>
      <c r="O504" t="s">
        <v>540</v>
      </c>
      <c r="P504" t="s">
        <v>540</v>
      </c>
      <c r="Q504">
        <v>1</v>
      </c>
      <c r="W504">
        <v>0</v>
      </c>
      <c r="X504">
        <v>-1864341761</v>
      </c>
      <c r="Y504" s="183" t="e">
        <f>#REF!</f>
        <v>#REF!</v>
      </c>
      <c r="AA504">
        <v>82.35</v>
      </c>
      <c r="AB504">
        <v>0</v>
      </c>
      <c r="AC504">
        <v>0</v>
      </c>
      <c r="AD504">
        <v>0</v>
      </c>
      <c r="AE504">
        <v>9.0399999999999991</v>
      </c>
      <c r="AF504">
        <v>0</v>
      </c>
      <c r="AG504">
        <v>0</v>
      </c>
      <c r="AH504">
        <v>0</v>
      </c>
      <c r="AI504">
        <v>9.11</v>
      </c>
      <c r="AJ504">
        <v>1</v>
      </c>
      <c r="AK504">
        <v>1</v>
      </c>
      <c r="AL504">
        <v>1</v>
      </c>
      <c r="AM504">
        <v>4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6</v>
      </c>
      <c r="AT504">
        <v>0.2</v>
      </c>
      <c r="AU504" t="s">
        <v>6</v>
      </c>
      <c r="AV504">
        <v>0</v>
      </c>
      <c r="AW504">
        <v>2</v>
      </c>
      <c r="AX504">
        <v>74763773</v>
      </c>
      <c r="AY504">
        <v>1</v>
      </c>
      <c r="AZ504">
        <v>0</v>
      </c>
      <c r="BA504">
        <v>535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V504">
        <v>0</v>
      </c>
      <c r="CW504">
        <v>0</v>
      </c>
      <c r="CX504" t="e">
        <f>ROUND(Y504*Source!I426,7)</f>
        <v>#REF!</v>
      </c>
      <c r="CY504">
        <f>AA504</f>
        <v>82.35</v>
      </c>
      <c r="CZ504">
        <f>AE504</f>
        <v>9.0399999999999991</v>
      </c>
      <c r="DA504">
        <f>AI504</f>
        <v>9.11</v>
      </c>
      <c r="DB504">
        <f>ROUND(ROUND(AT504*CZ504,2),2)</f>
        <v>1.81</v>
      </c>
      <c r="DC504">
        <f>ROUND(ROUND(AT504*AG504,2),2)</f>
        <v>0</v>
      </c>
      <c r="DD504" t="s">
        <v>6</v>
      </c>
      <c r="DE504" t="s">
        <v>6</v>
      </c>
      <c r="DF504" t="e">
        <f>ROUND(ROUND(AE504*AI504,2)*CX504,2)</f>
        <v>#REF!</v>
      </c>
      <c r="DG504" t="e">
        <f t="shared" ref="DG504:DG509" si="316">ROUND(ROUND(AF504,2)*CX504,2)</f>
        <v>#REF!</v>
      </c>
      <c r="DH504" t="e">
        <f>Source!I426*SmtRes!Y504</f>
        <v>#REF!</v>
      </c>
      <c r="DI504">
        <f>AA504</f>
        <v>82.35</v>
      </c>
      <c r="DJ504">
        <f>EtalonRes!Y535</f>
        <v>9.0399999999999991</v>
      </c>
      <c r="DK504">
        <f>Source!BC426</f>
        <v>9.11</v>
      </c>
      <c r="DL504" t="s">
        <v>6</v>
      </c>
      <c r="DM504">
        <v>0</v>
      </c>
      <c r="DN504" t="s">
        <v>6</v>
      </c>
      <c r="DO504">
        <v>0</v>
      </c>
      <c r="GQ504">
        <v>-1</v>
      </c>
      <c r="GR504">
        <v>-1</v>
      </c>
    </row>
    <row r="505" spans="1:200" x14ac:dyDescent="0.2">
      <c r="A505">
        <f>ROW(Source!A426)</f>
        <v>426</v>
      </c>
      <c r="B505">
        <v>74715642</v>
      </c>
      <c r="C505">
        <v>74763760</v>
      </c>
      <c r="D505">
        <v>49526492</v>
      </c>
      <c r="E505">
        <v>1</v>
      </c>
      <c r="F505">
        <v>1</v>
      </c>
      <c r="G505">
        <v>1</v>
      </c>
      <c r="H505">
        <v>3</v>
      </c>
      <c r="I505" t="s">
        <v>541</v>
      </c>
      <c r="J505" t="s">
        <v>542</v>
      </c>
      <c r="K505" t="s">
        <v>543</v>
      </c>
      <c r="L505">
        <v>1346</v>
      </c>
      <c r="N505">
        <v>1009</v>
      </c>
      <c r="O505" t="s">
        <v>540</v>
      </c>
      <c r="P505" t="s">
        <v>540</v>
      </c>
      <c r="Q505">
        <v>1</v>
      </c>
      <c r="W505">
        <v>0</v>
      </c>
      <c r="X505">
        <v>497341279</v>
      </c>
      <c r="Y505" s="183" t="e">
        <f>#REF!</f>
        <v>#REF!</v>
      </c>
      <c r="AA505">
        <v>210.35</v>
      </c>
      <c r="AB505">
        <v>0</v>
      </c>
      <c r="AC505">
        <v>0</v>
      </c>
      <c r="AD505">
        <v>0</v>
      </c>
      <c r="AE505">
        <v>23.09</v>
      </c>
      <c r="AF505">
        <v>0</v>
      </c>
      <c r="AG505">
        <v>0</v>
      </c>
      <c r="AH505">
        <v>0</v>
      </c>
      <c r="AI505">
        <v>9.11</v>
      </c>
      <c r="AJ505">
        <v>1</v>
      </c>
      <c r="AK505">
        <v>1</v>
      </c>
      <c r="AL505">
        <v>1</v>
      </c>
      <c r="AM505">
        <v>4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6</v>
      </c>
      <c r="AT505">
        <v>0.56000000000000005</v>
      </c>
      <c r="AU505" t="s">
        <v>6</v>
      </c>
      <c r="AV505">
        <v>0</v>
      </c>
      <c r="AW505">
        <v>2</v>
      </c>
      <c r="AX505">
        <v>74763774</v>
      </c>
      <c r="AY505">
        <v>1</v>
      </c>
      <c r="AZ505">
        <v>0</v>
      </c>
      <c r="BA505">
        <v>536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V505">
        <v>0</v>
      </c>
      <c r="CW505">
        <v>0</v>
      </c>
      <c r="CX505" t="e">
        <f>ROUND(Y505*Source!I426,7)</f>
        <v>#REF!</v>
      </c>
      <c r="CY505">
        <f>AA505</f>
        <v>210.35</v>
      </c>
      <c r="CZ505">
        <f>AE505</f>
        <v>23.09</v>
      </c>
      <c r="DA505">
        <f>AI505</f>
        <v>9.11</v>
      </c>
      <c r="DB505">
        <f>ROUND(ROUND(AT505*CZ505,2),2)</f>
        <v>12.93</v>
      </c>
      <c r="DC505">
        <f>ROUND(ROUND(AT505*AG505,2),2)</f>
        <v>0</v>
      </c>
      <c r="DD505" t="s">
        <v>6</v>
      </c>
      <c r="DE505" t="s">
        <v>6</v>
      </c>
      <c r="DF505" t="e">
        <f>ROUND(ROUND(AE505*AI505,2)*CX505,2)</f>
        <v>#REF!</v>
      </c>
      <c r="DG505" t="e">
        <f t="shared" si="316"/>
        <v>#REF!</v>
      </c>
      <c r="DH505" t="e">
        <f>Source!I426*SmtRes!Y505</f>
        <v>#REF!</v>
      </c>
      <c r="DI505">
        <f>AA505</f>
        <v>210.35</v>
      </c>
      <c r="DJ505">
        <f>EtalonRes!Y536</f>
        <v>23.09</v>
      </c>
      <c r="DK505">
        <f>Source!BC426</f>
        <v>9.11</v>
      </c>
      <c r="DL505" t="s">
        <v>6</v>
      </c>
      <c r="DM505">
        <v>0</v>
      </c>
      <c r="DN505" t="s">
        <v>6</v>
      </c>
      <c r="DO505">
        <v>0</v>
      </c>
      <c r="GQ505">
        <v>-1</v>
      </c>
      <c r="GR505">
        <v>-1</v>
      </c>
    </row>
    <row r="506" spans="1:200" x14ac:dyDescent="0.2">
      <c r="A506">
        <f>ROW(Source!A426)</f>
        <v>426</v>
      </c>
      <c r="B506">
        <v>74715642</v>
      </c>
      <c r="C506">
        <v>74763760</v>
      </c>
      <c r="D506">
        <v>0</v>
      </c>
      <c r="E506">
        <v>1</v>
      </c>
      <c r="F506">
        <v>1</v>
      </c>
      <c r="G506">
        <v>1</v>
      </c>
      <c r="H506">
        <v>3</v>
      </c>
      <c r="I506" t="s">
        <v>35</v>
      </c>
      <c r="J506" t="s">
        <v>78</v>
      </c>
      <c r="K506" t="s">
        <v>253</v>
      </c>
      <c r="L506">
        <v>1371</v>
      </c>
      <c r="N506">
        <v>1013</v>
      </c>
      <c r="O506" t="s">
        <v>23</v>
      </c>
      <c r="P506" t="s">
        <v>23</v>
      </c>
      <c r="Q506">
        <v>1</v>
      </c>
      <c r="W506">
        <v>0</v>
      </c>
      <c r="X506">
        <v>-1384511245</v>
      </c>
      <c r="Y506">
        <f>AT506</f>
        <v>0.5</v>
      </c>
      <c r="AA506">
        <v>7359</v>
      </c>
      <c r="AB506">
        <v>0</v>
      </c>
      <c r="AC506">
        <v>0</v>
      </c>
      <c r="AD506">
        <v>0</v>
      </c>
      <c r="AE506">
        <v>7678.18</v>
      </c>
      <c r="AF506">
        <v>0</v>
      </c>
      <c r="AG506">
        <v>0</v>
      </c>
      <c r="AH506">
        <v>0</v>
      </c>
      <c r="AI506">
        <v>6.13</v>
      </c>
      <c r="AJ506">
        <v>1</v>
      </c>
      <c r="AK506">
        <v>1</v>
      </c>
      <c r="AL506">
        <v>1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 t="s">
        <v>6</v>
      </c>
      <c r="AT506">
        <v>0.5</v>
      </c>
      <c r="AU506" t="s">
        <v>6</v>
      </c>
      <c r="AV506">
        <v>0</v>
      </c>
      <c r="AW506">
        <v>1</v>
      </c>
      <c r="AX506">
        <v>-1</v>
      </c>
      <c r="AY506">
        <v>0</v>
      </c>
      <c r="AZ506">
        <v>0</v>
      </c>
      <c r="BA506" t="s">
        <v>6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V506">
        <v>0</v>
      </c>
      <c r="CW506">
        <v>0</v>
      </c>
      <c r="CX506">
        <f>ROUND(Y506*Source!I426,7)</f>
        <v>1</v>
      </c>
      <c r="CY506">
        <f>AA506</f>
        <v>7359</v>
      </c>
      <c r="CZ506">
        <f>AE506</f>
        <v>7678.18</v>
      </c>
      <c r="DA506">
        <f>AI506</f>
        <v>6.13</v>
      </c>
      <c r="DB506">
        <f>ROUND(ROUND(AT506*CZ506,2),2)</f>
        <v>3839.09</v>
      </c>
      <c r="DC506">
        <f>ROUND(ROUND(AT506*AG506,2),2)</f>
        <v>0</v>
      </c>
      <c r="DD506" t="s">
        <v>6</v>
      </c>
      <c r="DE506" t="s">
        <v>6</v>
      </c>
      <c r="DF506">
        <f>ROUND(ROUND(AE506*AI506,2)*CX506,2)</f>
        <v>47067.24</v>
      </c>
      <c r="DG506">
        <f t="shared" si="316"/>
        <v>0</v>
      </c>
      <c r="DH506">
        <f>Source!I426*SmtRes!Y506</f>
        <v>1</v>
      </c>
      <c r="DI506">
        <f>AA506</f>
        <v>7359</v>
      </c>
      <c r="DJ506">
        <f>DF506</f>
        <v>47067.24</v>
      </c>
      <c r="DK506">
        <f>Source!BC426</f>
        <v>9.11</v>
      </c>
      <c r="DL506" t="s">
        <v>6</v>
      </c>
      <c r="DM506">
        <v>0</v>
      </c>
      <c r="DN506" t="s">
        <v>6</v>
      </c>
      <c r="DO506">
        <v>0</v>
      </c>
      <c r="GP506">
        <v>1</v>
      </c>
      <c r="GQ506">
        <v>-1</v>
      </c>
      <c r="GR506">
        <v>-1</v>
      </c>
    </row>
    <row r="507" spans="1:200" x14ac:dyDescent="0.2">
      <c r="A507">
        <f>ROW(Source!A426)</f>
        <v>426</v>
      </c>
      <c r="B507">
        <v>74715642</v>
      </c>
      <c r="C507">
        <v>74763760</v>
      </c>
      <c r="D507">
        <v>0</v>
      </c>
      <c r="E507">
        <v>1</v>
      </c>
      <c r="F507">
        <v>1</v>
      </c>
      <c r="G507">
        <v>1</v>
      </c>
      <c r="H507">
        <v>3</v>
      </c>
      <c r="I507" t="s">
        <v>35</v>
      </c>
      <c r="J507" t="s">
        <v>258</v>
      </c>
      <c r="K507" t="s">
        <v>377</v>
      </c>
      <c r="L507">
        <v>1371</v>
      </c>
      <c r="N507">
        <v>1013</v>
      </c>
      <c r="O507" t="s">
        <v>23</v>
      </c>
      <c r="P507" t="s">
        <v>23</v>
      </c>
      <c r="Q507">
        <v>1</v>
      </c>
      <c r="W507">
        <v>0</v>
      </c>
      <c r="X507">
        <v>15547191</v>
      </c>
      <c r="Y507">
        <f>AT507</f>
        <v>0.5</v>
      </c>
      <c r="AA507">
        <v>1372.5</v>
      </c>
      <c r="AB507">
        <v>0</v>
      </c>
      <c r="AC507">
        <v>0</v>
      </c>
      <c r="AD507">
        <v>0</v>
      </c>
      <c r="AE507">
        <v>1443.35</v>
      </c>
      <c r="AF507">
        <v>0</v>
      </c>
      <c r="AG507">
        <v>0</v>
      </c>
      <c r="AH507">
        <v>0</v>
      </c>
      <c r="AI507">
        <v>9.11</v>
      </c>
      <c r="AJ507">
        <v>1</v>
      </c>
      <c r="AK507">
        <v>1</v>
      </c>
      <c r="AL507">
        <v>1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 t="s">
        <v>6</v>
      </c>
      <c r="AT507">
        <v>0.5</v>
      </c>
      <c r="AU507" t="s">
        <v>6</v>
      </c>
      <c r="AV507">
        <v>0</v>
      </c>
      <c r="AW507">
        <v>1</v>
      </c>
      <c r="AX507">
        <v>-1</v>
      </c>
      <c r="AY507">
        <v>0</v>
      </c>
      <c r="AZ507">
        <v>0</v>
      </c>
      <c r="BA507" t="s">
        <v>6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V507">
        <v>0</v>
      </c>
      <c r="CW507">
        <v>0</v>
      </c>
      <c r="CX507">
        <f>ROUND(Y507*Source!I426,7)</f>
        <v>1</v>
      </c>
      <c r="CY507">
        <f>AA507</f>
        <v>1372.5</v>
      </c>
      <c r="CZ507">
        <f>AE507</f>
        <v>1443.35</v>
      </c>
      <c r="DA507">
        <f>AI507</f>
        <v>9.11</v>
      </c>
      <c r="DB507">
        <f>ROUND(ROUND(AT507*CZ507,2),2)</f>
        <v>721.68</v>
      </c>
      <c r="DC507">
        <f>ROUND(ROUND(AT507*AG507,2),2)</f>
        <v>0</v>
      </c>
      <c r="DD507" t="s">
        <v>6</v>
      </c>
      <c r="DE507" t="s">
        <v>6</v>
      </c>
      <c r="DF507">
        <f>ROUND(ROUND(AE507*AI507,2)*CX507,2)</f>
        <v>13148.92</v>
      </c>
      <c r="DG507">
        <f t="shared" si="316"/>
        <v>0</v>
      </c>
      <c r="DH507">
        <f>Source!I426*SmtRes!Y507</f>
        <v>1</v>
      </c>
      <c r="DI507">
        <f>AA507</f>
        <v>1372.5</v>
      </c>
      <c r="DJ507">
        <f>DF507</f>
        <v>13148.92</v>
      </c>
      <c r="DK507">
        <f>Source!BC426</f>
        <v>9.11</v>
      </c>
      <c r="DL507" t="s">
        <v>6</v>
      </c>
      <c r="DM507">
        <v>0</v>
      </c>
      <c r="DN507" t="s">
        <v>6</v>
      </c>
      <c r="DO507">
        <v>0</v>
      </c>
      <c r="GP507">
        <v>1</v>
      </c>
      <c r="GQ507">
        <v>-1</v>
      </c>
      <c r="GR507">
        <v>-1</v>
      </c>
    </row>
    <row r="508" spans="1:200" x14ac:dyDescent="0.2">
      <c r="A508">
        <f>ROW(Source!A429)</f>
        <v>429</v>
      </c>
      <c r="B508">
        <v>74715642</v>
      </c>
      <c r="C508">
        <v>74763778</v>
      </c>
      <c r="D508">
        <v>31709863</v>
      </c>
      <c r="E508">
        <v>70</v>
      </c>
      <c r="F508">
        <v>1</v>
      </c>
      <c r="G508">
        <v>1</v>
      </c>
      <c r="H508">
        <v>1</v>
      </c>
      <c r="I508" t="s">
        <v>566</v>
      </c>
      <c r="J508" t="s">
        <v>6</v>
      </c>
      <c r="K508" t="s">
        <v>567</v>
      </c>
      <c r="L508">
        <v>1191</v>
      </c>
      <c r="N508">
        <v>1013</v>
      </c>
      <c r="O508" t="s">
        <v>524</v>
      </c>
      <c r="P508" t="s">
        <v>524</v>
      </c>
      <c r="Q508">
        <v>1</v>
      </c>
      <c r="W508">
        <v>0</v>
      </c>
      <c r="X508">
        <v>1049124552</v>
      </c>
      <c r="Y508">
        <f>(AT508*ROUND(1.05,7))</f>
        <v>26.040000000000003</v>
      </c>
      <c r="AA508">
        <v>0</v>
      </c>
      <c r="AB508">
        <v>0</v>
      </c>
      <c r="AC508">
        <v>0</v>
      </c>
      <c r="AD508">
        <v>284.82</v>
      </c>
      <c r="AE508">
        <v>0</v>
      </c>
      <c r="AF508">
        <v>0</v>
      </c>
      <c r="AG508">
        <v>0</v>
      </c>
      <c r="AH508">
        <v>8.5299999999999994</v>
      </c>
      <c r="AI508">
        <v>1</v>
      </c>
      <c r="AJ508">
        <v>1</v>
      </c>
      <c r="AK508">
        <v>1</v>
      </c>
      <c r="AL508">
        <v>33.39</v>
      </c>
      <c r="AM508">
        <v>4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6</v>
      </c>
      <c r="AT508">
        <v>24.8</v>
      </c>
      <c r="AU508" t="s">
        <v>26</v>
      </c>
      <c r="AV508">
        <v>1</v>
      </c>
      <c r="AW508">
        <v>2</v>
      </c>
      <c r="AX508">
        <v>74763786</v>
      </c>
      <c r="AY508">
        <v>1</v>
      </c>
      <c r="AZ508">
        <v>0</v>
      </c>
      <c r="BA508">
        <v>538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U508">
        <f>ROUND(AT508*Source!I429*AH508*AL508,2)</f>
        <v>70.63</v>
      </c>
      <c r="CV508">
        <f>ROUND(Y508*Source!I429,7)</f>
        <v>0.26040000000000002</v>
      </c>
      <c r="CW508">
        <v>0</v>
      </c>
      <c r="CX508">
        <f>ROUND(Y508*Source!I429,7)</f>
        <v>0.26040000000000002</v>
      </c>
      <c r="CY508">
        <f>AD508</f>
        <v>284.82</v>
      </c>
      <c r="CZ508">
        <f>AH508</f>
        <v>8.5299999999999994</v>
      </c>
      <c r="DA508">
        <f>AL508</f>
        <v>33.39</v>
      </c>
      <c r="DB508">
        <f>ROUND((ROUND(AT508*CZ508,2)*ROUND(1.05,7)),2)</f>
        <v>222.12</v>
      </c>
      <c r="DC508">
        <f>ROUND((ROUND(AT508*AG508,2)*ROUND(1.05,7)),2)</f>
        <v>0</v>
      </c>
      <c r="DD508" t="s">
        <v>6</v>
      </c>
      <c r="DE508" t="s">
        <v>6</v>
      </c>
      <c r="DF508">
        <f>ROUND(ROUND(AE508,2)*CX508,2)</f>
        <v>0</v>
      </c>
      <c r="DG508">
        <f t="shared" si="316"/>
        <v>0</v>
      </c>
      <c r="DH508">
        <f>Source!I429*SmtRes!Y508</f>
        <v>0.26040000000000002</v>
      </c>
      <c r="DI508">
        <f>AD508</f>
        <v>284.82</v>
      </c>
      <c r="DJ508">
        <f>EtalonRes!AB538</f>
        <v>8.5299999999999994</v>
      </c>
      <c r="DK508">
        <f>Source!BA429</f>
        <v>33.39</v>
      </c>
      <c r="DL508" t="s">
        <v>6</v>
      </c>
      <c r="DM508">
        <v>0</v>
      </c>
      <c r="DN508" t="s">
        <v>6</v>
      </c>
      <c r="DO508">
        <v>0</v>
      </c>
      <c r="GQ508">
        <v>-1</v>
      </c>
      <c r="GR508">
        <v>-1</v>
      </c>
    </row>
    <row r="509" spans="1:200" x14ac:dyDescent="0.2">
      <c r="A509">
        <f>ROW(Source!A429)</f>
        <v>429</v>
      </c>
      <c r="B509">
        <v>74715642</v>
      </c>
      <c r="C509">
        <v>74763778</v>
      </c>
      <c r="D509">
        <v>31709492</v>
      </c>
      <c r="E509">
        <v>70</v>
      </c>
      <c r="F509">
        <v>1</v>
      </c>
      <c r="G509">
        <v>1</v>
      </c>
      <c r="H509">
        <v>1</v>
      </c>
      <c r="I509" t="s">
        <v>525</v>
      </c>
      <c r="J509" t="s">
        <v>6</v>
      </c>
      <c r="K509" t="s">
        <v>526</v>
      </c>
      <c r="L509">
        <v>1191</v>
      </c>
      <c r="N509">
        <v>1013</v>
      </c>
      <c r="O509" t="s">
        <v>524</v>
      </c>
      <c r="P509" t="s">
        <v>524</v>
      </c>
      <c r="Q509">
        <v>1</v>
      </c>
      <c r="W509">
        <v>0</v>
      </c>
      <c r="X509">
        <v>-1417349443</v>
      </c>
      <c r="Y509">
        <f>(AT509*ROUND(1.05,7))</f>
        <v>2.1000000000000001E-2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33.39</v>
      </c>
      <c r="AL509">
        <v>1</v>
      </c>
      <c r="AM509">
        <v>4</v>
      </c>
      <c r="AN509">
        <v>0</v>
      </c>
      <c r="AO509">
        <v>1</v>
      </c>
      <c r="AP509">
        <v>1</v>
      </c>
      <c r="AQ509">
        <v>0</v>
      </c>
      <c r="AR509">
        <v>0</v>
      </c>
      <c r="AS509" t="s">
        <v>6</v>
      </c>
      <c r="AT509">
        <v>0.02</v>
      </c>
      <c r="AU509" t="s">
        <v>26</v>
      </c>
      <c r="AV509">
        <v>2</v>
      </c>
      <c r="AW509">
        <v>2</v>
      </c>
      <c r="AX509">
        <v>74763787</v>
      </c>
      <c r="AY509">
        <v>1</v>
      </c>
      <c r="AZ509">
        <v>0</v>
      </c>
      <c r="BA509">
        <v>539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V509">
        <v>0</v>
      </c>
      <c r="CW509">
        <v>0</v>
      </c>
      <c r="CX509">
        <f>ROUND(Y509*Source!I429,7)</f>
        <v>2.1000000000000001E-4</v>
      </c>
      <c r="CY509">
        <f>AD509</f>
        <v>0</v>
      </c>
      <c r="CZ509">
        <f>AH509</f>
        <v>0</v>
      </c>
      <c r="DA509">
        <f>AL509</f>
        <v>1</v>
      </c>
      <c r="DB509">
        <f>ROUND((ROUND(AT509*CZ509,2)*ROUND(1.05,7)),2)</f>
        <v>0</v>
      </c>
      <c r="DC509">
        <f>ROUND((ROUND(AT509*AG509,2)*ROUND(1.05,7)),2)</f>
        <v>0</v>
      </c>
      <c r="DD509" t="s">
        <v>6</v>
      </c>
      <c r="DE509" t="s">
        <v>6</v>
      </c>
      <c r="DF509">
        <f>ROUND(ROUND(AE509,2)*CX509,2)</f>
        <v>0</v>
      </c>
      <c r="DG509">
        <f t="shared" si="316"/>
        <v>0</v>
      </c>
      <c r="DH509">
        <f>Source!I429*SmtRes!Y509</f>
        <v>2.1000000000000001E-4</v>
      </c>
      <c r="DI509">
        <f>AD509</f>
        <v>0</v>
      </c>
      <c r="DJ509">
        <f>EtalonRes!AB539</f>
        <v>0</v>
      </c>
      <c r="DK509">
        <f>Source!BA429</f>
        <v>33.39</v>
      </c>
      <c r="DL509" t="s">
        <v>6</v>
      </c>
      <c r="DM509">
        <v>0</v>
      </c>
      <c r="DN509" t="s">
        <v>6</v>
      </c>
      <c r="DO509">
        <v>0</v>
      </c>
      <c r="GQ509">
        <v>-1</v>
      </c>
      <c r="GR509">
        <v>-1</v>
      </c>
    </row>
    <row r="510" spans="1:200" x14ac:dyDescent="0.2">
      <c r="A510">
        <f>ROW(Source!A429)</f>
        <v>429</v>
      </c>
      <c r="B510">
        <v>74715642</v>
      </c>
      <c r="C510">
        <v>74763778</v>
      </c>
      <c r="D510">
        <v>49672767</v>
      </c>
      <c r="E510">
        <v>1</v>
      </c>
      <c r="F510">
        <v>1</v>
      </c>
      <c r="G510">
        <v>1</v>
      </c>
      <c r="H510">
        <v>2</v>
      </c>
      <c r="I510" t="s">
        <v>568</v>
      </c>
      <c r="J510" t="s">
        <v>569</v>
      </c>
      <c r="K510" t="s">
        <v>570</v>
      </c>
      <c r="L510">
        <v>1367</v>
      </c>
      <c r="N510">
        <v>1011</v>
      </c>
      <c r="O510" t="s">
        <v>530</v>
      </c>
      <c r="P510" t="s">
        <v>530</v>
      </c>
      <c r="Q510">
        <v>1</v>
      </c>
      <c r="W510">
        <v>0</v>
      </c>
      <c r="X510">
        <v>1232162608</v>
      </c>
      <c r="Y510">
        <f>(AT510*ROUND(1.05,7))</f>
        <v>3.15E-3</v>
      </c>
      <c r="AA510">
        <v>0</v>
      </c>
      <c r="AB510">
        <v>414.51</v>
      </c>
      <c r="AC510">
        <v>450.77</v>
      </c>
      <c r="AD510">
        <v>0</v>
      </c>
      <c r="AE510">
        <v>0</v>
      </c>
      <c r="AF510">
        <v>31.26</v>
      </c>
      <c r="AG510">
        <v>13.5</v>
      </c>
      <c r="AH510">
        <v>0</v>
      </c>
      <c r="AI510">
        <v>1</v>
      </c>
      <c r="AJ510">
        <v>13.26</v>
      </c>
      <c r="AK510">
        <v>33.39</v>
      </c>
      <c r="AL510">
        <v>1</v>
      </c>
      <c r="AM510">
        <v>4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6</v>
      </c>
      <c r="AT510">
        <v>3.0000000000000001E-3</v>
      </c>
      <c r="AU510" t="s">
        <v>64</v>
      </c>
      <c r="AV510">
        <v>0</v>
      </c>
      <c r="AW510">
        <v>2</v>
      </c>
      <c r="AX510">
        <v>74763788</v>
      </c>
      <c r="AY510">
        <v>1</v>
      </c>
      <c r="AZ510">
        <v>0</v>
      </c>
      <c r="BA510">
        <v>540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V510">
        <v>0</v>
      </c>
      <c r="CW510">
        <f>ROUND(Y510*Source!I429*DO510,7)</f>
        <v>0</v>
      </c>
      <c r="CX510">
        <f>ROUND(Y510*Source!I429,7)</f>
        <v>3.15E-5</v>
      </c>
      <c r="CY510">
        <f>AB510</f>
        <v>414.51</v>
      </c>
      <c r="CZ510">
        <f>AF510</f>
        <v>31.26</v>
      </c>
      <c r="DA510">
        <f>AJ510</f>
        <v>13.26</v>
      </c>
      <c r="DB510">
        <f>ROUND((ROUND(AT510*CZ510,2)*ROUND(1.05,7)),2)</f>
        <v>0.09</v>
      </c>
      <c r="DC510">
        <f>ROUND((ROUND(AT510*AG510,2)*ROUND(1.05,7)),2)</f>
        <v>0.04</v>
      </c>
      <c r="DD510" t="s">
        <v>6</v>
      </c>
      <c r="DE510" t="s">
        <v>6</v>
      </c>
      <c r="DF510">
        <f>ROUND(ROUND(AE510,2)*CX510,2)</f>
        <v>0</v>
      </c>
      <c r="DG510">
        <f>ROUND(ROUND(AF510*AJ510,2)*CX510,2)</f>
        <v>0.01</v>
      </c>
      <c r="DH510">
        <f>Source!I429*SmtRes!Y510</f>
        <v>3.15E-5</v>
      </c>
      <c r="DI510">
        <f>AB510</f>
        <v>414.51</v>
      </c>
      <c r="DJ510">
        <f>EtalonRes!Z540</f>
        <v>31.26</v>
      </c>
      <c r="DK510">
        <f>Source!BB429</f>
        <v>13.26</v>
      </c>
      <c r="DL510" t="s">
        <v>6</v>
      </c>
      <c r="DM510">
        <v>0</v>
      </c>
      <c r="DN510" t="s">
        <v>6</v>
      </c>
      <c r="DO510">
        <v>0</v>
      </c>
      <c r="GQ510">
        <v>-1</v>
      </c>
      <c r="GR510">
        <v>-1</v>
      </c>
    </row>
    <row r="511" spans="1:200" x14ac:dyDescent="0.2">
      <c r="A511">
        <f>ROW(Source!A429)</f>
        <v>429</v>
      </c>
      <c r="B511">
        <v>74715642</v>
      </c>
      <c r="C511">
        <v>74763778</v>
      </c>
      <c r="D511">
        <v>49673503</v>
      </c>
      <c r="E511">
        <v>1</v>
      </c>
      <c r="F511">
        <v>1</v>
      </c>
      <c r="G511">
        <v>1</v>
      </c>
      <c r="H511">
        <v>2</v>
      </c>
      <c r="I511" t="s">
        <v>534</v>
      </c>
      <c r="J511" t="s">
        <v>535</v>
      </c>
      <c r="K511" t="s">
        <v>536</v>
      </c>
      <c r="L511">
        <v>1367</v>
      </c>
      <c r="N511">
        <v>1011</v>
      </c>
      <c r="O511" t="s">
        <v>530</v>
      </c>
      <c r="P511" t="s">
        <v>530</v>
      </c>
      <c r="Q511">
        <v>1</v>
      </c>
      <c r="W511">
        <v>0</v>
      </c>
      <c r="X511">
        <v>509054691</v>
      </c>
      <c r="Y511">
        <f>(AT511*ROUND(1.05,7))</f>
        <v>2.1000000000000001E-2</v>
      </c>
      <c r="AA511">
        <v>0</v>
      </c>
      <c r="AB511">
        <v>871.31</v>
      </c>
      <c r="AC511">
        <v>387.32</v>
      </c>
      <c r="AD511">
        <v>0</v>
      </c>
      <c r="AE511">
        <v>0</v>
      </c>
      <c r="AF511">
        <v>65.709999999999994</v>
      </c>
      <c r="AG511">
        <v>11.6</v>
      </c>
      <c r="AH511">
        <v>0</v>
      </c>
      <c r="AI511">
        <v>1</v>
      </c>
      <c r="AJ511">
        <v>13.26</v>
      </c>
      <c r="AK511">
        <v>33.39</v>
      </c>
      <c r="AL511">
        <v>1</v>
      </c>
      <c r="AM511">
        <v>4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6</v>
      </c>
      <c r="AT511">
        <v>0.02</v>
      </c>
      <c r="AU511" t="s">
        <v>64</v>
      </c>
      <c r="AV511">
        <v>0</v>
      </c>
      <c r="AW511">
        <v>2</v>
      </c>
      <c r="AX511">
        <v>74763789</v>
      </c>
      <c r="AY511">
        <v>1</v>
      </c>
      <c r="AZ511">
        <v>0</v>
      </c>
      <c r="BA511">
        <v>541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V511">
        <v>0</v>
      </c>
      <c r="CW511">
        <f>ROUND(Y511*Source!I429*DO511,7)</f>
        <v>0</v>
      </c>
      <c r="CX511">
        <f>ROUND(Y511*Source!I429,7)</f>
        <v>2.1000000000000001E-4</v>
      </c>
      <c r="CY511">
        <f>AB511</f>
        <v>871.31</v>
      </c>
      <c r="CZ511">
        <f>AF511</f>
        <v>65.709999999999994</v>
      </c>
      <c r="DA511">
        <f>AJ511</f>
        <v>13.26</v>
      </c>
      <c r="DB511">
        <f>ROUND((ROUND(AT511*CZ511,2)*ROUND(1.05,7)),2)</f>
        <v>1.38</v>
      </c>
      <c r="DC511">
        <f>ROUND((ROUND(AT511*AG511,2)*ROUND(1.05,7)),2)</f>
        <v>0.24</v>
      </c>
      <c r="DD511" t="s">
        <v>6</v>
      </c>
      <c r="DE511" t="s">
        <v>6</v>
      </c>
      <c r="DF511">
        <f>ROUND(ROUND(AE511,2)*CX511,2)</f>
        <v>0</v>
      </c>
      <c r="DG511">
        <f>ROUND(ROUND(AF511*AJ511,2)*CX511,2)</f>
        <v>0.18</v>
      </c>
      <c r="DH511">
        <f>Source!I429*SmtRes!Y511</f>
        <v>2.1000000000000001E-4</v>
      </c>
      <c r="DI511">
        <f>AB511</f>
        <v>871.31</v>
      </c>
      <c r="DJ511">
        <f>EtalonRes!Z541</f>
        <v>65.709999999999994</v>
      </c>
      <c r="DK511">
        <f>Source!BB429</f>
        <v>13.26</v>
      </c>
      <c r="DL511" t="s">
        <v>6</v>
      </c>
      <c r="DM511">
        <v>0</v>
      </c>
      <c r="DN511" t="s">
        <v>6</v>
      </c>
      <c r="DO511">
        <v>0</v>
      </c>
      <c r="GQ511">
        <v>-1</v>
      </c>
      <c r="GR511">
        <v>-1</v>
      </c>
    </row>
    <row r="512" spans="1:200" x14ac:dyDescent="0.2">
      <c r="A512">
        <f>ROW(Source!A429)</f>
        <v>429</v>
      </c>
      <c r="B512">
        <v>74715642</v>
      </c>
      <c r="C512">
        <v>74763778</v>
      </c>
      <c r="D512">
        <v>49525697</v>
      </c>
      <c r="E512">
        <v>1</v>
      </c>
      <c r="F512">
        <v>1</v>
      </c>
      <c r="G512">
        <v>1</v>
      </c>
      <c r="H512">
        <v>3</v>
      </c>
      <c r="I512" t="s">
        <v>571</v>
      </c>
      <c r="J512" t="s">
        <v>572</v>
      </c>
      <c r="K512" t="s">
        <v>573</v>
      </c>
      <c r="L512">
        <v>1425</v>
      </c>
      <c r="N512">
        <v>1013</v>
      </c>
      <c r="O512" t="s">
        <v>263</v>
      </c>
      <c r="P512" t="s">
        <v>263</v>
      </c>
      <c r="Q512">
        <v>1</v>
      </c>
      <c r="W512">
        <v>0</v>
      </c>
      <c r="X512">
        <v>1343353334</v>
      </c>
      <c r="Y512" s="183" t="e">
        <f>#REF!</f>
        <v>#REF!</v>
      </c>
      <c r="AA512">
        <v>72.88</v>
      </c>
      <c r="AB512">
        <v>0</v>
      </c>
      <c r="AC512">
        <v>0</v>
      </c>
      <c r="AD512">
        <v>0</v>
      </c>
      <c r="AE512">
        <v>8</v>
      </c>
      <c r="AF512">
        <v>0</v>
      </c>
      <c r="AG512">
        <v>0</v>
      </c>
      <c r="AH512">
        <v>0</v>
      </c>
      <c r="AI512">
        <v>9.11</v>
      </c>
      <c r="AJ512">
        <v>1</v>
      </c>
      <c r="AK512">
        <v>1</v>
      </c>
      <c r="AL512">
        <v>1</v>
      </c>
      <c r="AM512">
        <v>4</v>
      </c>
      <c r="AN512">
        <v>0</v>
      </c>
      <c r="AO512">
        <v>1</v>
      </c>
      <c r="AP512">
        <v>1</v>
      </c>
      <c r="AQ512">
        <v>0</v>
      </c>
      <c r="AR512">
        <v>0</v>
      </c>
      <c r="AS512" t="s">
        <v>6</v>
      </c>
      <c r="AT512">
        <v>4.04</v>
      </c>
      <c r="AU512" t="s">
        <v>6</v>
      </c>
      <c r="AV512">
        <v>0</v>
      </c>
      <c r="AW512">
        <v>2</v>
      </c>
      <c r="AX512">
        <v>74763791</v>
      </c>
      <c r="AY512">
        <v>1</v>
      </c>
      <c r="AZ512">
        <v>0</v>
      </c>
      <c r="BA512">
        <v>543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V512">
        <v>0</v>
      </c>
      <c r="CW512">
        <v>0</v>
      </c>
      <c r="CX512" t="e">
        <f>ROUND(Y512*Source!I429,7)</f>
        <v>#REF!</v>
      </c>
      <c r="CY512">
        <f>AA512</f>
        <v>72.88</v>
      </c>
      <c r="CZ512">
        <f>AE512</f>
        <v>8</v>
      </c>
      <c r="DA512">
        <f>AI512</f>
        <v>9.11</v>
      </c>
      <c r="DB512">
        <f>ROUND(ROUND(AT512*CZ512,2),2)</f>
        <v>32.32</v>
      </c>
      <c r="DC512">
        <f>ROUND(ROUND(AT512*AG512,2),2)</f>
        <v>0</v>
      </c>
      <c r="DD512" t="s">
        <v>6</v>
      </c>
      <c r="DE512" t="s">
        <v>6</v>
      </c>
      <c r="DF512" t="e">
        <f>ROUND(ROUND(AE512*AI512,2)*CX512,2)</f>
        <v>#REF!</v>
      </c>
      <c r="DG512" t="e">
        <f>ROUND(ROUND(AF512,2)*CX512,2)</f>
        <v>#REF!</v>
      </c>
      <c r="DH512" t="e">
        <f>Source!I429*SmtRes!Y512</f>
        <v>#REF!</v>
      </c>
      <c r="DI512">
        <f>AA512</f>
        <v>72.88</v>
      </c>
      <c r="DJ512">
        <f>EtalonRes!Y543</f>
        <v>8</v>
      </c>
      <c r="DK512">
        <f>Source!BC429</f>
        <v>9.11</v>
      </c>
      <c r="DL512" t="s">
        <v>6</v>
      </c>
      <c r="DM512">
        <v>0</v>
      </c>
      <c r="DN512" t="s">
        <v>6</v>
      </c>
      <c r="DO512">
        <v>0</v>
      </c>
      <c r="GQ512">
        <v>-1</v>
      </c>
      <c r="GR512">
        <v>-1</v>
      </c>
    </row>
    <row r="513" spans="1:200" x14ac:dyDescent="0.2">
      <c r="A513">
        <f>ROW(Source!A429)</f>
        <v>429</v>
      </c>
      <c r="B513">
        <v>74715642</v>
      </c>
      <c r="C513">
        <v>74763778</v>
      </c>
      <c r="D513">
        <v>49555026</v>
      </c>
      <c r="E513">
        <v>1</v>
      </c>
      <c r="F513">
        <v>1</v>
      </c>
      <c r="G513">
        <v>1</v>
      </c>
      <c r="H513">
        <v>3</v>
      </c>
      <c r="I513" t="s">
        <v>574</v>
      </c>
      <c r="J513" t="s">
        <v>575</v>
      </c>
      <c r="K513" t="s">
        <v>576</v>
      </c>
      <c r="L513">
        <v>1296</v>
      </c>
      <c r="N513">
        <v>1002</v>
      </c>
      <c r="O513" t="s">
        <v>577</v>
      </c>
      <c r="P513" t="s">
        <v>577</v>
      </c>
      <c r="Q513">
        <v>1</v>
      </c>
      <c r="W513">
        <v>0</v>
      </c>
      <c r="X513">
        <v>1235506667</v>
      </c>
      <c r="Y513" s="183" t="e">
        <f>#REF!</f>
        <v>#REF!</v>
      </c>
      <c r="AA513">
        <v>1196.5999999999999</v>
      </c>
      <c r="AB513">
        <v>0</v>
      </c>
      <c r="AC513">
        <v>0</v>
      </c>
      <c r="AD513">
        <v>0</v>
      </c>
      <c r="AE513">
        <v>131.35</v>
      </c>
      <c r="AF513">
        <v>0</v>
      </c>
      <c r="AG513">
        <v>0</v>
      </c>
      <c r="AH513">
        <v>0</v>
      </c>
      <c r="AI513">
        <v>9.11</v>
      </c>
      <c r="AJ513">
        <v>1</v>
      </c>
      <c r="AK513">
        <v>1</v>
      </c>
      <c r="AL513">
        <v>1</v>
      </c>
      <c r="AM513">
        <v>4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6</v>
      </c>
      <c r="AT513">
        <v>2.1267</v>
      </c>
      <c r="AU513" t="s">
        <v>6</v>
      </c>
      <c r="AV513">
        <v>0</v>
      </c>
      <c r="AW513">
        <v>2</v>
      </c>
      <c r="AX513">
        <v>74763793</v>
      </c>
      <c r="AY513">
        <v>1</v>
      </c>
      <c r="AZ513">
        <v>0</v>
      </c>
      <c r="BA513">
        <v>545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V513">
        <v>0</v>
      </c>
      <c r="CW513">
        <v>0</v>
      </c>
      <c r="CX513" t="e">
        <f>ROUND(Y513*Source!I429,7)</f>
        <v>#REF!</v>
      </c>
      <c r="CY513">
        <f>AA513</f>
        <v>1196.5999999999999</v>
      </c>
      <c r="CZ513">
        <f>AE513</f>
        <v>131.35</v>
      </c>
      <c r="DA513">
        <f>AI513</f>
        <v>9.11</v>
      </c>
      <c r="DB513">
        <f>ROUND(ROUND(AT513*CZ513,2),2)</f>
        <v>279.33999999999997</v>
      </c>
      <c r="DC513">
        <f>ROUND(ROUND(AT513*AG513,2),2)</f>
        <v>0</v>
      </c>
      <c r="DD513" t="s">
        <v>6</v>
      </c>
      <c r="DE513" t="s">
        <v>6</v>
      </c>
      <c r="DF513" t="e">
        <f>ROUND(ROUND(AE513*AI513,2)*CX513,2)</f>
        <v>#REF!</v>
      </c>
      <c r="DG513" t="e">
        <f>ROUND(ROUND(AF513,2)*CX513,2)</f>
        <v>#REF!</v>
      </c>
      <c r="DH513" t="e">
        <f>Source!I429*SmtRes!Y513</f>
        <v>#REF!</v>
      </c>
      <c r="DI513">
        <f>AA513</f>
        <v>1196.5999999999999</v>
      </c>
      <c r="DJ513">
        <f>EtalonRes!Y545</f>
        <v>131.35</v>
      </c>
      <c r="DK513">
        <f>Source!BC429</f>
        <v>9.11</v>
      </c>
      <c r="DL513" t="s">
        <v>6</v>
      </c>
      <c r="DM513">
        <v>0</v>
      </c>
      <c r="DN513" t="s">
        <v>6</v>
      </c>
      <c r="DO513">
        <v>0</v>
      </c>
      <c r="GQ513">
        <v>-1</v>
      </c>
      <c r="GR513">
        <v>-1</v>
      </c>
    </row>
    <row r="514" spans="1:200" x14ac:dyDescent="0.2">
      <c r="A514">
        <f>ROW(Source!A429)</f>
        <v>429</v>
      </c>
      <c r="B514">
        <v>74715642</v>
      </c>
      <c r="C514">
        <v>74763778</v>
      </c>
      <c r="D514">
        <v>0</v>
      </c>
      <c r="E514">
        <v>1</v>
      </c>
      <c r="F514">
        <v>1</v>
      </c>
      <c r="G514">
        <v>1</v>
      </c>
      <c r="H514">
        <v>3</v>
      </c>
      <c r="I514" t="s">
        <v>35</v>
      </c>
      <c r="J514" t="s">
        <v>382</v>
      </c>
      <c r="K514" t="s">
        <v>381</v>
      </c>
      <c r="L514">
        <v>1371</v>
      </c>
      <c r="N514">
        <v>1013</v>
      </c>
      <c r="O514" t="s">
        <v>23</v>
      </c>
      <c r="P514" t="s">
        <v>23</v>
      </c>
      <c r="Q514">
        <v>1</v>
      </c>
      <c r="W514">
        <v>0</v>
      </c>
      <c r="X514">
        <v>-2113526916</v>
      </c>
      <c r="Y514">
        <f>AT514</f>
        <v>100</v>
      </c>
      <c r="AA514">
        <v>311.67</v>
      </c>
      <c r="AB514">
        <v>0</v>
      </c>
      <c r="AC514">
        <v>0</v>
      </c>
      <c r="AD514">
        <v>0</v>
      </c>
      <c r="AE514">
        <v>327.76000000000005</v>
      </c>
      <c r="AF514">
        <v>0</v>
      </c>
      <c r="AG514">
        <v>0</v>
      </c>
      <c r="AH514">
        <v>0</v>
      </c>
      <c r="AI514">
        <v>9.11</v>
      </c>
      <c r="AJ514">
        <v>1</v>
      </c>
      <c r="AK514">
        <v>1</v>
      </c>
      <c r="AL514">
        <v>1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 t="s">
        <v>6</v>
      </c>
      <c r="AT514">
        <v>100</v>
      </c>
      <c r="AU514" t="s">
        <v>6</v>
      </c>
      <c r="AV514">
        <v>0</v>
      </c>
      <c r="AW514">
        <v>1</v>
      </c>
      <c r="AX514">
        <v>-1</v>
      </c>
      <c r="AY514">
        <v>0</v>
      </c>
      <c r="AZ514">
        <v>0</v>
      </c>
      <c r="BA514" t="s">
        <v>6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V514">
        <v>0</v>
      </c>
      <c r="CW514">
        <v>0</v>
      </c>
      <c r="CX514">
        <f>ROUND(Y514*Source!I429,7)</f>
        <v>1</v>
      </c>
      <c r="CY514">
        <f>AA514</f>
        <v>311.67</v>
      </c>
      <c r="CZ514">
        <f>AE514</f>
        <v>327.76000000000005</v>
      </c>
      <c r="DA514">
        <f>AI514</f>
        <v>9.11</v>
      </c>
      <c r="DB514">
        <f>ROUND(ROUND(AT514*CZ514,2),2)</f>
        <v>32776</v>
      </c>
      <c r="DC514">
        <f>ROUND(ROUND(AT514*AG514,2),2)</f>
        <v>0</v>
      </c>
      <c r="DD514" t="s">
        <v>6</v>
      </c>
      <c r="DE514" t="s">
        <v>6</v>
      </c>
      <c r="DF514">
        <f>ROUND(ROUND(AE514*AI514,2)*CX514,2)</f>
        <v>2985.89</v>
      </c>
      <c r="DG514">
        <f>ROUND(ROUND(AF514,2)*CX514,2)</f>
        <v>0</v>
      </c>
      <c r="DH514">
        <f>Source!I429*SmtRes!Y514</f>
        <v>1</v>
      </c>
      <c r="DI514">
        <f>AA514</f>
        <v>311.67</v>
      </c>
      <c r="DJ514">
        <f>DF514</f>
        <v>2985.89</v>
      </c>
      <c r="DK514">
        <f>Source!BC429</f>
        <v>9.11</v>
      </c>
      <c r="DL514" t="s">
        <v>6</v>
      </c>
      <c r="DM514">
        <v>0</v>
      </c>
      <c r="DN514" t="s">
        <v>6</v>
      </c>
      <c r="DO514">
        <v>0</v>
      </c>
      <c r="GP514">
        <v>1</v>
      </c>
      <c r="GQ514">
        <v>-1</v>
      </c>
      <c r="GR514">
        <v>-1</v>
      </c>
    </row>
    <row r="515" spans="1:200" x14ac:dyDescent="0.2">
      <c r="A515">
        <f>ROW(Source!A431)</f>
        <v>431</v>
      </c>
      <c r="B515">
        <v>74715642</v>
      </c>
      <c r="C515">
        <v>74763796</v>
      </c>
      <c r="D515">
        <v>31715109</v>
      </c>
      <c r="E515">
        <v>70</v>
      </c>
      <c r="F515">
        <v>1</v>
      </c>
      <c r="G515">
        <v>1</v>
      </c>
      <c r="H515">
        <v>1</v>
      </c>
      <c r="I515" t="s">
        <v>548</v>
      </c>
      <c r="J515" t="s">
        <v>6</v>
      </c>
      <c r="K515" t="s">
        <v>549</v>
      </c>
      <c r="L515">
        <v>1191</v>
      </c>
      <c r="N515">
        <v>1013</v>
      </c>
      <c r="O515" t="s">
        <v>524</v>
      </c>
      <c r="P515" t="s">
        <v>524</v>
      </c>
      <c r="Q515">
        <v>1</v>
      </c>
      <c r="W515">
        <v>0</v>
      </c>
      <c r="X515">
        <v>784619160</v>
      </c>
      <c r="Y515">
        <f t="shared" ref="Y515:Y521" si="317">(AT515*ROUND(1.05,7))</f>
        <v>128.1</v>
      </c>
      <c r="AA515">
        <v>0</v>
      </c>
      <c r="AB515">
        <v>0</v>
      </c>
      <c r="AC515">
        <v>0</v>
      </c>
      <c r="AD515">
        <v>291.83</v>
      </c>
      <c r="AE515">
        <v>0</v>
      </c>
      <c r="AF515">
        <v>0</v>
      </c>
      <c r="AG515">
        <v>0</v>
      </c>
      <c r="AH515">
        <v>8.74</v>
      </c>
      <c r="AI515">
        <v>1</v>
      </c>
      <c r="AJ515">
        <v>1</v>
      </c>
      <c r="AK515">
        <v>1</v>
      </c>
      <c r="AL515">
        <v>33.39</v>
      </c>
      <c r="AM515">
        <v>4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6</v>
      </c>
      <c r="AT515">
        <v>122</v>
      </c>
      <c r="AU515" t="s">
        <v>64</v>
      </c>
      <c r="AV515">
        <v>1</v>
      </c>
      <c r="AW515">
        <v>2</v>
      </c>
      <c r="AX515">
        <v>74763811</v>
      </c>
      <c r="AY515">
        <v>1</v>
      </c>
      <c r="AZ515">
        <v>0</v>
      </c>
      <c r="BA515">
        <v>547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U515">
        <f>ROUND(AT515*Source!I431*AH515*AL515,2)</f>
        <v>8053.42</v>
      </c>
      <c r="CV515">
        <f>ROUND(Y515*Source!I431,7)</f>
        <v>28.976220000000001</v>
      </c>
      <c r="CW515">
        <v>0</v>
      </c>
      <c r="CX515">
        <f>ROUND(Y515*Source!I431,7)</f>
        <v>28.976220000000001</v>
      </c>
      <c r="CY515">
        <f>AD515</f>
        <v>291.83</v>
      </c>
      <c r="CZ515">
        <f>AH515</f>
        <v>8.74</v>
      </c>
      <c r="DA515">
        <f>AL515</f>
        <v>33.39</v>
      </c>
      <c r="DB515">
        <f t="shared" ref="DB515:DB521" si="318">ROUND((ROUND(AT515*CZ515,2)*ROUND(1.05,7)),2)</f>
        <v>1119.5899999999999</v>
      </c>
      <c r="DC515">
        <f t="shared" ref="DC515:DC521" si="319">ROUND((ROUND(AT515*AG515,2)*ROUND(1.05,7)),2)</f>
        <v>0</v>
      </c>
      <c r="DD515" t="s">
        <v>6</v>
      </c>
      <c r="DE515" t="s">
        <v>6</v>
      </c>
      <c r="DF515">
        <f t="shared" ref="DF515:DF521" si="320">ROUND(ROUND(AE515,2)*CX515,2)</f>
        <v>0</v>
      </c>
      <c r="DG515">
        <f>ROUND(ROUND(AF515,2)*CX515,2)</f>
        <v>0</v>
      </c>
      <c r="DH515">
        <f>Source!I431*SmtRes!Y515</f>
        <v>28.976220000000001</v>
      </c>
      <c r="DI515">
        <f>AD515</f>
        <v>291.83</v>
      </c>
      <c r="DJ515">
        <f>EtalonRes!AB547</f>
        <v>8.74</v>
      </c>
      <c r="DK515">
        <f>Source!BA431</f>
        <v>33.39</v>
      </c>
      <c r="DL515" t="s">
        <v>6</v>
      </c>
      <c r="DM515">
        <v>0</v>
      </c>
      <c r="DN515" t="s">
        <v>6</v>
      </c>
      <c r="DO515">
        <v>0</v>
      </c>
      <c r="GQ515">
        <v>-1</v>
      </c>
      <c r="GR515">
        <v>-1</v>
      </c>
    </row>
    <row r="516" spans="1:200" x14ac:dyDescent="0.2">
      <c r="A516">
        <f>ROW(Source!A431)</f>
        <v>431</v>
      </c>
      <c r="B516">
        <v>74715642</v>
      </c>
      <c r="C516">
        <v>74763796</v>
      </c>
      <c r="D516">
        <v>31709492</v>
      </c>
      <c r="E516">
        <v>70</v>
      </c>
      <c r="F516">
        <v>1</v>
      </c>
      <c r="G516">
        <v>1</v>
      </c>
      <c r="H516">
        <v>1</v>
      </c>
      <c r="I516" t="s">
        <v>525</v>
      </c>
      <c r="J516" t="s">
        <v>6</v>
      </c>
      <c r="K516" t="s">
        <v>526</v>
      </c>
      <c r="L516">
        <v>1191</v>
      </c>
      <c r="N516">
        <v>1013</v>
      </c>
      <c r="O516" t="s">
        <v>524</v>
      </c>
      <c r="P516" t="s">
        <v>524</v>
      </c>
      <c r="Q516">
        <v>1</v>
      </c>
      <c r="W516">
        <v>0</v>
      </c>
      <c r="X516">
        <v>-1417349443</v>
      </c>
      <c r="Y516">
        <f t="shared" si="317"/>
        <v>0.67200000000000004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33.39</v>
      </c>
      <c r="AL516">
        <v>1</v>
      </c>
      <c r="AM516">
        <v>4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6</v>
      </c>
      <c r="AT516">
        <v>0.64</v>
      </c>
      <c r="AU516" t="s">
        <v>64</v>
      </c>
      <c r="AV516">
        <v>2</v>
      </c>
      <c r="AW516">
        <v>2</v>
      </c>
      <c r="AX516">
        <v>74763812</v>
      </c>
      <c r="AY516">
        <v>1</v>
      </c>
      <c r="AZ516">
        <v>0</v>
      </c>
      <c r="BA516">
        <v>548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V516">
        <v>0</v>
      </c>
      <c r="CW516">
        <v>0</v>
      </c>
      <c r="CX516">
        <f>ROUND(Y516*Source!I431,7)</f>
        <v>0.15200640000000001</v>
      </c>
      <c r="CY516">
        <f>AD516</f>
        <v>0</v>
      </c>
      <c r="CZ516">
        <f>AH516</f>
        <v>0</v>
      </c>
      <c r="DA516">
        <f>AL516</f>
        <v>1</v>
      </c>
      <c r="DB516">
        <f t="shared" si="318"/>
        <v>0</v>
      </c>
      <c r="DC516">
        <f t="shared" si="319"/>
        <v>0</v>
      </c>
      <c r="DD516" t="s">
        <v>6</v>
      </c>
      <c r="DE516" t="s">
        <v>6</v>
      </c>
      <c r="DF516">
        <f t="shared" si="320"/>
        <v>0</v>
      </c>
      <c r="DG516">
        <f>ROUND(ROUND(AF516,2)*CX516,2)</f>
        <v>0</v>
      </c>
      <c r="DH516">
        <f>Source!I431*SmtRes!Y516</f>
        <v>0.15200640000000001</v>
      </c>
      <c r="DI516">
        <f>AD516</f>
        <v>0</v>
      </c>
      <c r="DJ516">
        <f>EtalonRes!AB548</f>
        <v>0</v>
      </c>
      <c r="DK516">
        <f>Source!BA431</f>
        <v>33.39</v>
      </c>
      <c r="DL516" t="s">
        <v>6</v>
      </c>
      <c r="DM516">
        <v>0</v>
      </c>
      <c r="DN516" t="s">
        <v>6</v>
      </c>
      <c r="DO516">
        <v>0</v>
      </c>
      <c r="GQ516">
        <v>-1</v>
      </c>
      <c r="GR516">
        <v>-1</v>
      </c>
    </row>
    <row r="517" spans="1:200" x14ac:dyDescent="0.2">
      <c r="A517">
        <f>ROW(Source!A431)</f>
        <v>431</v>
      </c>
      <c r="B517">
        <v>74715642</v>
      </c>
      <c r="C517">
        <v>74763796</v>
      </c>
      <c r="D517">
        <v>49672573</v>
      </c>
      <c r="E517">
        <v>1</v>
      </c>
      <c r="F517">
        <v>1</v>
      </c>
      <c r="G517">
        <v>1</v>
      </c>
      <c r="H517">
        <v>2</v>
      </c>
      <c r="I517" t="s">
        <v>527</v>
      </c>
      <c r="J517" t="s">
        <v>528</v>
      </c>
      <c r="K517" t="s">
        <v>529</v>
      </c>
      <c r="L517">
        <v>1367</v>
      </c>
      <c r="N517">
        <v>1011</v>
      </c>
      <c r="O517" t="s">
        <v>530</v>
      </c>
      <c r="P517" t="s">
        <v>530</v>
      </c>
      <c r="Q517">
        <v>1</v>
      </c>
      <c r="W517">
        <v>0</v>
      </c>
      <c r="X517">
        <v>-430484415</v>
      </c>
      <c r="Y517">
        <f t="shared" si="317"/>
        <v>0.26250000000000001</v>
      </c>
      <c r="AA517">
        <v>0</v>
      </c>
      <c r="AB517">
        <v>1530.2</v>
      </c>
      <c r="AC517">
        <v>450.77</v>
      </c>
      <c r="AD517">
        <v>0</v>
      </c>
      <c r="AE517">
        <v>0</v>
      </c>
      <c r="AF517">
        <v>115.4</v>
      </c>
      <c r="AG517">
        <v>13.5</v>
      </c>
      <c r="AH517">
        <v>0</v>
      </c>
      <c r="AI517">
        <v>1</v>
      </c>
      <c r="AJ517">
        <v>13.26</v>
      </c>
      <c r="AK517">
        <v>33.39</v>
      </c>
      <c r="AL517">
        <v>1</v>
      </c>
      <c r="AM517">
        <v>4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6</v>
      </c>
      <c r="AT517">
        <v>0.25</v>
      </c>
      <c r="AU517" t="s">
        <v>64</v>
      </c>
      <c r="AV517">
        <v>0</v>
      </c>
      <c r="AW517">
        <v>2</v>
      </c>
      <c r="AX517">
        <v>74763813</v>
      </c>
      <c r="AY517">
        <v>1</v>
      </c>
      <c r="AZ517">
        <v>0</v>
      </c>
      <c r="BA517">
        <v>549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V517">
        <v>0</v>
      </c>
      <c r="CW517">
        <f>ROUND(Y517*Source!I431*DO517,7)</f>
        <v>0</v>
      </c>
      <c r="CX517">
        <f>ROUND(Y517*Source!I431,7)</f>
        <v>5.93775E-2</v>
      </c>
      <c r="CY517">
        <f>AB517</f>
        <v>1530.2</v>
      </c>
      <c r="CZ517">
        <f>AF517</f>
        <v>115.4</v>
      </c>
      <c r="DA517">
        <f>AJ517</f>
        <v>13.26</v>
      </c>
      <c r="DB517">
        <f t="shared" si="318"/>
        <v>30.29</v>
      </c>
      <c r="DC517">
        <f t="shared" si="319"/>
        <v>3.55</v>
      </c>
      <c r="DD517" t="s">
        <v>6</v>
      </c>
      <c r="DE517" t="s">
        <v>6</v>
      </c>
      <c r="DF517">
        <f t="shared" si="320"/>
        <v>0</v>
      </c>
      <c r="DG517">
        <f>ROUND(ROUND(AF517*AJ517,2)*CX517,2)</f>
        <v>90.86</v>
      </c>
      <c r="DH517">
        <f>Source!I431*SmtRes!Y517</f>
        <v>5.9377500000000007E-2</v>
      </c>
      <c r="DI517">
        <f>AB517</f>
        <v>1530.2</v>
      </c>
      <c r="DJ517">
        <f>EtalonRes!Z549</f>
        <v>115.4</v>
      </c>
      <c r="DK517">
        <f>Source!BB431</f>
        <v>13.26</v>
      </c>
      <c r="DL517" t="s">
        <v>6</v>
      </c>
      <c r="DM517">
        <v>0</v>
      </c>
      <c r="DN517" t="s">
        <v>6</v>
      </c>
      <c r="DO517">
        <v>0</v>
      </c>
      <c r="GQ517">
        <v>-1</v>
      </c>
      <c r="GR517">
        <v>-1</v>
      </c>
    </row>
    <row r="518" spans="1:200" x14ac:dyDescent="0.2">
      <c r="A518">
        <f>ROW(Source!A431)</f>
        <v>431</v>
      </c>
      <c r="B518">
        <v>74715642</v>
      </c>
      <c r="C518">
        <v>74763796</v>
      </c>
      <c r="D518">
        <v>49672695</v>
      </c>
      <c r="E518">
        <v>1</v>
      </c>
      <c r="F518">
        <v>1</v>
      </c>
      <c r="G518">
        <v>1</v>
      </c>
      <c r="H518">
        <v>2</v>
      </c>
      <c r="I518" t="s">
        <v>531</v>
      </c>
      <c r="J518" t="s">
        <v>532</v>
      </c>
      <c r="K518" t="s">
        <v>533</v>
      </c>
      <c r="L518">
        <v>1367</v>
      </c>
      <c r="N518">
        <v>1011</v>
      </c>
      <c r="O518" t="s">
        <v>530</v>
      </c>
      <c r="P518" t="s">
        <v>530</v>
      </c>
      <c r="Q518">
        <v>1</v>
      </c>
      <c r="W518">
        <v>0</v>
      </c>
      <c r="X518">
        <v>1063590936</v>
      </c>
      <c r="Y518">
        <f t="shared" si="317"/>
        <v>18.532499999999999</v>
      </c>
      <c r="AA518">
        <v>0</v>
      </c>
      <c r="AB518">
        <v>41.37</v>
      </c>
      <c r="AC518">
        <v>0</v>
      </c>
      <c r="AD518">
        <v>0</v>
      </c>
      <c r="AE518">
        <v>0</v>
      </c>
      <c r="AF518">
        <v>3.12</v>
      </c>
      <c r="AG518">
        <v>0</v>
      </c>
      <c r="AH518">
        <v>0</v>
      </c>
      <c r="AI518">
        <v>1</v>
      </c>
      <c r="AJ518">
        <v>13.26</v>
      </c>
      <c r="AK518">
        <v>33.39</v>
      </c>
      <c r="AL518">
        <v>1</v>
      </c>
      <c r="AM518">
        <v>4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6</v>
      </c>
      <c r="AT518">
        <v>17.649999999999999</v>
      </c>
      <c r="AU518" t="s">
        <v>64</v>
      </c>
      <c r="AV518">
        <v>0</v>
      </c>
      <c r="AW518">
        <v>2</v>
      </c>
      <c r="AX518">
        <v>74763814</v>
      </c>
      <c r="AY518">
        <v>1</v>
      </c>
      <c r="AZ518">
        <v>0</v>
      </c>
      <c r="BA518">
        <v>550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V518">
        <v>0</v>
      </c>
      <c r="CW518">
        <f>ROUND(Y518*Source!I431*DO518,7)</f>
        <v>0</v>
      </c>
      <c r="CX518">
        <f>ROUND(Y518*Source!I431,7)</f>
        <v>4.1920514999999998</v>
      </c>
      <c r="CY518">
        <f>AB518</f>
        <v>41.37</v>
      </c>
      <c r="CZ518">
        <f>AF518</f>
        <v>3.12</v>
      </c>
      <c r="DA518">
        <f>AJ518</f>
        <v>13.26</v>
      </c>
      <c r="DB518">
        <f t="shared" si="318"/>
        <v>57.82</v>
      </c>
      <c r="DC518">
        <f t="shared" si="319"/>
        <v>0</v>
      </c>
      <c r="DD518" t="s">
        <v>6</v>
      </c>
      <c r="DE518" t="s">
        <v>6</v>
      </c>
      <c r="DF518">
        <f t="shared" si="320"/>
        <v>0</v>
      </c>
      <c r="DG518">
        <f>ROUND(ROUND(AF518*AJ518,2)*CX518,2)</f>
        <v>173.43</v>
      </c>
      <c r="DH518">
        <f>Source!I431*SmtRes!Y518</f>
        <v>4.1920514999999998</v>
      </c>
      <c r="DI518">
        <f>AB518</f>
        <v>41.37</v>
      </c>
      <c r="DJ518">
        <f>EtalonRes!Z550</f>
        <v>3.12</v>
      </c>
      <c r="DK518">
        <f>Source!BB431</f>
        <v>13.26</v>
      </c>
      <c r="DL518" t="s">
        <v>6</v>
      </c>
      <c r="DM518">
        <v>0</v>
      </c>
      <c r="DN518" t="s">
        <v>6</v>
      </c>
      <c r="DO518">
        <v>0</v>
      </c>
      <c r="GQ518">
        <v>-1</v>
      </c>
      <c r="GR518">
        <v>-1</v>
      </c>
    </row>
    <row r="519" spans="1:200" x14ac:dyDescent="0.2">
      <c r="A519">
        <f>ROW(Source!A431)</f>
        <v>431</v>
      </c>
      <c r="B519">
        <v>74715642</v>
      </c>
      <c r="C519">
        <v>74763796</v>
      </c>
      <c r="D519">
        <v>49672703</v>
      </c>
      <c r="E519">
        <v>1</v>
      </c>
      <c r="F519">
        <v>1</v>
      </c>
      <c r="G519">
        <v>1</v>
      </c>
      <c r="H519">
        <v>2</v>
      </c>
      <c r="I519" t="s">
        <v>550</v>
      </c>
      <c r="J519" t="s">
        <v>551</v>
      </c>
      <c r="K519" t="s">
        <v>552</v>
      </c>
      <c r="L519">
        <v>1367</v>
      </c>
      <c r="N519">
        <v>1011</v>
      </c>
      <c r="O519" t="s">
        <v>530</v>
      </c>
      <c r="P519" t="s">
        <v>530</v>
      </c>
      <c r="Q519">
        <v>1</v>
      </c>
      <c r="W519">
        <v>0</v>
      </c>
      <c r="X519">
        <v>-1424865896</v>
      </c>
      <c r="Y519">
        <f t="shared" si="317"/>
        <v>0.24150000000000002</v>
      </c>
      <c r="AA519">
        <v>0</v>
      </c>
      <c r="AB519">
        <v>88.31</v>
      </c>
      <c r="AC519">
        <v>0</v>
      </c>
      <c r="AD519">
        <v>0</v>
      </c>
      <c r="AE519">
        <v>0</v>
      </c>
      <c r="AF519">
        <v>6.66</v>
      </c>
      <c r="AG519">
        <v>0</v>
      </c>
      <c r="AH519">
        <v>0</v>
      </c>
      <c r="AI519">
        <v>1</v>
      </c>
      <c r="AJ519">
        <v>13.26</v>
      </c>
      <c r="AK519">
        <v>33.39</v>
      </c>
      <c r="AL519">
        <v>1</v>
      </c>
      <c r="AM519">
        <v>4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6</v>
      </c>
      <c r="AT519">
        <v>0.23</v>
      </c>
      <c r="AU519" t="s">
        <v>64</v>
      </c>
      <c r="AV519">
        <v>0</v>
      </c>
      <c r="AW519">
        <v>2</v>
      </c>
      <c r="AX519">
        <v>74763815</v>
      </c>
      <c r="AY519">
        <v>1</v>
      </c>
      <c r="AZ519">
        <v>0</v>
      </c>
      <c r="BA519">
        <v>551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V519">
        <v>0</v>
      </c>
      <c r="CW519">
        <f>ROUND(Y519*Source!I431*DO519,7)</f>
        <v>0</v>
      </c>
      <c r="CX519">
        <f>ROUND(Y519*Source!I431,7)</f>
        <v>5.4627299999999997E-2</v>
      </c>
      <c r="CY519">
        <f>AB519</f>
        <v>88.31</v>
      </c>
      <c r="CZ519">
        <f>AF519</f>
        <v>6.66</v>
      </c>
      <c r="DA519">
        <f>AJ519</f>
        <v>13.26</v>
      </c>
      <c r="DB519">
        <f t="shared" si="318"/>
        <v>1.61</v>
      </c>
      <c r="DC519">
        <f t="shared" si="319"/>
        <v>0</v>
      </c>
      <c r="DD519" t="s">
        <v>6</v>
      </c>
      <c r="DE519" t="s">
        <v>6</v>
      </c>
      <c r="DF519">
        <f t="shared" si="320"/>
        <v>0</v>
      </c>
      <c r="DG519">
        <f>ROUND(ROUND(AF519*AJ519,2)*CX519,2)</f>
        <v>4.82</v>
      </c>
      <c r="DH519">
        <f>Source!I431*SmtRes!Y519</f>
        <v>5.4627300000000011E-2</v>
      </c>
      <c r="DI519">
        <f>AB519</f>
        <v>88.31</v>
      </c>
      <c r="DJ519">
        <f>EtalonRes!Z551</f>
        <v>6.66</v>
      </c>
      <c r="DK519">
        <f>Source!BB431</f>
        <v>13.26</v>
      </c>
      <c r="DL519" t="s">
        <v>6</v>
      </c>
      <c r="DM519">
        <v>0</v>
      </c>
      <c r="DN519" t="s">
        <v>6</v>
      </c>
      <c r="DO519">
        <v>0</v>
      </c>
      <c r="GQ519">
        <v>-1</v>
      </c>
      <c r="GR519">
        <v>-1</v>
      </c>
    </row>
    <row r="520" spans="1:200" x14ac:dyDescent="0.2">
      <c r="A520">
        <f>ROW(Source!A431)</f>
        <v>431</v>
      </c>
      <c r="B520">
        <v>74715642</v>
      </c>
      <c r="C520">
        <v>74763796</v>
      </c>
      <c r="D520">
        <v>49673503</v>
      </c>
      <c r="E520">
        <v>1</v>
      </c>
      <c r="F520">
        <v>1</v>
      </c>
      <c r="G520">
        <v>1</v>
      </c>
      <c r="H520">
        <v>2</v>
      </c>
      <c r="I520" t="s">
        <v>534</v>
      </c>
      <c r="J520" t="s">
        <v>535</v>
      </c>
      <c r="K520" t="s">
        <v>536</v>
      </c>
      <c r="L520">
        <v>1367</v>
      </c>
      <c r="N520">
        <v>1011</v>
      </c>
      <c r="O520" t="s">
        <v>530</v>
      </c>
      <c r="P520" t="s">
        <v>530</v>
      </c>
      <c r="Q520">
        <v>1</v>
      </c>
      <c r="W520">
        <v>0</v>
      </c>
      <c r="X520">
        <v>509054691</v>
      </c>
      <c r="Y520">
        <f t="shared" si="317"/>
        <v>0.40950000000000003</v>
      </c>
      <c r="AA520">
        <v>0</v>
      </c>
      <c r="AB520">
        <v>871.31</v>
      </c>
      <c r="AC520">
        <v>387.32</v>
      </c>
      <c r="AD520">
        <v>0</v>
      </c>
      <c r="AE520">
        <v>0</v>
      </c>
      <c r="AF520">
        <v>65.709999999999994</v>
      </c>
      <c r="AG520">
        <v>11.6</v>
      </c>
      <c r="AH520">
        <v>0</v>
      </c>
      <c r="AI520">
        <v>1</v>
      </c>
      <c r="AJ520">
        <v>13.26</v>
      </c>
      <c r="AK520">
        <v>33.39</v>
      </c>
      <c r="AL520">
        <v>1</v>
      </c>
      <c r="AM520">
        <v>4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6</v>
      </c>
      <c r="AT520">
        <v>0.39</v>
      </c>
      <c r="AU520" t="s">
        <v>64</v>
      </c>
      <c r="AV520">
        <v>0</v>
      </c>
      <c r="AW520">
        <v>2</v>
      </c>
      <c r="AX520">
        <v>74763816</v>
      </c>
      <c r="AY520">
        <v>1</v>
      </c>
      <c r="AZ520">
        <v>0</v>
      </c>
      <c r="BA520">
        <v>552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V520">
        <v>0</v>
      </c>
      <c r="CW520">
        <f>ROUND(Y520*Source!I431*DO520,7)</f>
        <v>0</v>
      </c>
      <c r="CX520">
        <f>ROUND(Y520*Source!I431,7)</f>
        <v>9.26289E-2</v>
      </c>
      <c r="CY520">
        <f>AB520</f>
        <v>871.31</v>
      </c>
      <c r="CZ520">
        <f>AF520</f>
        <v>65.709999999999994</v>
      </c>
      <c r="DA520">
        <f>AJ520</f>
        <v>13.26</v>
      </c>
      <c r="DB520">
        <f t="shared" si="318"/>
        <v>26.91</v>
      </c>
      <c r="DC520">
        <f t="shared" si="319"/>
        <v>4.75</v>
      </c>
      <c r="DD520" t="s">
        <v>6</v>
      </c>
      <c r="DE520" t="s">
        <v>6</v>
      </c>
      <c r="DF520">
        <f t="shared" si="320"/>
        <v>0</v>
      </c>
      <c r="DG520">
        <f>ROUND(ROUND(AF520*AJ520,2)*CX520,2)</f>
        <v>80.709999999999994</v>
      </c>
      <c r="DH520">
        <f>Source!I431*SmtRes!Y520</f>
        <v>9.2628900000000014E-2</v>
      </c>
      <c r="DI520">
        <f>AB520</f>
        <v>871.31</v>
      </c>
      <c r="DJ520">
        <f>EtalonRes!Z552</f>
        <v>65.709999999999994</v>
      </c>
      <c r="DK520">
        <f>Source!BB431</f>
        <v>13.26</v>
      </c>
      <c r="DL520" t="s">
        <v>6</v>
      </c>
      <c r="DM520">
        <v>0</v>
      </c>
      <c r="DN520" t="s">
        <v>6</v>
      </c>
      <c r="DO520">
        <v>0</v>
      </c>
      <c r="GQ520">
        <v>-1</v>
      </c>
      <c r="GR520">
        <v>-1</v>
      </c>
    </row>
    <row r="521" spans="1:200" x14ac:dyDescent="0.2">
      <c r="A521">
        <f>ROW(Source!A431)</f>
        <v>431</v>
      </c>
      <c r="B521">
        <v>74715642</v>
      </c>
      <c r="C521">
        <v>74763796</v>
      </c>
      <c r="D521">
        <v>49673715</v>
      </c>
      <c r="E521">
        <v>1</v>
      </c>
      <c r="F521">
        <v>1</v>
      </c>
      <c r="G521">
        <v>1</v>
      </c>
      <c r="H521">
        <v>2</v>
      </c>
      <c r="I521" t="s">
        <v>553</v>
      </c>
      <c r="J521" t="s">
        <v>554</v>
      </c>
      <c r="K521" t="s">
        <v>555</v>
      </c>
      <c r="L521">
        <v>1367</v>
      </c>
      <c r="N521">
        <v>1011</v>
      </c>
      <c r="O521" t="s">
        <v>530</v>
      </c>
      <c r="P521" t="s">
        <v>530</v>
      </c>
      <c r="Q521">
        <v>1</v>
      </c>
      <c r="W521">
        <v>0</v>
      </c>
      <c r="X521">
        <v>829370094</v>
      </c>
      <c r="Y521">
        <f t="shared" si="317"/>
        <v>1.3965000000000001</v>
      </c>
      <c r="AA521">
        <v>0</v>
      </c>
      <c r="AB521">
        <v>107.41</v>
      </c>
      <c r="AC521">
        <v>0</v>
      </c>
      <c r="AD521">
        <v>0</v>
      </c>
      <c r="AE521">
        <v>0</v>
      </c>
      <c r="AF521">
        <v>8.1</v>
      </c>
      <c r="AG521">
        <v>0</v>
      </c>
      <c r="AH521">
        <v>0</v>
      </c>
      <c r="AI521">
        <v>1</v>
      </c>
      <c r="AJ521">
        <v>13.26</v>
      </c>
      <c r="AK521">
        <v>33.39</v>
      </c>
      <c r="AL521">
        <v>1</v>
      </c>
      <c r="AM521">
        <v>4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6</v>
      </c>
      <c r="AT521">
        <v>1.33</v>
      </c>
      <c r="AU521" t="s">
        <v>64</v>
      </c>
      <c r="AV521">
        <v>0</v>
      </c>
      <c r="AW521">
        <v>2</v>
      </c>
      <c r="AX521">
        <v>74763817</v>
      </c>
      <c r="AY521">
        <v>1</v>
      </c>
      <c r="AZ521">
        <v>0</v>
      </c>
      <c r="BA521">
        <v>553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V521">
        <v>0</v>
      </c>
      <c r="CW521">
        <f>ROUND(Y521*Source!I431*DO521,7)</f>
        <v>0</v>
      </c>
      <c r="CX521">
        <f>ROUND(Y521*Source!I431,7)</f>
        <v>0.31588830000000001</v>
      </c>
      <c r="CY521">
        <f>AB521</f>
        <v>107.41</v>
      </c>
      <c r="CZ521">
        <f>AF521</f>
        <v>8.1</v>
      </c>
      <c r="DA521">
        <f>AJ521</f>
        <v>13.26</v>
      </c>
      <c r="DB521">
        <f t="shared" si="318"/>
        <v>11.31</v>
      </c>
      <c r="DC521">
        <f t="shared" si="319"/>
        <v>0</v>
      </c>
      <c r="DD521" t="s">
        <v>6</v>
      </c>
      <c r="DE521" t="s">
        <v>6</v>
      </c>
      <c r="DF521">
        <f t="shared" si="320"/>
        <v>0</v>
      </c>
      <c r="DG521">
        <f>ROUND(ROUND(AF521*AJ521,2)*CX521,2)</f>
        <v>33.93</v>
      </c>
      <c r="DH521">
        <f>Source!I431*SmtRes!Y521</f>
        <v>0.31588830000000001</v>
      </c>
      <c r="DI521">
        <f>AB521</f>
        <v>107.41</v>
      </c>
      <c r="DJ521">
        <f>EtalonRes!Z553</f>
        <v>8.1</v>
      </c>
      <c r="DK521">
        <f>Source!BB431</f>
        <v>13.26</v>
      </c>
      <c r="DL521" t="s">
        <v>6</v>
      </c>
      <c r="DM521">
        <v>0</v>
      </c>
      <c r="DN521" t="s">
        <v>6</v>
      </c>
      <c r="DO521">
        <v>0</v>
      </c>
      <c r="GQ521">
        <v>-1</v>
      </c>
      <c r="GR521">
        <v>-1</v>
      </c>
    </row>
    <row r="522" spans="1:200" x14ac:dyDescent="0.2">
      <c r="A522">
        <f>ROW(Source!A431)</f>
        <v>431</v>
      </c>
      <c r="B522">
        <v>74715642</v>
      </c>
      <c r="C522">
        <v>74763796</v>
      </c>
      <c r="D522">
        <v>49521144</v>
      </c>
      <c r="E522">
        <v>1</v>
      </c>
      <c r="F522">
        <v>1</v>
      </c>
      <c r="G522">
        <v>1</v>
      </c>
      <c r="H522">
        <v>3</v>
      </c>
      <c r="I522" t="s">
        <v>556</v>
      </c>
      <c r="J522" t="s">
        <v>557</v>
      </c>
      <c r="K522" t="s">
        <v>558</v>
      </c>
      <c r="L522">
        <v>1348</v>
      </c>
      <c r="N522">
        <v>1009</v>
      </c>
      <c r="O522" t="s">
        <v>559</v>
      </c>
      <c r="P522" t="s">
        <v>559</v>
      </c>
      <c r="Q522">
        <v>1000</v>
      </c>
      <c r="W522">
        <v>0</v>
      </c>
      <c r="X522">
        <v>-847628873</v>
      </c>
      <c r="Y522" s="183" t="e">
        <f>#REF!</f>
        <v>#REF!</v>
      </c>
      <c r="AA522">
        <v>241405.89</v>
      </c>
      <c r="AB522">
        <v>0</v>
      </c>
      <c r="AC522">
        <v>0</v>
      </c>
      <c r="AD522">
        <v>0</v>
      </c>
      <c r="AE522">
        <v>26499</v>
      </c>
      <c r="AF522">
        <v>0</v>
      </c>
      <c r="AG522">
        <v>0</v>
      </c>
      <c r="AH522">
        <v>0</v>
      </c>
      <c r="AI522">
        <v>9.11</v>
      </c>
      <c r="AJ522">
        <v>1</v>
      </c>
      <c r="AK522">
        <v>1</v>
      </c>
      <c r="AL522">
        <v>1</v>
      </c>
      <c r="AM522">
        <v>4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6</v>
      </c>
      <c r="AT522">
        <v>8.4000000000000003E-4</v>
      </c>
      <c r="AU522" t="s">
        <v>6</v>
      </c>
      <c r="AV522">
        <v>0</v>
      </c>
      <c r="AW522">
        <v>2</v>
      </c>
      <c r="AX522">
        <v>74763818</v>
      </c>
      <c r="AY522">
        <v>1</v>
      </c>
      <c r="AZ522">
        <v>0</v>
      </c>
      <c r="BA522">
        <v>554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V522">
        <v>0</v>
      </c>
      <c r="CW522">
        <v>0</v>
      </c>
      <c r="CX522" t="e">
        <f>ROUND(Y522*Source!I431,7)</f>
        <v>#REF!</v>
      </c>
      <c r="CY522">
        <f t="shared" ref="CY522:CY528" si="321">AA522</f>
        <v>241405.89</v>
      </c>
      <c r="CZ522">
        <f t="shared" ref="CZ522:CZ528" si="322">AE522</f>
        <v>26499</v>
      </c>
      <c r="DA522">
        <f t="shared" ref="DA522:DA528" si="323">AI522</f>
        <v>9.11</v>
      </c>
      <c r="DB522">
        <f t="shared" ref="DB522:DB528" si="324">ROUND(ROUND(AT522*CZ522,2),2)</f>
        <v>22.26</v>
      </c>
      <c r="DC522">
        <f t="shared" ref="DC522:DC528" si="325">ROUND(ROUND(AT522*AG522,2),2)</f>
        <v>0</v>
      </c>
      <c r="DD522" t="s">
        <v>6</v>
      </c>
      <c r="DE522" t="s">
        <v>6</v>
      </c>
      <c r="DF522" t="e">
        <f t="shared" ref="DF522:DF528" si="326">ROUND(ROUND(AE522*AI522,2)*CX522,2)</f>
        <v>#REF!</v>
      </c>
      <c r="DG522" t="e">
        <f t="shared" ref="DG522:DG530" si="327">ROUND(ROUND(AF522,2)*CX522,2)</f>
        <v>#REF!</v>
      </c>
      <c r="DH522" t="e">
        <f>Source!I431*SmtRes!Y522</f>
        <v>#REF!</v>
      </c>
      <c r="DI522">
        <f t="shared" ref="DI522:DI528" si="328">AA522</f>
        <v>241405.89</v>
      </c>
      <c r="DJ522">
        <f>EtalonRes!Y554</f>
        <v>26499</v>
      </c>
      <c r="DK522">
        <f>Source!BC431</f>
        <v>9.11</v>
      </c>
      <c r="DL522" t="s">
        <v>6</v>
      </c>
      <c r="DM522">
        <v>0</v>
      </c>
      <c r="DN522" t="s">
        <v>6</v>
      </c>
      <c r="DO522">
        <v>0</v>
      </c>
      <c r="GQ522">
        <v>-1</v>
      </c>
      <c r="GR522">
        <v>-1</v>
      </c>
    </row>
    <row r="523" spans="1:200" x14ac:dyDescent="0.2">
      <c r="A523">
        <f>ROW(Source!A431)</f>
        <v>431</v>
      </c>
      <c r="B523">
        <v>74715642</v>
      </c>
      <c r="C523">
        <v>74763796</v>
      </c>
      <c r="D523">
        <v>49524301</v>
      </c>
      <c r="E523">
        <v>1</v>
      </c>
      <c r="F523">
        <v>1</v>
      </c>
      <c r="G523">
        <v>1</v>
      </c>
      <c r="H523">
        <v>3</v>
      </c>
      <c r="I523" t="s">
        <v>560</v>
      </c>
      <c r="J523" t="s">
        <v>561</v>
      </c>
      <c r="K523" t="s">
        <v>562</v>
      </c>
      <c r="L523">
        <v>1348</v>
      </c>
      <c r="N523">
        <v>1009</v>
      </c>
      <c r="O523" t="s">
        <v>559</v>
      </c>
      <c r="P523" t="s">
        <v>559</v>
      </c>
      <c r="Q523">
        <v>1000</v>
      </c>
      <c r="W523">
        <v>0</v>
      </c>
      <c r="X523">
        <v>1824693337</v>
      </c>
      <c r="Y523" s="183" t="e">
        <f>#REF!</f>
        <v>#REF!</v>
      </c>
      <c r="AA523">
        <v>94397.82</v>
      </c>
      <c r="AB523">
        <v>0</v>
      </c>
      <c r="AC523">
        <v>0</v>
      </c>
      <c r="AD523">
        <v>0</v>
      </c>
      <c r="AE523">
        <v>10362</v>
      </c>
      <c r="AF523">
        <v>0</v>
      </c>
      <c r="AG523">
        <v>0</v>
      </c>
      <c r="AH523">
        <v>0</v>
      </c>
      <c r="AI523">
        <v>9.11</v>
      </c>
      <c r="AJ523">
        <v>1</v>
      </c>
      <c r="AK523">
        <v>1</v>
      </c>
      <c r="AL523">
        <v>1</v>
      </c>
      <c r="AM523">
        <v>4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6</v>
      </c>
      <c r="AT523">
        <v>3.8999999999999999E-4</v>
      </c>
      <c r="AU523" t="s">
        <v>6</v>
      </c>
      <c r="AV523">
        <v>0</v>
      </c>
      <c r="AW523">
        <v>2</v>
      </c>
      <c r="AX523">
        <v>74763819</v>
      </c>
      <c r="AY523">
        <v>1</v>
      </c>
      <c r="AZ523">
        <v>0</v>
      </c>
      <c r="BA523">
        <v>555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V523">
        <v>0</v>
      </c>
      <c r="CW523">
        <v>0</v>
      </c>
      <c r="CX523" t="e">
        <f>ROUND(Y523*Source!I431,7)</f>
        <v>#REF!</v>
      </c>
      <c r="CY523">
        <f t="shared" si="321"/>
        <v>94397.82</v>
      </c>
      <c r="CZ523">
        <f t="shared" si="322"/>
        <v>10362</v>
      </c>
      <c r="DA523">
        <f t="shared" si="323"/>
        <v>9.11</v>
      </c>
      <c r="DB523">
        <f t="shared" si="324"/>
        <v>4.04</v>
      </c>
      <c r="DC523">
        <f t="shared" si="325"/>
        <v>0</v>
      </c>
      <c r="DD523" t="s">
        <v>6</v>
      </c>
      <c r="DE523" t="s">
        <v>6</v>
      </c>
      <c r="DF523" t="e">
        <f t="shared" si="326"/>
        <v>#REF!</v>
      </c>
      <c r="DG523" t="e">
        <f t="shared" si="327"/>
        <v>#REF!</v>
      </c>
      <c r="DH523" t="e">
        <f>Source!I431*SmtRes!Y523</f>
        <v>#REF!</v>
      </c>
      <c r="DI523">
        <f t="shared" si="328"/>
        <v>94397.82</v>
      </c>
      <c r="DJ523">
        <f>EtalonRes!Y555</f>
        <v>10362</v>
      </c>
      <c r="DK523">
        <f>Source!BC431</f>
        <v>9.11</v>
      </c>
      <c r="DL523" t="s">
        <v>6</v>
      </c>
      <c r="DM523">
        <v>0</v>
      </c>
      <c r="DN523" t="s">
        <v>6</v>
      </c>
      <c r="DO523">
        <v>0</v>
      </c>
      <c r="GQ523">
        <v>-1</v>
      </c>
      <c r="GR523">
        <v>-1</v>
      </c>
    </row>
    <row r="524" spans="1:200" x14ac:dyDescent="0.2">
      <c r="A524">
        <f>ROW(Source!A431)</f>
        <v>431</v>
      </c>
      <c r="B524">
        <v>74715642</v>
      </c>
      <c r="C524">
        <v>74763796</v>
      </c>
      <c r="D524">
        <v>49525488</v>
      </c>
      <c r="E524">
        <v>1</v>
      </c>
      <c r="F524">
        <v>1</v>
      </c>
      <c r="G524">
        <v>1</v>
      </c>
      <c r="H524">
        <v>3</v>
      </c>
      <c r="I524" t="s">
        <v>537</v>
      </c>
      <c r="J524" t="s">
        <v>538</v>
      </c>
      <c r="K524" t="s">
        <v>539</v>
      </c>
      <c r="L524">
        <v>1346</v>
      </c>
      <c r="N524">
        <v>1009</v>
      </c>
      <c r="O524" t="s">
        <v>540</v>
      </c>
      <c r="P524" t="s">
        <v>540</v>
      </c>
      <c r="Q524">
        <v>1</v>
      </c>
      <c r="W524">
        <v>0</v>
      </c>
      <c r="X524">
        <v>-1864341761</v>
      </c>
      <c r="Y524" s="183" t="e">
        <f>#REF!</f>
        <v>#REF!</v>
      </c>
      <c r="AA524">
        <v>82.35</v>
      </c>
      <c r="AB524">
        <v>0</v>
      </c>
      <c r="AC524">
        <v>0</v>
      </c>
      <c r="AD524">
        <v>0</v>
      </c>
      <c r="AE524">
        <v>9.0399999999999991</v>
      </c>
      <c r="AF524">
        <v>0</v>
      </c>
      <c r="AG524">
        <v>0</v>
      </c>
      <c r="AH524">
        <v>0</v>
      </c>
      <c r="AI524">
        <v>9.11</v>
      </c>
      <c r="AJ524">
        <v>1</v>
      </c>
      <c r="AK524">
        <v>1</v>
      </c>
      <c r="AL524">
        <v>1</v>
      </c>
      <c r="AM524">
        <v>4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6</v>
      </c>
      <c r="AT524">
        <v>11</v>
      </c>
      <c r="AU524" t="s">
        <v>6</v>
      </c>
      <c r="AV524">
        <v>0</v>
      </c>
      <c r="AW524">
        <v>2</v>
      </c>
      <c r="AX524">
        <v>74763820</v>
      </c>
      <c r="AY524">
        <v>1</v>
      </c>
      <c r="AZ524">
        <v>0</v>
      </c>
      <c r="BA524">
        <v>556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V524">
        <v>0</v>
      </c>
      <c r="CW524">
        <v>0</v>
      </c>
      <c r="CX524" t="e">
        <f>ROUND(Y524*Source!I431,7)</f>
        <v>#REF!</v>
      </c>
      <c r="CY524">
        <f t="shared" si="321"/>
        <v>82.35</v>
      </c>
      <c r="CZ524">
        <f t="shared" si="322"/>
        <v>9.0399999999999991</v>
      </c>
      <c r="DA524">
        <f t="shared" si="323"/>
        <v>9.11</v>
      </c>
      <c r="DB524">
        <f t="shared" si="324"/>
        <v>99.44</v>
      </c>
      <c r="DC524">
        <f t="shared" si="325"/>
        <v>0</v>
      </c>
      <c r="DD524" t="s">
        <v>6</v>
      </c>
      <c r="DE524" t="s">
        <v>6</v>
      </c>
      <c r="DF524" t="e">
        <f t="shared" si="326"/>
        <v>#REF!</v>
      </c>
      <c r="DG524" t="e">
        <f t="shared" si="327"/>
        <v>#REF!</v>
      </c>
      <c r="DH524" t="e">
        <f>Source!I431*SmtRes!Y524</f>
        <v>#REF!</v>
      </c>
      <c r="DI524">
        <f t="shared" si="328"/>
        <v>82.35</v>
      </c>
      <c r="DJ524">
        <f>EtalonRes!Y556</f>
        <v>9.0399999999999991</v>
      </c>
      <c r="DK524">
        <f>Source!BC431</f>
        <v>9.11</v>
      </c>
      <c r="DL524" t="s">
        <v>6</v>
      </c>
      <c r="DM524">
        <v>0</v>
      </c>
      <c r="DN524" t="s">
        <v>6</v>
      </c>
      <c r="DO524">
        <v>0</v>
      </c>
      <c r="GQ524">
        <v>-1</v>
      </c>
      <c r="GR524">
        <v>-1</v>
      </c>
    </row>
    <row r="525" spans="1:200" x14ac:dyDescent="0.2">
      <c r="A525">
        <f>ROW(Source!A431)</f>
        <v>431</v>
      </c>
      <c r="B525">
        <v>74715642</v>
      </c>
      <c r="C525">
        <v>74763796</v>
      </c>
      <c r="D525">
        <v>49526492</v>
      </c>
      <c r="E525">
        <v>1</v>
      </c>
      <c r="F525">
        <v>1</v>
      </c>
      <c r="G525">
        <v>1</v>
      </c>
      <c r="H525">
        <v>3</v>
      </c>
      <c r="I525" t="s">
        <v>541</v>
      </c>
      <c r="J525" t="s">
        <v>542</v>
      </c>
      <c r="K525" t="s">
        <v>543</v>
      </c>
      <c r="L525">
        <v>1346</v>
      </c>
      <c r="N525">
        <v>1009</v>
      </c>
      <c r="O525" t="s">
        <v>540</v>
      </c>
      <c r="P525" t="s">
        <v>540</v>
      </c>
      <c r="Q525">
        <v>1</v>
      </c>
      <c r="W525">
        <v>0</v>
      </c>
      <c r="X525">
        <v>497341279</v>
      </c>
      <c r="Y525" s="183" t="e">
        <f>#REF!</f>
        <v>#REF!</v>
      </c>
      <c r="AA525">
        <v>210.35</v>
      </c>
      <c r="AB525">
        <v>0</v>
      </c>
      <c r="AC525">
        <v>0</v>
      </c>
      <c r="AD525">
        <v>0</v>
      </c>
      <c r="AE525">
        <v>23.09</v>
      </c>
      <c r="AF525">
        <v>0</v>
      </c>
      <c r="AG525">
        <v>0</v>
      </c>
      <c r="AH525">
        <v>0</v>
      </c>
      <c r="AI525">
        <v>9.11</v>
      </c>
      <c r="AJ525">
        <v>1</v>
      </c>
      <c r="AK525">
        <v>1</v>
      </c>
      <c r="AL525">
        <v>1</v>
      </c>
      <c r="AM525">
        <v>4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6</v>
      </c>
      <c r="AT525">
        <v>7.58</v>
      </c>
      <c r="AU525" t="s">
        <v>6</v>
      </c>
      <c r="AV525">
        <v>0</v>
      </c>
      <c r="AW525">
        <v>2</v>
      </c>
      <c r="AX525">
        <v>74763821</v>
      </c>
      <c r="AY525">
        <v>1</v>
      </c>
      <c r="AZ525">
        <v>0</v>
      </c>
      <c r="BA525">
        <v>557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V525">
        <v>0</v>
      </c>
      <c r="CW525">
        <v>0</v>
      </c>
      <c r="CX525" t="e">
        <f>ROUND(Y525*Source!I431,7)</f>
        <v>#REF!</v>
      </c>
      <c r="CY525">
        <f t="shared" si="321"/>
        <v>210.35</v>
      </c>
      <c r="CZ525">
        <f t="shared" si="322"/>
        <v>23.09</v>
      </c>
      <c r="DA525">
        <f t="shared" si="323"/>
        <v>9.11</v>
      </c>
      <c r="DB525">
        <f t="shared" si="324"/>
        <v>175.02</v>
      </c>
      <c r="DC525">
        <f t="shared" si="325"/>
        <v>0</v>
      </c>
      <c r="DD525" t="s">
        <v>6</v>
      </c>
      <c r="DE525" t="s">
        <v>6</v>
      </c>
      <c r="DF525" t="e">
        <f t="shared" si="326"/>
        <v>#REF!</v>
      </c>
      <c r="DG525" t="e">
        <f t="shared" si="327"/>
        <v>#REF!</v>
      </c>
      <c r="DH525" t="e">
        <f>Source!I431*SmtRes!Y525</f>
        <v>#REF!</v>
      </c>
      <c r="DI525">
        <f t="shared" si="328"/>
        <v>210.35</v>
      </c>
      <c r="DJ525">
        <f>EtalonRes!Y557</f>
        <v>23.09</v>
      </c>
      <c r="DK525">
        <f>Source!BC431</f>
        <v>9.11</v>
      </c>
      <c r="DL525" t="s">
        <v>6</v>
      </c>
      <c r="DM525">
        <v>0</v>
      </c>
      <c r="DN525" t="s">
        <v>6</v>
      </c>
      <c r="DO525">
        <v>0</v>
      </c>
      <c r="GQ525">
        <v>-1</v>
      </c>
      <c r="GR525">
        <v>-1</v>
      </c>
    </row>
    <row r="526" spans="1:200" x14ac:dyDescent="0.2">
      <c r="A526">
        <f>ROW(Source!A431)</f>
        <v>431</v>
      </c>
      <c r="B526">
        <v>74715642</v>
      </c>
      <c r="C526">
        <v>74763796</v>
      </c>
      <c r="D526">
        <v>49555131</v>
      </c>
      <c r="E526">
        <v>1</v>
      </c>
      <c r="F526">
        <v>1</v>
      </c>
      <c r="G526">
        <v>1</v>
      </c>
      <c r="H526">
        <v>3</v>
      </c>
      <c r="I526" t="s">
        <v>563</v>
      </c>
      <c r="J526" t="s">
        <v>564</v>
      </c>
      <c r="K526" t="s">
        <v>565</v>
      </c>
      <c r="L526">
        <v>1348</v>
      </c>
      <c r="N526">
        <v>1009</v>
      </c>
      <c r="O526" t="s">
        <v>559</v>
      </c>
      <c r="P526" t="s">
        <v>559</v>
      </c>
      <c r="Q526">
        <v>1000</v>
      </c>
      <c r="W526">
        <v>0</v>
      </c>
      <c r="X526">
        <v>-364749507</v>
      </c>
      <c r="Y526" s="183" t="e">
        <f>#REF!</f>
        <v>#REF!</v>
      </c>
      <c r="AA526">
        <v>156537.13</v>
      </c>
      <c r="AB526">
        <v>0</v>
      </c>
      <c r="AC526">
        <v>0</v>
      </c>
      <c r="AD526">
        <v>0</v>
      </c>
      <c r="AE526">
        <v>17183</v>
      </c>
      <c r="AF526">
        <v>0</v>
      </c>
      <c r="AG526">
        <v>0</v>
      </c>
      <c r="AH526">
        <v>0</v>
      </c>
      <c r="AI526">
        <v>9.11</v>
      </c>
      <c r="AJ526">
        <v>1</v>
      </c>
      <c r="AK526">
        <v>1</v>
      </c>
      <c r="AL526">
        <v>1</v>
      </c>
      <c r="AM526">
        <v>4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6</v>
      </c>
      <c r="AT526">
        <v>5.13E-3</v>
      </c>
      <c r="AU526" t="s">
        <v>6</v>
      </c>
      <c r="AV526">
        <v>0</v>
      </c>
      <c r="AW526">
        <v>2</v>
      </c>
      <c r="AX526">
        <v>74763823</v>
      </c>
      <c r="AY526">
        <v>1</v>
      </c>
      <c r="AZ526">
        <v>0</v>
      </c>
      <c r="BA526">
        <v>559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V526">
        <v>0</v>
      </c>
      <c r="CW526">
        <v>0</v>
      </c>
      <c r="CX526" t="e">
        <f>ROUND(Y526*Source!I431,7)</f>
        <v>#REF!</v>
      </c>
      <c r="CY526">
        <f t="shared" si="321"/>
        <v>156537.13</v>
      </c>
      <c r="CZ526">
        <f t="shared" si="322"/>
        <v>17183</v>
      </c>
      <c r="DA526">
        <f t="shared" si="323"/>
        <v>9.11</v>
      </c>
      <c r="DB526">
        <f t="shared" si="324"/>
        <v>88.15</v>
      </c>
      <c r="DC526">
        <f t="shared" si="325"/>
        <v>0</v>
      </c>
      <c r="DD526" t="s">
        <v>6</v>
      </c>
      <c r="DE526" t="s">
        <v>6</v>
      </c>
      <c r="DF526" t="e">
        <f t="shared" si="326"/>
        <v>#REF!</v>
      </c>
      <c r="DG526" t="e">
        <f t="shared" si="327"/>
        <v>#REF!</v>
      </c>
      <c r="DH526" t="e">
        <f>Source!I431*SmtRes!Y526</f>
        <v>#REF!</v>
      </c>
      <c r="DI526">
        <f t="shared" si="328"/>
        <v>156537.13</v>
      </c>
      <c r="DJ526">
        <f>EtalonRes!Y559</f>
        <v>17183</v>
      </c>
      <c r="DK526">
        <f>Source!BC431</f>
        <v>9.11</v>
      </c>
      <c r="DL526" t="s">
        <v>6</v>
      </c>
      <c r="DM526">
        <v>0</v>
      </c>
      <c r="DN526" t="s">
        <v>6</v>
      </c>
      <c r="DO526">
        <v>0</v>
      </c>
      <c r="GQ526">
        <v>-1</v>
      </c>
      <c r="GR526">
        <v>-1</v>
      </c>
    </row>
    <row r="527" spans="1:200" x14ac:dyDescent="0.2">
      <c r="A527">
        <f>ROW(Source!A431)</f>
        <v>431</v>
      </c>
      <c r="B527">
        <v>74715642</v>
      </c>
      <c r="C527">
        <v>74763796</v>
      </c>
      <c r="D527">
        <v>0</v>
      </c>
      <c r="E527">
        <v>0</v>
      </c>
      <c r="F527">
        <v>1</v>
      </c>
      <c r="G527">
        <v>1</v>
      </c>
      <c r="H527">
        <v>3</v>
      </c>
      <c r="I527" t="s">
        <v>35</v>
      </c>
      <c r="J527" t="s">
        <v>117</v>
      </c>
      <c r="K527" t="s">
        <v>271</v>
      </c>
      <c r="L527">
        <v>1327</v>
      </c>
      <c r="N527">
        <v>1005</v>
      </c>
      <c r="O527" t="s">
        <v>105</v>
      </c>
      <c r="P527" t="s">
        <v>105</v>
      </c>
      <c r="Q527">
        <v>1</v>
      </c>
      <c r="W527">
        <v>0</v>
      </c>
      <c r="X527">
        <v>823171850</v>
      </c>
      <c r="Y527">
        <f t="shared" ref="Y527:Y528" si="329">AT527</f>
        <v>97.214854099999997</v>
      </c>
      <c r="AA527">
        <v>990.26</v>
      </c>
      <c r="AB527">
        <v>0</v>
      </c>
      <c r="AC527">
        <v>0</v>
      </c>
      <c r="AD527">
        <v>0</v>
      </c>
      <c r="AE527">
        <v>1041.3800000000001</v>
      </c>
      <c r="AF527">
        <v>0</v>
      </c>
      <c r="AG527">
        <v>0</v>
      </c>
      <c r="AH527">
        <v>0</v>
      </c>
      <c r="AI527">
        <v>9.11</v>
      </c>
      <c r="AJ527">
        <v>1</v>
      </c>
      <c r="AK527">
        <v>1</v>
      </c>
      <c r="AL527">
        <v>1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 t="s">
        <v>6</v>
      </c>
      <c r="AT527">
        <v>97.214854099999997</v>
      </c>
      <c r="AU527" t="s">
        <v>6</v>
      </c>
      <c r="AV527">
        <v>0</v>
      </c>
      <c r="AW527">
        <v>1</v>
      </c>
      <c r="AX527">
        <v>-1</v>
      </c>
      <c r="AY527">
        <v>0</v>
      </c>
      <c r="AZ527">
        <v>0</v>
      </c>
      <c r="BA527" t="s">
        <v>6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V527">
        <v>0</v>
      </c>
      <c r="CW527">
        <v>0</v>
      </c>
      <c r="CX527">
        <f>ROUND(Y527*Source!I431,7)</f>
        <v>21.99</v>
      </c>
      <c r="CY527">
        <f t="shared" si="321"/>
        <v>990.26</v>
      </c>
      <c r="CZ527">
        <f t="shared" si="322"/>
        <v>1041.3800000000001</v>
      </c>
      <c r="DA527">
        <f t="shared" si="323"/>
        <v>9.11</v>
      </c>
      <c r="DB527">
        <f t="shared" si="324"/>
        <v>101237.6</v>
      </c>
      <c r="DC527">
        <f t="shared" si="325"/>
        <v>0</v>
      </c>
      <c r="DD527" t="s">
        <v>6</v>
      </c>
      <c r="DE527" t="s">
        <v>6</v>
      </c>
      <c r="DF527">
        <f t="shared" si="326"/>
        <v>208618.47</v>
      </c>
      <c r="DG527">
        <f t="shared" si="327"/>
        <v>0</v>
      </c>
      <c r="DH527">
        <f>Source!I431*SmtRes!Y527</f>
        <v>21.98999999742</v>
      </c>
      <c r="DI527">
        <f t="shared" si="328"/>
        <v>990.26</v>
      </c>
      <c r="DJ527">
        <f t="shared" ref="DJ527:DJ528" si="330">DF527</f>
        <v>208618.47</v>
      </c>
      <c r="DK527">
        <f>Source!BC431</f>
        <v>9.11</v>
      </c>
      <c r="DL527" t="s">
        <v>6</v>
      </c>
      <c r="DM527">
        <v>0</v>
      </c>
      <c r="DN527" t="s">
        <v>6</v>
      </c>
      <c r="DO527">
        <v>0</v>
      </c>
      <c r="GP527">
        <v>1</v>
      </c>
      <c r="GQ527">
        <v>-1</v>
      </c>
      <c r="GR527">
        <v>-1</v>
      </c>
    </row>
    <row r="528" spans="1:200" x14ac:dyDescent="0.2">
      <c r="A528">
        <f>ROW(Source!A431)</f>
        <v>431</v>
      </c>
      <c r="B528">
        <v>74715642</v>
      </c>
      <c r="C528">
        <v>74763796</v>
      </c>
      <c r="D528">
        <v>0</v>
      </c>
      <c r="E528">
        <v>1</v>
      </c>
      <c r="F528">
        <v>1</v>
      </c>
      <c r="G528">
        <v>1</v>
      </c>
      <c r="H528">
        <v>3</v>
      </c>
      <c r="I528" t="s">
        <v>35</v>
      </c>
      <c r="J528" t="s">
        <v>282</v>
      </c>
      <c r="K528" t="s">
        <v>387</v>
      </c>
      <c r="L528">
        <v>2698</v>
      </c>
      <c r="N528">
        <v>1013</v>
      </c>
      <c r="O528" t="s">
        <v>281</v>
      </c>
      <c r="P528" t="s">
        <v>281</v>
      </c>
      <c r="Q528">
        <v>1</v>
      </c>
      <c r="W528">
        <v>0</v>
      </c>
      <c r="X528">
        <v>630254884</v>
      </c>
      <c r="Y528">
        <f t="shared" si="329"/>
        <v>8.8417329999999996</v>
      </c>
      <c r="AA528">
        <v>28.58</v>
      </c>
      <c r="AB528">
        <v>0</v>
      </c>
      <c r="AC528">
        <v>0</v>
      </c>
      <c r="AD528">
        <v>0</v>
      </c>
      <c r="AE528">
        <v>30.06</v>
      </c>
      <c r="AF528">
        <v>0</v>
      </c>
      <c r="AG528">
        <v>0</v>
      </c>
      <c r="AH528">
        <v>0</v>
      </c>
      <c r="AI528">
        <v>9.11</v>
      </c>
      <c r="AJ528">
        <v>1</v>
      </c>
      <c r="AK528">
        <v>1</v>
      </c>
      <c r="AL528">
        <v>1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 t="s">
        <v>6</v>
      </c>
      <c r="AT528">
        <v>8.8417329999999996</v>
      </c>
      <c r="AU528" t="s">
        <v>6</v>
      </c>
      <c r="AV528">
        <v>0</v>
      </c>
      <c r="AW528">
        <v>1</v>
      </c>
      <c r="AX528">
        <v>-1</v>
      </c>
      <c r="AY528">
        <v>0</v>
      </c>
      <c r="AZ528">
        <v>0</v>
      </c>
      <c r="BA528" t="s">
        <v>6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V528">
        <v>0</v>
      </c>
      <c r="CW528">
        <v>0</v>
      </c>
      <c r="CX528">
        <f>ROUND(Y528*Source!I431,7)</f>
        <v>2</v>
      </c>
      <c r="CY528">
        <f t="shared" si="321"/>
        <v>28.58</v>
      </c>
      <c r="CZ528">
        <f t="shared" si="322"/>
        <v>30.06</v>
      </c>
      <c r="DA528">
        <f t="shared" si="323"/>
        <v>9.11</v>
      </c>
      <c r="DB528">
        <f t="shared" si="324"/>
        <v>265.77999999999997</v>
      </c>
      <c r="DC528">
        <f t="shared" si="325"/>
        <v>0</v>
      </c>
      <c r="DD528" t="s">
        <v>6</v>
      </c>
      <c r="DE528" t="s">
        <v>6</v>
      </c>
      <c r="DF528">
        <f t="shared" si="326"/>
        <v>547.70000000000005</v>
      </c>
      <c r="DG528">
        <f t="shared" si="327"/>
        <v>0</v>
      </c>
      <c r="DH528">
        <f>Source!I431*SmtRes!Y528</f>
        <v>2.0000000045999999</v>
      </c>
      <c r="DI528">
        <f t="shared" si="328"/>
        <v>28.58</v>
      </c>
      <c r="DJ528">
        <f t="shared" si="330"/>
        <v>547.70000000000005</v>
      </c>
      <c r="DK528">
        <f>Source!BC431</f>
        <v>9.11</v>
      </c>
      <c r="DL528" t="s">
        <v>6</v>
      </c>
      <c r="DM528">
        <v>0</v>
      </c>
      <c r="DN528" t="s">
        <v>6</v>
      </c>
      <c r="DO528">
        <v>0</v>
      </c>
      <c r="GP528">
        <v>1</v>
      </c>
      <c r="GQ528">
        <v>-1</v>
      </c>
      <c r="GR528">
        <v>-1</v>
      </c>
    </row>
    <row r="529" spans="1:200" x14ac:dyDescent="0.2">
      <c r="A529">
        <f>ROW(Source!A469)</f>
        <v>469</v>
      </c>
      <c r="B529">
        <v>74715642</v>
      </c>
      <c r="C529">
        <v>74764003</v>
      </c>
      <c r="D529">
        <v>49510723</v>
      </c>
      <c r="E529">
        <v>70</v>
      </c>
      <c r="F529">
        <v>1</v>
      </c>
      <c r="G529">
        <v>1</v>
      </c>
      <c r="H529">
        <v>1</v>
      </c>
      <c r="I529" t="s">
        <v>546</v>
      </c>
      <c r="J529" t="s">
        <v>6</v>
      </c>
      <c r="K529" t="s">
        <v>547</v>
      </c>
      <c r="L529">
        <v>1191</v>
      </c>
      <c r="N529">
        <v>1013</v>
      </c>
      <c r="O529" t="s">
        <v>524</v>
      </c>
      <c r="P529" t="s">
        <v>524</v>
      </c>
      <c r="Q529">
        <v>1</v>
      </c>
      <c r="W529">
        <v>0</v>
      </c>
      <c r="X529">
        <v>-112797078</v>
      </c>
      <c r="Y529">
        <f>(AT529*ROUND(1.05,7))</f>
        <v>1.1130000000000002</v>
      </c>
      <c r="AA529">
        <v>0</v>
      </c>
      <c r="AB529">
        <v>0</v>
      </c>
      <c r="AC529">
        <v>0</v>
      </c>
      <c r="AD529">
        <v>299.51</v>
      </c>
      <c r="AE529">
        <v>0</v>
      </c>
      <c r="AF529">
        <v>0</v>
      </c>
      <c r="AG529">
        <v>0</v>
      </c>
      <c r="AH529">
        <v>8.9700000000000006</v>
      </c>
      <c r="AI529">
        <v>1</v>
      </c>
      <c r="AJ529">
        <v>1</v>
      </c>
      <c r="AK529">
        <v>1</v>
      </c>
      <c r="AL529">
        <v>33.39</v>
      </c>
      <c r="AM529">
        <v>4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6</v>
      </c>
      <c r="AT529">
        <v>1.06</v>
      </c>
      <c r="AU529" t="s">
        <v>26</v>
      </c>
      <c r="AV529">
        <v>1</v>
      </c>
      <c r="AW529">
        <v>2</v>
      </c>
      <c r="AX529">
        <v>74764004</v>
      </c>
      <c r="AY529">
        <v>1</v>
      </c>
      <c r="AZ529">
        <v>0</v>
      </c>
      <c r="BA529">
        <v>565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U529">
        <f>ROUND(AT529*Source!I469*AH529*AL529,2)</f>
        <v>317.48</v>
      </c>
      <c r="CV529">
        <f>ROUND(Y529*Source!I469,7)</f>
        <v>1.113</v>
      </c>
      <c r="CW529">
        <v>0</v>
      </c>
      <c r="CX529">
        <f>ROUND(Y529*Source!I469,7)</f>
        <v>1.113</v>
      </c>
      <c r="CY529">
        <f>AD529</f>
        <v>299.51</v>
      </c>
      <c r="CZ529">
        <f>AH529</f>
        <v>8.9700000000000006</v>
      </c>
      <c r="DA529">
        <f>AL529</f>
        <v>33.39</v>
      </c>
      <c r="DB529">
        <f>ROUND((ROUND(AT529*CZ529,2)*ROUND(1.05,7)),2)</f>
        <v>9.99</v>
      </c>
      <c r="DC529">
        <f>ROUND((ROUND(AT529*AG529,2)*ROUND(1.05,7)),2)</f>
        <v>0</v>
      </c>
      <c r="DD529" t="s">
        <v>6</v>
      </c>
      <c r="DE529" t="s">
        <v>6</v>
      </c>
      <c r="DF529">
        <f>ROUND(ROUND(AE529,2)*CX529,2)</f>
        <v>0</v>
      </c>
      <c r="DG529">
        <f t="shared" si="327"/>
        <v>0</v>
      </c>
      <c r="DH529">
        <f>Source!I469*SmtRes!Y529</f>
        <v>1.1130000000000002</v>
      </c>
      <c r="DI529">
        <f>AD529</f>
        <v>299.51</v>
      </c>
      <c r="DJ529">
        <f>EtalonRes!AB565</f>
        <v>8.9700000000000006</v>
      </c>
      <c r="DK529">
        <f>Source!BA469</f>
        <v>33.39</v>
      </c>
      <c r="DL529" t="s">
        <v>6</v>
      </c>
      <c r="DM529">
        <v>0</v>
      </c>
      <c r="DN529" t="s">
        <v>6</v>
      </c>
      <c r="DO529">
        <v>0</v>
      </c>
      <c r="GQ529">
        <v>-1</v>
      </c>
      <c r="GR529">
        <v>-1</v>
      </c>
    </row>
    <row r="530" spans="1:200" x14ac:dyDescent="0.2">
      <c r="A530">
        <f>ROW(Source!A469)</f>
        <v>469</v>
      </c>
      <c r="B530">
        <v>74715642</v>
      </c>
      <c r="C530">
        <v>74764003</v>
      </c>
      <c r="D530">
        <v>49510905</v>
      </c>
      <c r="E530">
        <v>70</v>
      </c>
      <c r="F530">
        <v>1</v>
      </c>
      <c r="G530">
        <v>1</v>
      </c>
      <c r="H530">
        <v>1</v>
      </c>
      <c r="I530" t="s">
        <v>525</v>
      </c>
      <c r="J530" t="s">
        <v>6</v>
      </c>
      <c r="K530" t="s">
        <v>526</v>
      </c>
      <c r="L530">
        <v>1191</v>
      </c>
      <c r="N530">
        <v>1013</v>
      </c>
      <c r="O530" t="s">
        <v>524</v>
      </c>
      <c r="P530" t="s">
        <v>524</v>
      </c>
      <c r="Q530">
        <v>1</v>
      </c>
      <c r="W530">
        <v>0</v>
      </c>
      <c r="X530">
        <v>-1417349443</v>
      </c>
      <c r="Y530">
        <f>(AT530*ROUND(1.05,7))</f>
        <v>1.0500000000000001E-2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33.39</v>
      </c>
      <c r="AL530">
        <v>1</v>
      </c>
      <c r="AM530">
        <v>4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6</v>
      </c>
      <c r="AT530">
        <v>0.01</v>
      </c>
      <c r="AU530" t="s">
        <v>26</v>
      </c>
      <c r="AV530">
        <v>2</v>
      </c>
      <c r="AW530">
        <v>2</v>
      </c>
      <c r="AX530">
        <v>74764005</v>
      </c>
      <c r="AY530">
        <v>1</v>
      </c>
      <c r="AZ530">
        <v>0</v>
      </c>
      <c r="BA530">
        <v>566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V530">
        <v>0</v>
      </c>
      <c r="CW530">
        <v>0</v>
      </c>
      <c r="CX530">
        <f>ROUND(Y530*Source!I469,7)</f>
        <v>1.0500000000000001E-2</v>
      </c>
      <c r="CY530">
        <f>AD530</f>
        <v>0</v>
      </c>
      <c r="CZ530">
        <f>AH530</f>
        <v>0</v>
      </c>
      <c r="DA530">
        <f>AL530</f>
        <v>1</v>
      </c>
      <c r="DB530">
        <f>ROUND((ROUND(AT530*CZ530,2)*ROUND(1.05,7)),2)</f>
        <v>0</v>
      </c>
      <c r="DC530">
        <f>ROUND((ROUND(AT530*AG530,2)*ROUND(1.05,7)),2)</f>
        <v>0</v>
      </c>
      <c r="DD530" t="s">
        <v>6</v>
      </c>
      <c r="DE530" t="s">
        <v>6</v>
      </c>
      <c r="DF530">
        <f>ROUND(ROUND(AE530,2)*CX530,2)</f>
        <v>0</v>
      </c>
      <c r="DG530">
        <f t="shared" si="327"/>
        <v>0</v>
      </c>
      <c r="DH530">
        <f>Source!I469*SmtRes!Y530</f>
        <v>1.0500000000000001E-2</v>
      </c>
      <c r="DI530">
        <f>AD530</f>
        <v>0</v>
      </c>
      <c r="DJ530">
        <f>EtalonRes!AB566</f>
        <v>0</v>
      </c>
      <c r="DK530">
        <f>Source!BA469</f>
        <v>33.39</v>
      </c>
      <c r="DL530" t="s">
        <v>6</v>
      </c>
      <c r="DM530">
        <v>0</v>
      </c>
      <c r="DN530" t="s">
        <v>6</v>
      </c>
      <c r="DO530">
        <v>0</v>
      </c>
      <c r="GQ530">
        <v>-1</v>
      </c>
      <c r="GR530">
        <v>-1</v>
      </c>
    </row>
    <row r="531" spans="1:200" x14ac:dyDescent="0.2">
      <c r="A531">
        <f>ROW(Source!A469)</f>
        <v>469</v>
      </c>
      <c r="B531">
        <v>74715642</v>
      </c>
      <c r="C531">
        <v>74764003</v>
      </c>
      <c r="D531">
        <v>49672695</v>
      </c>
      <c r="E531">
        <v>1</v>
      </c>
      <c r="F531">
        <v>1</v>
      </c>
      <c r="G531">
        <v>1</v>
      </c>
      <c r="H531">
        <v>2</v>
      </c>
      <c r="I531" t="s">
        <v>531</v>
      </c>
      <c r="J531" t="s">
        <v>532</v>
      </c>
      <c r="K531" t="s">
        <v>533</v>
      </c>
      <c r="L531">
        <v>1367</v>
      </c>
      <c r="N531">
        <v>1011</v>
      </c>
      <c r="O531" t="s">
        <v>530</v>
      </c>
      <c r="P531" t="s">
        <v>530</v>
      </c>
      <c r="Q531">
        <v>1</v>
      </c>
      <c r="W531">
        <v>0</v>
      </c>
      <c r="X531">
        <v>1063590936</v>
      </c>
      <c r="Y531">
        <f>(AT531*ROUND(1.05,7))</f>
        <v>0.27300000000000002</v>
      </c>
      <c r="AA531">
        <v>0</v>
      </c>
      <c r="AB531">
        <v>41.37</v>
      </c>
      <c r="AC531">
        <v>0</v>
      </c>
      <c r="AD531">
        <v>0</v>
      </c>
      <c r="AE531">
        <v>0</v>
      </c>
      <c r="AF531">
        <v>3.12</v>
      </c>
      <c r="AG531">
        <v>0</v>
      </c>
      <c r="AH531">
        <v>0</v>
      </c>
      <c r="AI531">
        <v>1</v>
      </c>
      <c r="AJ531">
        <v>13.26</v>
      </c>
      <c r="AK531">
        <v>33.39</v>
      </c>
      <c r="AL531">
        <v>1</v>
      </c>
      <c r="AM531">
        <v>4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6</v>
      </c>
      <c r="AT531">
        <v>0.26</v>
      </c>
      <c r="AU531" t="s">
        <v>64</v>
      </c>
      <c r="AV531">
        <v>0</v>
      </c>
      <c r="AW531">
        <v>2</v>
      </c>
      <c r="AX531">
        <v>74764006</v>
      </c>
      <c r="AY531">
        <v>1</v>
      </c>
      <c r="AZ531">
        <v>0</v>
      </c>
      <c r="BA531">
        <v>567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V531">
        <v>0</v>
      </c>
      <c r="CW531">
        <f>ROUND(Y531*Source!I469*DO531,7)</f>
        <v>0</v>
      </c>
      <c r="CX531">
        <f>ROUND(Y531*Source!I469,7)</f>
        <v>0.27300000000000002</v>
      </c>
      <c r="CY531">
        <f>AB531</f>
        <v>41.37</v>
      </c>
      <c r="CZ531">
        <f>AF531</f>
        <v>3.12</v>
      </c>
      <c r="DA531">
        <f>AJ531</f>
        <v>13.26</v>
      </c>
      <c r="DB531">
        <f>ROUND((ROUND(AT531*CZ531,2)*ROUND(1.05,7)),2)</f>
        <v>0.85</v>
      </c>
      <c r="DC531">
        <f>ROUND((ROUND(AT531*AG531,2)*ROUND(1.05,7)),2)</f>
        <v>0</v>
      </c>
      <c r="DD531" t="s">
        <v>6</v>
      </c>
      <c r="DE531" t="s">
        <v>6</v>
      </c>
      <c r="DF531">
        <f>ROUND(ROUND(AE531,2)*CX531,2)</f>
        <v>0</v>
      </c>
      <c r="DG531">
        <f>ROUND(ROUND(AF531*AJ531,2)*CX531,2)</f>
        <v>11.29</v>
      </c>
      <c r="DH531">
        <f>Source!I469*SmtRes!Y531</f>
        <v>0.27300000000000002</v>
      </c>
      <c r="DI531">
        <f>AB531</f>
        <v>41.37</v>
      </c>
      <c r="DJ531">
        <f>EtalonRes!Z567</f>
        <v>3.12</v>
      </c>
      <c r="DK531">
        <f>Source!BB469</f>
        <v>13.26</v>
      </c>
      <c r="DL531" t="s">
        <v>6</v>
      </c>
      <c r="DM531">
        <v>0</v>
      </c>
      <c r="DN531" t="s">
        <v>6</v>
      </c>
      <c r="DO531">
        <v>0</v>
      </c>
      <c r="GQ531">
        <v>-1</v>
      </c>
      <c r="GR531">
        <v>-1</v>
      </c>
    </row>
    <row r="532" spans="1:200" x14ac:dyDescent="0.2">
      <c r="A532">
        <f>ROW(Source!A469)</f>
        <v>469</v>
      </c>
      <c r="B532">
        <v>74715642</v>
      </c>
      <c r="C532">
        <v>74764003</v>
      </c>
      <c r="D532">
        <v>49673503</v>
      </c>
      <c r="E532">
        <v>1</v>
      </c>
      <c r="F532">
        <v>1</v>
      </c>
      <c r="G532">
        <v>1</v>
      </c>
      <c r="H532">
        <v>2</v>
      </c>
      <c r="I532" t="s">
        <v>534</v>
      </c>
      <c r="J532" t="s">
        <v>535</v>
      </c>
      <c r="K532" t="s">
        <v>536</v>
      </c>
      <c r="L532">
        <v>1367</v>
      </c>
      <c r="N532">
        <v>1011</v>
      </c>
      <c r="O532" t="s">
        <v>530</v>
      </c>
      <c r="P532" t="s">
        <v>530</v>
      </c>
      <c r="Q532">
        <v>1</v>
      </c>
      <c r="W532">
        <v>0</v>
      </c>
      <c r="X532">
        <v>509054691</v>
      </c>
      <c r="Y532">
        <f>(AT532*ROUND(1.05,7))</f>
        <v>1.0500000000000001E-2</v>
      </c>
      <c r="AA532">
        <v>0</v>
      </c>
      <c r="AB532">
        <v>871.31</v>
      </c>
      <c r="AC532">
        <v>387.32</v>
      </c>
      <c r="AD532">
        <v>0</v>
      </c>
      <c r="AE532">
        <v>0</v>
      </c>
      <c r="AF532">
        <v>65.709999999999994</v>
      </c>
      <c r="AG532">
        <v>11.6</v>
      </c>
      <c r="AH532">
        <v>0</v>
      </c>
      <c r="AI532">
        <v>1</v>
      </c>
      <c r="AJ532">
        <v>13.26</v>
      </c>
      <c r="AK532">
        <v>33.39</v>
      </c>
      <c r="AL532">
        <v>1</v>
      </c>
      <c r="AM532">
        <v>4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6</v>
      </c>
      <c r="AT532">
        <v>0.01</v>
      </c>
      <c r="AU532" t="s">
        <v>64</v>
      </c>
      <c r="AV532">
        <v>0</v>
      </c>
      <c r="AW532">
        <v>2</v>
      </c>
      <c r="AX532">
        <v>74764007</v>
      </c>
      <c r="AY532">
        <v>1</v>
      </c>
      <c r="AZ532">
        <v>0</v>
      </c>
      <c r="BA532">
        <v>568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V532">
        <v>0</v>
      </c>
      <c r="CW532">
        <f>ROUND(Y532*Source!I469*DO532,7)</f>
        <v>0</v>
      </c>
      <c r="CX532">
        <f>ROUND(Y532*Source!I469,7)</f>
        <v>1.0500000000000001E-2</v>
      </c>
      <c r="CY532">
        <f>AB532</f>
        <v>871.31</v>
      </c>
      <c r="CZ532">
        <f>AF532</f>
        <v>65.709999999999994</v>
      </c>
      <c r="DA532">
        <f>AJ532</f>
        <v>13.26</v>
      </c>
      <c r="DB532">
        <f>ROUND((ROUND(AT532*CZ532,2)*ROUND(1.05,7)),2)</f>
        <v>0.69</v>
      </c>
      <c r="DC532">
        <f>ROUND((ROUND(AT532*AG532,2)*ROUND(1.05,7)),2)</f>
        <v>0.13</v>
      </c>
      <c r="DD532" t="s">
        <v>6</v>
      </c>
      <c r="DE532" t="s">
        <v>6</v>
      </c>
      <c r="DF532">
        <f>ROUND(ROUND(AE532,2)*CX532,2)</f>
        <v>0</v>
      </c>
      <c r="DG532">
        <f>ROUND(ROUND(AF532*AJ532,2)*CX532,2)</f>
        <v>9.15</v>
      </c>
      <c r="DH532">
        <f>Source!I469*SmtRes!Y532</f>
        <v>1.0500000000000001E-2</v>
      </c>
      <c r="DI532">
        <f>AB532</f>
        <v>871.31</v>
      </c>
      <c r="DJ532">
        <f>EtalonRes!Z568</f>
        <v>65.709999999999994</v>
      </c>
      <c r="DK532">
        <f>Source!BB469</f>
        <v>13.26</v>
      </c>
      <c r="DL532" t="s">
        <v>6</v>
      </c>
      <c r="DM532">
        <v>0</v>
      </c>
      <c r="DN532" t="s">
        <v>6</v>
      </c>
      <c r="DO532">
        <v>0</v>
      </c>
      <c r="GQ532">
        <v>-1</v>
      </c>
      <c r="GR532">
        <v>-1</v>
      </c>
    </row>
    <row r="533" spans="1:200" x14ac:dyDescent="0.2">
      <c r="A533">
        <f>ROW(Source!A469)</f>
        <v>469</v>
      </c>
      <c r="B533">
        <v>74715642</v>
      </c>
      <c r="C533">
        <v>74764003</v>
      </c>
      <c r="D533">
        <v>49525488</v>
      </c>
      <c r="E533">
        <v>1</v>
      </c>
      <c r="F533">
        <v>1</v>
      </c>
      <c r="G533">
        <v>1</v>
      </c>
      <c r="H533">
        <v>3</v>
      </c>
      <c r="I533" t="s">
        <v>537</v>
      </c>
      <c r="J533" t="s">
        <v>538</v>
      </c>
      <c r="K533" t="s">
        <v>539</v>
      </c>
      <c r="L533">
        <v>1346</v>
      </c>
      <c r="N533">
        <v>1009</v>
      </c>
      <c r="O533" t="s">
        <v>540</v>
      </c>
      <c r="P533" t="s">
        <v>540</v>
      </c>
      <c r="Q533">
        <v>1</v>
      </c>
      <c r="W533">
        <v>0</v>
      </c>
      <c r="X533">
        <v>-1864341761</v>
      </c>
      <c r="Y533" s="183" t="e">
        <f>#REF!</f>
        <v>#REF!</v>
      </c>
      <c r="AA533">
        <v>82.35</v>
      </c>
      <c r="AB533">
        <v>0</v>
      </c>
      <c r="AC533">
        <v>0</v>
      </c>
      <c r="AD533">
        <v>0</v>
      </c>
      <c r="AE533">
        <v>9.0399999999999991</v>
      </c>
      <c r="AF533">
        <v>0</v>
      </c>
      <c r="AG533">
        <v>0</v>
      </c>
      <c r="AH533">
        <v>0</v>
      </c>
      <c r="AI533">
        <v>9.11</v>
      </c>
      <c r="AJ533">
        <v>1</v>
      </c>
      <c r="AK533">
        <v>1</v>
      </c>
      <c r="AL533">
        <v>1</v>
      </c>
      <c r="AM533">
        <v>4</v>
      </c>
      <c r="AN533">
        <v>0</v>
      </c>
      <c r="AO533">
        <v>1</v>
      </c>
      <c r="AP533">
        <v>1</v>
      </c>
      <c r="AQ533">
        <v>0</v>
      </c>
      <c r="AR533">
        <v>0</v>
      </c>
      <c r="AS533" t="s">
        <v>6</v>
      </c>
      <c r="AT533">
        <v>0.2</v>
      </c>
      <c r="AU533" t="s">
        <v>6</v>
      </c>
      <c r="AV533">
        <v>0</v>
      </c>
      <c r="AW533">
        <v>2</v>
      </c>
      <c r="AX533">
        <v>74764008</v>
      </c>
      <c r="AY533">
        <v>1</v>
      </c>
      <c r="AZ533">
        <v>0</v>
      </c>
      <c r="BA533">
        <v>569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V533">
        <v>0</v>
      </c>
      <c r="CW533">
        <v>0</v>
      </c>
      <c r="CX533" t="e">
        <f>ROUND(Y533*Source!I469,7)</f>
        <v>#REF!</v>
      </c>
      <c r="CY533">
        <f>AA533</f>
        <v>82.35</v>
      </c>
      <c r="CZ533">
        <f>AE533</f>
        <v>9.0399999999999991</v>
      </c>
      <c r="DA533">
        <f>AI533</f>
        <v>9.11</v>
      </c>
      <c r="DB533">
        <f>ROUND(ROUND(AT533*CZ533,2),2)</f>
        <v>1.81</v>
      </c>
      <c r="DC533">
        <f>ROUND(ROUND(AT533*AG533,2),2)</f>
        <v>0</v>
      </c>
      <c r="DD533" t="s">
        <v>6</v>
      </c>
      <c r="DE533" t="s">
        <v>6</v>
      </c>
      <c r="DF533" t="e">
        <f>ROUND(ROUND(AE533*AI533,2)*CX533,2)</f>
        <v>#REF!</v>
      </c>
      <c r="DG533" t="e">
        <f>ROUND(ROUND(AF533,2)*CX533,2)</f>
        <v>#REF!</v>
      </c>
      <c r="DH533" t="e">
        <f>Source!I469*SmtRes!Y533</f>
        <v>#REF!</v>
      </c>
      <c r="DI533">
        <f>AA533</f>
        <v>82.35</v>
      </c>
      <c r="DJ533">
        <f>EtalonRes!Y569</f>
        <v>9.0399999999999991</v>
      </c>
      <c r="DK533">
        <f>Source!BC469</f>
        <v>9.11</v>
      </c>
      <c r="DL533" t="s">
        <v>6</v>
      </c>
      <c r="DM533">
        <v>0</v>
      </c>
      <c r="DN533" t="s">
        <v>6</v>
      </c>
      <c r="DO533">
        <v>0</v>
      </c>
      <c r="GQ533">
        <v>-1</v>
      </c>
      <c r="GR533">
        <v>-1</v>
      </c>
    </row>
    <row r="534" spans="1:200" x14ac:dyDescent="0.2">
      <c r="A534">
        <f>ROW(Source!A469)</f>
        <v>469</v>
      </c>
      <c r="B534">
        <v>74715642</v>
      </c>
      <c r="C534">
        <v>74764003</v>
      </c>
      <c r="D534">
        <v>49526492</v>
      </c>
      <c r="E534">
        <v>1</v>
      </c>
      <c r="F534">
        <v>1</v>
      </c>
      <c r="G534">
        <v>1</v>
      </c>
      <c r="H534">
        <v>3</v>
      </c>
      <c r="I534" t="s">
        <v>541</v>
      </c>
      <c r="J534" t="s">
        <v>542</v>
      </c>
      <c r="K534" t="s">
        <v>543</v>
      </c>
      <c r="L534">
        <v>1346</v>
      </c>
      <c r="N534">
        <v>1009</v>
      </c>
      <c r="O534" t="s">
        <v>540</v>
      </c>
      <c r="P534" t="s">
        <v>540</v>
      </c>
      <c r="Q534">
        <v>1</v>
      </c>
      <c r="W534">
        <v>0</v>
      </c>
      <c r="X534">
        <v>497341279</v>
      </c>
      <c r="Y534" s="183" t="e">
        <f>#REF!</f>
        <v>#REF!</v>
      </c>
      <c r="AA534">
        <v>210.35</v>
      </c>
      <c r="AB534">
        <v>0</v>
      </c>
      <c r="AC534">
        <v>0</v>
      </c>
      <c r="AD534">
        <v>0</v>
      </c>
      <c r="AE534">
        <v>23.09</v>
      </c>
      <c r="AF534">
        <v>0</v>
      </c>
      <c r="AG534">
        <v>0</v>
      </c>
      <c r="AH534">
        <v>0</v>
      </c>
      <c r="AI534">
        <v>9.11</v>
      </c>
      <c r="AJ534">
        <v>1</v>
      </c>
      <c r="AK534">
        <v>1</v>
      </c>
      <c r="AL534">
        <v>1</v>
      </c>
      <c r="AM534">
        <v>4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6</v>
      </c>
      <c r="AT534">
        <v>0.56000000000000005</v>
      </c>
      <c r="AU534" t="s">
        <v>6</v>
      </c>
      <c r="AV534">
        <v>0</v>
      </c>
      <c r="AW534">
        <v>2</v>
      </c>
      <c r="AX534">
        <v>74764009</v>
      </c>
      <c r="AY534">
        <v>1</v>
      </c>
      <c r="AZ534">
        <v>0</v>
      </c>
      <c r="BA534">
        <v>570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V534">
        <v>0</v>
      </c>
      <c r="CW534">
        <v>0</v>
      </c>
      <c r="CX534" t="e">
        <f>ROUND(Y534*Source!I469,7)</f>
        <v>#REF!</v>
      </c>
      <c r="CY534">
        <f>AA534</f>
        <v>210.35</v>
      </c>
      <c r="CZ534">
        <f>AE534</f>
        <v>23.09</v>
      </c>
      <c r="DA534">
        <f>AI534</f>
        <v>9.11</v>
      </c>
      <c r="DB534">
        <f>ROUND(ROUND(AT534*CZ534,2),2)</f>
        <v>12.93</v>
      </c>
      <c r="DC534">
        <f>ROUND(ROUND(AT534*AG534,2),2)</f>
        <v>0</v>
      </c>
      <c r="DD534" t="s">
        <v>6</v>
      </c>
      <c r="DE534" t="s">
        <v>6</v>
      </c>
      <c r="DF534" t="e">
        <f>ROUND(ROUND(AE534*AI534,2)*CX534,2)</f>
        <v>#REF!</v>
      </c>
      <c r="DG534" t="e">
        <f>ROUND(ROUND(AF534,2)*CX534,2)</f>
        <v>#REF!</v>
      </c>
      <c r="DH534" t="e">
        <f>Source!I469*SmtRes!Y534</f>
        <v>#REF!</v>
      </c>
      <c r="DI534">
        <f>AA534</f>
        <v>210.35</v>
      </c>
      <c r="DJ534">
        <f>EtalonRes!Y570</f>
        <v>23.09</v>
      </c>
      <c r="DK534">
        <f>Source!BC469</f>
        <v>9.11</v>
      </c>
      <c r="DL534" t="s">
        <v>6</v>
      </c>
      <c r="DM534">
        <v>0</v>
      </c>
      <c r="DN534" t="s">
        <v>6</v>
      </c>
      <c r="DO534">
        <v>0</v>
      </c>
      <c r="GQ534">
        <v>-1</v>
      </c>
      <c r="GR534">
        <v>-1</v>
      </c>
    </row>
    <row r="535" spans="1:200" x14ac:dyDescent="0.2">
      <c r="A535">
        <f>ROW(Source!A469)</f>
        <v>469</v>
      </c>
      <c r="B535">
        <v>74715642</v>
      </c>
      <c r="C535">
        <v>74764003</v>
      </c>
      <c r="D535">
        <v>0</v>
      </c>
      <c r="E535">
        <v>0</v>
      </c>
      <c r="F535">
        <v>1</v>
      </c>
      <c r="G535">
        <v>1</v>
      </c>
      <c r="H535">
        <v>3</v>
      </c>
      <c r="I535" t="s">
        <v>35</v>
      </c>
      <c r="J535" t="s">
        <v>78</v>
      </c>
      <c r="K535" t="s">
        <v>406</v>
      </c>
      <c r="L535">
        <v>1371</v>
      </c>
      <c r="N535">
        <v>1013</v>
      </c>
      <c r="O535" t="s">
        <v>23</v>
      </c>
      <c r="P535" t="s">
        <v>23</v>
      </c>
      <c r="Q535">
        <v>1</v>
      </c>
      <c r="W535">
        <v>0</v>
      </c>
      <c r="X535">
        <v>1453332661</v>
      </c>
      <c r="Y535">
        <f>AT535</f>
        <v>1</v>
      </c>
      <c r="AA535">
        <v>7898</v>
      </c>
      <c r="AB535">
        <v>0</v>
      </c>
      <c r="AC535">
        <v>0</v>
      </c>
      <c r="AD535">
        <v>0</v>
      </c>
      <c r="AE535">
        <v>8240.5499999999993</v>
      </c>
      <c r="AF535">
        <v>0</v>
      </c>
      <c r="AG535">
        <v>0</v>
      </c>
      <c r="AH535">
        <v>0</v>
      </c>
      <c r="AI535">
        <v>6.13</v>
      </c>
      <c r="AJ535">
        <v>1</v>
      </c>
      <c r="AK535">
        <v>1</v>
      </c>
      <c r="AL535">
        <v>1</v>
      </c>
      <c r="AM535">
        <v>0</v>
      </c>
      <c r="AN535">
        <v>0</v>
      </c>
      <c r="AO535">
        <v>0</v>
      </c>
      <c r="AP535">
        <v>1</v>
      </c>
      <c r="AQ535">
        <v>0</v>
      </c>
      <c r="AR535">
        <v>0</v>
      </c>
      <c r="AS535" t="s">
        <v>6</v>
      </c>
      <c r="AT535">
        <v>1</v>
      </c>
      <c r="AU535" t="s">
        <v>6</v>
      </c>
      <c r="AV535">
        <v>0</v>
      </c>
      <c r="AW535">
        <v>1</v>
      </c>
      <c r="AX535">
        <v>-1</v>
      </c>
      <c r="AY535">
        <v>0</v>
      </c>
      <c r="AZ535">
        <v>0</v>
      </c>
      <c r="BA535" t="s">
        <v>6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V535">
        <v>0</v>
      </c>
      <c r="CW535">
        <v>0</v>
      </c>
      <c r="CX535">
        <f>ROUND(Y535*Source!I469,7)</f>
        <v>1</v>
      </c>
      <c r="CY535">
        <f>AA535</f>
        <v>7898</v>
      </c>
      <c r="CZ535">
        <f>AE535</f>
        <v>8240.5499999999993</v>
      </c>
      <c r="DA535">
        <f>AI535</f>
        <v>6.13</v>
      </c>
      <c r="DB535">
        <f>ROUND(ROUND(AT535*CZ535,2),2)</f>
        <v>8240.5499999999993</v>
      </c>
      <c r="DC535">
        <f>ROUND(ROUND(AT535*AG535,2),2)</f>
        <v>0</v>
      </c>
      <c r="DD535" t="s">
        <v>6</v>
      </c>
      <c r="DE535" t="s">
        <v>6</v>
      </c>
      <c r="DF535">
        <f>ROUND(ROUND(AE535*AI535,2)*CX535,2)</f>
        <v>50514.57</v>
      </c>
      <c r="DG535">
        <f>ROUND(ROUND(AF535,2)*CX535,2)</f>
        <v>0</v>
      </c>
      <c r="DH535">
        <f>Source!I469*SmtRes!Y535</f>
        <v>1</v>
      </c>
      <c r="DI535">
        <f>AA535</f>
        <v>7898</v>
      </c>
      <c r="DJ535">
        <f>DF535</f>
        <v>50514.57</v>
      </c>
      <c r="DK535">
        <f>Source!BC469</f>
        <v>9.11</v>
      </c>
      <c r="DL535" t="s">
        <v>6</v>
      </c>
      <c r="DM535">
        <v>0</v>
      </c>
      <c r="DN535" t="s">
        <v>6</v>
      </c>
      <c r="DO535">
        <v>0</v>
      </c>
      <c r="GP535">
        <v>1</v>
      </c>
      <c r="GQ535">
        <v>-1</v>
      </c>
      <c r="GR535">
        <v>-1</v>
      </c>
    </row>
    <row r="536" spans="1:200" x14ac:dyDescent="0.2">
      <c r="A536">
        <f>ROW(Source!A471)</f>
        <v>471</v>
      </c>
      <c r="B536">
        <v>74715642</v>
      </c>
      <c r="C536">
        <v>74763950</v>
      </c>
      <c r="D536">
        <v>49510723</v>
      </c>
      <c r="E536">
        <v>70</v>
      </c>
      <c r="F536">
        <v>1</v>
      </c>
      <c r="G536">
        <v>1</v>
      </c>
      <c r="H536">
        <v>1</v>
      </c>
      <c r="I536" t="s">
        <v>546</v>
      </c>
      <c r="J536" t="s">
        <v>6</v>
      </c>
      <c r="K536" t="s">
        <v>547</v>
      </c>
      <c r="L536">
        <v>1191</v>
      </c>
      <c r="N536">
        <v>1013</v>
      </c>
      <c r="O536" t="s">
        <v>524</v>
      </c>
      <c r="P536" t="s">
        <v>524</v>
      </c>
      <c r="Q536">
        <v>1</v>
      </c>
      <c r="W536">
        <v>0</v>
      </c>
      <c r="X536">
        <v>-112797078</v>
      </c>
      <c r="Y536">
        <f>(AT536*ROUND(1.05,7))</f>
        <v>1.2389999999999999</v>
      </c>
      <c r="AA536">
        <v>0</v>
      </c>
      <c r="AB536">
        <v>0</v>
      </c>
      <c r="AC536">
        <v>0</v>
      </c>
      <c r="AD536">
        <v>299.51</v>
      </c>
      <c r="AE536">
        <v>0</v>
      </c>
      <c r="AF536">
        <v>0</v>
      </c>
      <c r="AG536">
        <v>0</v>
      </c>
      <c r="AH536">
        <v>8.9700000000000006</v>
      </c>
      <c r="AI536">
        <v>1</v>
      </c>
      <c r="AJ536">
        <v>1</v>
      </c>
      <c r="AK536">
        <v>1</v>
      </c>
      <c r="AL536">
        <v>33.39</v>
      </c>
      <c r="AM536">
        <v>4</v>
      </c>
      <c r="AN536">
        <v>0</v>
      </c>
      <c r="AO536">
        <v>1</v>
      </c>
      <c r="AP536">
        <v>1</v>
      </c>
      <c r="AQ536">
        <v>0</v>
      </c>
      <c r="AR536">
        <v>0</v>
      </c>
      <c r="AS536" t="s">
        <v>6</v>
      </c>
      <c r="AT536">
        <v>1.18</v>
      </c>
      <c r="AU536" t="s">
        <v>26</v>
      </c>
      <c r="AV536">
        <v>1</v>
      </c>
      <c r="AW536">
        <v>2</v>
      </c>
      <c r="AX536">
        <v>74763951</v>
      </c>
      <c r="AY536">
        <v>1</v>
      </c>
      <c r="AZ536">
        <v>0</v>
      </c>
      <c r="BA536">
        <v>572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U536">
        <f>ROUND(AT536*Source!I471*AH536*AL536,2)</f>
        <v>1767.1</v>
      </c>
      <c r="CV536">
        <f>ROUND(Y536*Source!I471,7)</f>
        <v>6.1950000000000003</v>
      </c>
      <c r="CW536">
        <v>0</v>
      </c>
      <c r="CX536">
        <f>ROUND(Y536*Source!I471,7)</f>
        <v>6.1950000000000003</v>
      </c>
      <c r="CY536">
        <f>AD536</f>
        <v>299.51</v>
      </c>
      <c r="CZ536">
        <f>AH536</f>
        <v>8.9700000000000006</v>
      </c>
      <c r="DA536">
        <f>AL536</f>
        <v>33.39</v>
      </c>
      <c r="DB536">
        <f>ROUND((ROUND(AT536*CZ536,2)*ROUND(1.05,7)),2)</f>
        <v>11.11</v>
      </c>
      <c r="DC536">
        <f>ROUND((ROUND(AT536*AG536,2)*ROUND(1.05,7)),2)</f>
        <v>0</v>
      </c>
      <c r="DD536" t="s">
        <v>6</v>
      </c>
      <c r="DE536" t="s">
        <v>6</v>
      </c>
      <c r="DF536">
        <f>ROUND(ROUND(AE536,2)*CX536,2)</f>
        <v>0</v>
      </c>
      <c r="DG536">
        <f>ROUND(ROUND(AF536,2)*CX536,2)</f>
        <v>0</v>
      </c>
      <c r="DH536">
        <f>Source!I471*SmtRes!Y536</f>
        <v>6.1949999999999994</v>
      </c>
      <c r="DI536">
        <f>AD536</f>
        <v>299.51</v>
      </c>
      <c r="DJ536">
        <f>EtalonRes!AB572</f>
        <v>8.9700000000000006</v>
      </c>
      <c r="DK536">
        <f>Source!BA471</f>
        <v>33.39</v>
      </c>
      <c r="DL536" t="s">
        <v>6</v>
      </c>
      <c r="DM536">
        <v>0</v>
      </c>
      <c r="DN536" t="s">
        <v>6</v>
      </c>
      <c r="DO536">
        <v>0</v>
      </c>
      <c r="GQ536">
        <v>-1</v>
      </c>
      <c r="GR536">
        <v>-1</v>
      </c>
    </row>
    <row r="537" spans="1:200" x14ac:dyDescent="0.2">
      <c r="A537">
        <f>ROW(Source!A471)</f>
        <v>471</v>
      </c>
      <c r="B537">
        <v>74715642</v>
      </c>
      <c r="C537">
        <v>74763950</v>
      </c>
      <c r="D537">
        <v>49510905</v>
      </c>
      <c r="E537">
        <v>70</v>
      </c>
      <c r="F537">
        <v>1</v>
      </c>
      <c r="G537">
        <v>1</v>
      </c>
      <c r="H537">
        <v>1</v>
      </c>
      <c r="I537" t="s">
        <v>525</v>
      </c>
      <c r="J537" t="s">
        <v>6</v>
      </c>
      <c r="K537" t="s">
        <v>526</v>
      </c>
      <c r="L537">
        <v>1191</v>
      </c>
      <c r="N537">
        <v>1013</v>
      </c>
      <c r="O537" t="s">
        <v>524</v>
      </c>
      <c r="P537" t="s">
        <v>524</v>
      </c>
      <c r="Q537">
        <v>1</v>
      </c>
      <c r="W537">
        <v>0</v>
      </c>
      <c r="X537">
        <v>-1417349443</v>
      </c>
      <c r="Y537">
        <f>(AT537*ROUND(1.05,7))</f>
        <v>1.0500000000000001E-2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33.39</v>
      </c>
      <c r="AL537">
        <v>1</v>
      </c>
      <c r="AM537">
        <v>4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6</v>
      </c>
      <c r="AT537">
        <v>0.01</v>
      </c>
      <c r="AU537" t="s">
        <v>26</v>
      </c>
      <c r="AV537">
        <v>2</v>
      </c>
      <c r="AW537">
        <v>2</v>
      </c>
      <c r="AX537">
        <v>74763952</v>
      </c>
      <c r="AY537">
        <v>1</v>
      </c>
      <c r="AZ537">
        <v>0</v>
      </c>
      <c r="BA537">
        <v>573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V537">
        <v>0</v>
      </c>
      <c r="CW537">
        <v>0</v>
      </c>
      <c r="CX537">
        <f>ROUND(Y537*Source!I471,7)</f>
        <v>5.2499999999999998E-2</v>
      </c>
      <c r="CY537">
        <f>AD537</f>
        <v>0</v>
      </c>
      <c r="CZ537">
        <f>AH537</f>
        <v>0</v>
      </c>
      <c r="DA537">
        <f>AL537</f>
        <v>1</v>
      </c>
      <c r="DB537">
        <f>ROUND((ROUND(AT537*CZ537,2)*ROUND(1.05,7)),2)</f>
        <v>0</v>
      </c>
      <c r="DC537">
        <f>ROUND((ROUND(AT537*AG537,2)*ROUND(1.05,7)),2)</f>
        <v>0</v>
      </c>
      <c r="DD537" t="s">
        <v>6</v>
      </c>
      <c r="DE537" t="s">
        <v>6</v>
      </c>
      <c r="DF537">
        <f>ROUND(ROUND(AE537,2)*CX537,2)</f>
        <v>0</v>
      </c>
      <c r="DG537">
        <f>ROUND(ROUND(AF537,2)*CX537,2)</f>
        <v>0</v>
      </c>
      <c r="DH537">
        <f>Source!I471*SmtRes!Y537</f>
        <v>5.2500000000000005E-2</v>
      </c>
      <c r="DI537">
        <f>AD537</f>
        <v>0</v>
      </c>
      <c r="DJ537">
        <f>EtalonRes!AB573</f>
        <v>0</v>
      </c>
      <c r="DK537">
        <f>Source!BA471</f>
        <v>33.39</v>
      </c>
      <c r="DL537" t="s">
        <v>6</v>
      </c>
      <c r="DM537">
        <v>0</v>
      </c>
      <c r="DN537" t="s">
        <v>6</v>
      </c>
      <c r="DO537">
        <v>0</v>
      </c>
      <c r="GQ537">
        <v>-1</v>
      </c>
      <c r="GR537">
        <v>-1</v>
      </c>
    </row>
    <row r="538" spans="1:200" x14ac:dyDescent="0.2">
      <c r="A538">
        <f>ROW(Source!A471)</f>
        <v>471</v>
      </c>
      <c r="B538">
        <v>74715642</v>
      </c>
      <c r="C538">
        <v>74763950</v>
      </c>
      <c r="D538">
        <v>49672695</v>
      </c>
      <c r="E538">
        <v>1</v>
      </c>
      <c r="F538">
        <v>1</v>
      </c>
      <c r="G538">
        <v>1</v>
      </c>
      <c r="H538">
        <v>2</v>
      </c>
      <c r="I538" t="s">
        <v>531</v>
      </c>
      <c r="J538" t="s">
        <v>532</v>
      </c>
      <c r="K538" t="s">
        <v>533</v>
      </c>
      <c r="L538">
        <v>1367</v>
      </c>
      <c r="N538">
        <v>1011</v>
      </c>
      <c r="O538" t="s">
        <v>530</v>
      </c>
      <c r="P538" t="s">
        <v>530</v>
      </c>
      <c r="Q538">
        <v>1</v>
      </c>
      <c r="W538">
        <v>0</v>
      </c>
      <c r="X538">
        <v>1063590936</v>
      </c>
      <c r="Y538">
        <f>(AT538*ROUND(1.05,7))</f>
        <v>0.315</v>
      </c>
      <c r="AA538">
        <v>0</v>
      </c>
      <c r="AB538">
        <v>41.37</v>
      </c>
      <c r="AC538">
        <v>0</v>
      </c>
      <c r="AD538">
        <v>0</v>
      </c>
      <c r="AE538">
        <v>0</v>
      </c>
      <c r="AF538">
        <v>3.12</v>
      </c>
      <c r="AG538">
        <v>0</v>
      </c>
      <c r="AH538">
        <v>0</v>
      </c>
      <c r="AI538">
        <v>1</v>
      </c>
      <c r="AJ538">
        <v>13.26</v>
      </c>
      <c r="AK538">
        <v>33.39</v>
      </c>
      <c r="AL538">
        <v>1</v>
      </c>
      <c r="AM538">
        <v>4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6</v>
      </c>
      <c r="AT538">
        <v>0.3</v>
      </c>
      <c r="AU538" t="s">
        <v>64</v>
      </c>
      <c r="AV538">
        <v>0</v>
      </c>
      <c r="AW538">
        <v>2</v>
      </c>
      <c r="AX538">
        <v>74763953</v>
      </c>
      <c r="AY538">
        <v>1</v>
      </c>
      <c r="AZ538">
        <v>0</v>
      </c>
      <c r="BA538">
        <v>574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V538">
        <v>0</v>
      </c>
      <c r="CW538">
        <f>ROUND(Y538*Source!I471*DO538,7)</f>
        <v>0</v>
      </c>
      <c r="CX538">
        <f>ROUND(Y538*Source!I471,7)</f>
        <v>1.575</v>
      </c>
      <c r="CY538">
        <f>AB538</f>
        <v>41.37</v>
      </c>
      <c r="CZ538">
        <f>AF538</f>
        <v>3.12</v>
      </c>
      <c r="DA538">
        <f>AJ538</f>
        <v>13.26</v>
      </c>
      <c r="DB538">
        <f>ROUND((ROUND(AT538*CZ538,2)*ROUND(1.05,7)),2)</f>
        <v>0.99</v>
      </c>
      <c r="DC538">
        <f>ROUND((ROUND(AT538*AG538,2)*ROUND(1.05,7)),2)</f>
        <v>0</v>
      </c>
      <c r="DD538" t="s">
        <v>6</v>
      </c>
      <c r="DE538" t="s">
        <v>6</v>
      </c>
      <c r="DF538">
        <f>ROUND(ROUND(AE538,2)*CX538,2)</f>
        <v>0</v>
      </c>
      <c r="DG538">
        <f>ROUND(ROUND(AF538*AJ538,2)*CX538,2)</f>
        <v>65.16</v>
      </c>
      <c r="DH538">
        <f>Source!I471*SmtRes!Y538</f>
        <v>1.575</v>
      </c>
      <c r="DI538">
        <f>AB538</f>
        <v>41.37</v>
      </c>
      <c r="DJ538">
        <f>EtalonRes!Z574</f>
        <v>3.12</v>
      </c>
      <c r="DK538">
        <f>Source!BB471</f>
        <v>13.26</v>
      </c>
      <c r="DL538" t="s">
        <v>6</v>
      </c>
      <c r="DM538">
        <v>0</v>
      </c>
      <c r="DN538" t="s">
        <v>6</v>
      </c>
      <c r="DO538">
        <v>0</v>
      </c>
      <c r="GQ538">
        <v>-1</v>
      </c>
      <c r="GR538">
        <v>-1</v>
      </c>
    </row>
    <row r="539" spans="1:200" x14ac:dyDescent="0.2">
      <c r="A539">
        <f>ROW(Source!A471)</f>
        <v>471</v>
      </c>
      <c r="B539">
        <v>74715642</v>
      </c>
      <c r="C539">
        <v>74763950</v>
      </c>
      <c r="D539">
        <v>49673503</v>
      </c>
      <c r="E539">
        <v>1</v>
      </c>
      <c r="F539">
        <v>1</v>
      </c>
      <c r="G539">
        <v>1</v>
      </c>
      <c r="H539">
        <v>2</v>
      </c>
      <c r="I539" t="s">
        <v>534</v>
      </c>
      <c r="J539" t="s">
        <v>535</v>
      </c>
      <c r="K539" t="s">
        <v>536</v>
      </c>
      <c r="L539">
        <v>1367</v>
      </c>
      <c r="N539">
        <v>1011</v>
      </c>
      <c r="O539" t="s">
        <v>530</v>
      </c>
      <c r="P539" t="s">
        <v>530</v>
      </c>
      <c r="Q539">
        <v>1</v>
      </c>
      <c r="W539">
        <v>0</v>
      </c>
      <c r="X539">
        <v>509054691</v>
      </c>
      <c r="Y539">
        <f>(AT539*ROUND(1.05,7))</f>
        <v>1.0500000000000001E-2</v>
      </c>
      <c r="AA539">
        <v>0</v>
      </c>
      <c r="AB539">
        <v>871.31</v>
      </c>
      <c r="AC539">
        <v>387.32</v>
      </c>
      <c r="AD539">
        <v>0</v>
      </c>
      <c r="AE539">
        <v>0</v>
      </c>
      <c r="AF539">
        <v>65.709999999999994</v>
      </c>
      <c r="AG539">
        <v>11.6</v>
      </c>
      <c r="AH539">
        <v>0</v>
      </c>
      <c r="AI539">
        <v>1</v>
      </c>
      <c r="AJ539">
        <v>13.26</v>
      </c>
      <c r="AK539">
        <v>33.39</v>
      </c>
      <c r="AL539">
        <v>1</v>
      </c>
      <c r="AM539">
        <v>4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6</v>
      </c>
      <c r="AT539">
        <v>0.01</v>
      </c>
      <c r="AU539" t="s">
        <v>64</v>
      </c>
      <c r="AV539">
        <v>0</v>
      </c>
      <c r="AW539">
        <v>2</v>
      </c>
      <c r="AX539">
        <v>74763954</v>
      </c>
      <c r="AY539">
        <v>1</v>
      </c>
      <c r="AZ539">
        <v>0</v>
      </c>
      <c r="BA539">
        <v>575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V539">
        <v>0</v>
      </c>
      <c r="CW539">
        <f>ROUND(Y539*Source!I471*DO539,7)</f>
        <v>0</v>
      </c>
      <c r="CX539">
        <f>ROUND(Y539*Source!I471,7)</f>
        <v>5.2499999999999998E-2</v>
      </c>
      <c r="CY539">
        <f>AB539</f>
        <v>871.31</v>
      </c>
      <c r="CZ539">
        <f>AF539</f>
        <v>65.709999999999994</v>
      </c>
      <c r="DA539">
        <f>AJ539</f>
        <v>13.26</v>
      </c>
      <c r="DB539">
        <f>ROUND((ROUND(AT539*CZ539,2)*ROUND(1.05,7)),2)</f>
        <v>0.69</v>
      </c>
      <c r="DC539">
        <f>ROUND((ROUND(AT539*AG539,2)*ROUND(1.05,7)),2)</f>
        <v>0.13</v>
      </c>
      <c r="DD539" t="s">
        <v>6</v>
      </c>
      <c r="DE539" t="s">
        <v>6</v>
      </c>
      <c r="DF539">
        <f>ROUND(ROUND(AE539,2)*CX539,2)</f>
        <v>0</v>
      </c>
      <c r="DG539">
        <f>ROUND(ROUND(AF539*AJ539,2)*CX539,2)</f>
        <v>45.74</v>
      </c>
      <c r="DH539">
        <f>Source!I471*SmtRes!Y539</f>
        <v>5.2500000000000005E-2</v>
      </c>
      <c r="DI539">
        <f>AB539</f>
        <v>871.31</v>
      </c>
      <c r="DJ539">
        <f>EtalonRes!Z575</f>
        <v>65.709999999999994</v>
      </c>
      <c r="DK539">
        <f>Source!BB471</f>
        <v>13.26</v>
      </c>
      <c r="DL539" t="s">
        <v>6</v>
      </c>
      <c r="DM539">
        <v>0</v>
      </c>
      <c r="DN539" t="s">
        <v>6</v>
      </c>
      <c r="DO539">
        <v>0</v>
      </c>
      <c r="GQ539">
        <v>-1</v>
      </c>
      <c r="GR539">
        <v>-1</v>
      </c>
    </row>
    <row r="540" spans="1:200" x14ac:dyDescent="0.2">
      <c r="A540">
        <f>ROW(Source!A471)</f>
        <v>471</v>
      </c>
      <c r="B540">
        <v>74715642</v>
      </c>
      <c r="C540">
        <v>74763950</v>
      </c>
      <c r="D540">
        <v>49525488</v>
      </c>
      <c r="E540">
        <v>1</v>
      </c>
      <c r="F540">
        <v>1</v>
      </c>
      <c r="G540">
        <v>1</v>
      </c>
      <c r="H540">
        <v>3</v>
      </c>
      <c r="I540" t="s">
        <v>537</v>
      </c>
      <c r="J540" t="s">
        <v>538</v>
      </c>
      <c r="K540" t="s">
        <v>539</v>
      </c>
      <c r="L540">
        <v>1346</v>
      </c>
      <c r="N540">
        <v>1009</v>
      </c>
      <c r="O540" t="s">
        <v>540</v>
      </c>
      <c r="P540" t="s">
        <v>540</v>
      </c>
      <c r="Q540">
        <v>1</v>
      </c>
      <c r="W540">
        <v>0</v>
      </c>
      <c r="X540">
        <v>-1864341761</v>
      </c>
      <c r="Y540" s="183" t="e">
        <f>#REF!</f>
        <v>#REF!</v>
      </c>
      <c r="AA540">
        <v>82.35</v>
      </c>
      <c r="AB540">
        <v>0</v>
      </c>
      <c r="AC540">
        <v>0</v>
      </c>
      <c r="AD540">
        <v>0</v>
      </c>
      <c r="AE540">
        <v>9.0399999999999991</v>
      </c>
      <c r="AF540">
        <v>0</v>
      </c>
      <c r="AG540">
        <v>0</v>
      </c>
      <c r="AH540">
        <v>0</v>
      </c>
      <c r="AI540">
        <v>9.11</v>
      </c>
      <c r="AJ540">
        <v>1</v>
      </c>
      <c r="AK540">
        <v>1</v>
      </c>
      <c r="AL540">
        <v>1</v>
      </c>
      <c r="AM540">
        <v>4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6</v>
      </c>
      <c r="AT540">
        <v>0.3</v>
      </c>
      <c r="AU540" t="s">
        <v>6</v>
      </c>
      <c r="AV540">
        <v>0</v>
      </c>
      <c r="AW540">
        <v>2</v>
      </c>
      <c r="AX540">
        <v>74763955</v>
      </c>
      <c r="AY540">
        <v>1</v>
      </c>
      <c r="AZ540">
        <v>0</v>
      </c>
      <c r="BA540">
        <v>576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V540">
        <v>0</v>
      </c>
      <c r="CW540">
        <v>0</v>
      </c>
      <c r="CX540" t="e">
        <f>ROUND(Y540*Source!I471,7)</f>
        <v>#REF!</v>
      </c>
      <c r="CY540">
        <f t="shared" ref="CY540:CY545" si="331">AA540</f>
        <v>82.35</v>
      </c>
      <c r="CZ540">
        <f t="shared" ref="CZ540:CZ545" si="332">AE540</f>
        <v>9.0399999999999991</v>
      </c>
      <c r="DA540">
        <f t="shared" ref="DA540:DA545" si="333">AI540</f>
        <v>9.11</v>
      </c>
      <c r="DB540">
        <f t="shared" ref="DB540:DB545" si="334">ROUND(ROUND(AT540*CZ540,2),2)</f>
        <v>2.71</v>
      </c>
      <c r="DC540">
        <f t="shared" ref="DC540:DC545" si="335">ROUND(ROUND(AT540*AG540,2),2)</f>
        <v>0</v>
      </c>
      <c r="DD540" t="s">
        <v>6</v>
      </c>
      <c r="DE540" t="s">
        <v>6</v>
      </c>
      <c r="DF540" t="e">
        <f t="shared" ref="DF540:DF545" si="336">ROUND(ROUND(AE540*AI540,2)*CX540,2)</f>
        <v>#REF!</v>
      </c>
      <c r="DG540" t="e">
        <f t="shared" ref="DG540:DG547" si="337">ROUND(ROUND(AF540,2)*CX540,2)</f>
        <v>#REF!</v>
      </c>
      <c r="DH540" t="e">
        <f>Source!I471*SmtRes!Y540</f>
        <v>#REF!</v>
      </c>
      <c r="DI540">
        <f t="shared" ref="DI540:DI545" si="338">AA540</f>
        <v>82.35</v>
      </c>
      <c r="DJ540">
        <f>EtalonRes!Y576</f>
        <v>9.0399999999999991</v>
      </c>
      <c r="DK540">
        <f>Source!BC471</f>
        <v>9.11</v>
      </c>
      <c r="DL540" t="s">
        <v>6</v>
      </c>
      <c r="DM540">
        <v>0</v>
      </c>
      <c r="DN540" t="s">
        <v>6</v>
      </c>
      <c r="DO540">
        <v>0</v>
      </c>
      <c r="GQ540">
        <v>-1</v>
      </c>
      <c r="GR540">
        <v>-1</v>
      </c>
    </row>
    <row r="541" spans="1:200" x14ac:dyDescent="0.2">
      <c r="A541">
        <f>ROW(Source!A471)</f>
        <v>471</v>
      </c>
      <c r="B541">
        <v>74715642</v>
      </c>
      <c r="C541">
        <v>74763950</v>
      </c>
      <c r="D541">
        <v>49526492</v>
      </c>
      <c r="E541">
        <v>1</v>
      </c>
      <c r="F541">
        <v>1</v>
      </c>
      <c r="G541">
        <v>1</v>
      </c>
      <c r="H541">
        <v>3</v>
      </c>
      <c r="I541" t="s">
        <v>541</v>
      </c>
      <c r="J541" t="s">
        <v>542</v>
      </c>
      <c r="K541" t="s">
        <v>543</v>
      </c>
      <c r="L541">
        <v>1346</v>
      </c>
      <c r="N541">
        <v>1009</v>
      </c>
      <c r="O541" t="s">
        <v>540</v>
      </c>
      <c r="P541" t="s">
        <v>540</v>
      </c>
      <c r="Q541">
        <v>1</v>
      </c>
      <c r="W541">
        <v>0</v>
      </c>
      <c r="X541">
        <v>497341279</v>
      </c>
      <c r="Y541" s="183" t="e">
        <f>#REF!</f>
        <v>#REF!</v>
      </c>
      <c r="AA541">
        <v>210.35</v>
      </c>
      <c r="AB541">
        <v>0</v>
      </c>
      <c r="AC541">
        <v>0</v>
      </c>
      <c r="AD541">
        <v>0</v>
      </c>
      <c r="AE541">
        <v>23.09</v>
      </c>
      <c r="AF541">
        <v>0</v>
      </c>
      <c r="AG541">
        <v>0</v>
      </c>
      <c r="AH541">
        <v>0</v>
      </c>
      <c r="AI541">
        <v>9.11</v>
      </c>
      <c r="AJ541">
        <v>1</v>
      </c>
      <c r="AK541">
        <v>1</v>
      </c>
      <c r="AL541">
        <v>1</v>
      </c>
      <c r="AM541">
        <v>4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6</v>
      </c>
      <c r="AT541">
        <v>0.69</v>
      </c>
      <c r="AU541" t="s">
        <v>6</v>
      </c>
      <c r="AV541">
        <v>0</v>
      </c>
      <c r="AW541">
        <v>2</v>
      </c>
      <c r="AX541">
        <v>74763956</v>
      </c>
      <c r="AY541">
        <v>1</v>
      </c>
      <c r="AZ541">
        <v>0</v>
      </c>
      <c r="BA541">
        <v>577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V541">
        <v>0</v>
      </c>
      <c r="CW541">
        <v>0</v>
      </c>
      <c r="CX541" t="e">
        <f>ROUND(Y541*Source!I471,7)</f>
        <v>#REF!</v>
      </c>
      <c r="CY541">
        <f t="shared" si="331"/>
        <v>210.35</v>
      </c>
      <c r="CZ541">
        <f t="shared" si="332"/>
        <v>23.09</v>
      </c>
      <c r="DA541">
        <f t="shared" si="333"/>
        <v>9.11</v>
      </c>
      <c r="DB541">
        <f t="shared" si="334"/>
        <v>15.93</v>
      </c>
      <c r="DC541">
        <f t="shared" si="335"/>
        <v>0</v>
      </c>
      <c r="DD541" t="s">
        <v>6</v>
      </c>
      <c r="DE541" t="s">
        <v>6</v>
      </c>
      <c r="DF541" t="e">
        <f t="shared" si="336"/>
        <v>#REF!</v>
      </c>
      <c r="DG541" t="e">
        <f t="shared" si="337"/>
        <v>#REF!</v>
      </c>
      <c r="DH541" t="e">
        <f>Source!I471*SmtRes!Y541</f>
        <v>#REF!</v>
      </c>
      <c r="DI541">
        <f t="shared" si="338"/>
        <v>210.35</v>
      </c>
      <c r="DJ541">
        <f>EtalonRes!Y577</f>
        <v>23.09</v>
      </c>
      <c r="DK541">
        <f>Source!BC471</f>
        <v>9.11</v>
      </c>
      <c r="DL541" t="s">
        <v>6</v>
      </c>
      <c r="DM541">
        <v>0</v>
      </c>
      <c r="DN541" t="s">
        <v>6</v>
      </c>
      <c r="DO541">
        <v>0</v>
      </c>
      <c r="GQ541">
        <v>-1</v>
      </c>
      <c r="GR541">
        <v>-1</v>
      </c>
    </row>
    <row r="542" spans="1:200" x14ac:dyDescent="0.2">
      <c r="A542">
        <f>ROW(Source!A471)</f>
        <v>471</v>
      </c>
      <c r="B542">
        <v>74715642</v>
      </c>
      <c r="C542">
        <v>74763950</v>
      </c>
      <c r="D542">
        <v>0</v>
      </c>
      <c r="E542">
        <v>0</v>
      </c>
      <c r="F542">
        <v>1</v>
      </c>
      <c r="G542">
        <v>1</v>
      </c>
      <c r="H542">
        <v>3</v>
      </c>
      <c r="I542" t="s">
        <v>35</v>
      </c>
      <c r="J542" t="s">
        <v>78</v>
      </c>
      <c r="K542" t="s">
        <v>413</v>
      </c>
      <c r="L542">
        <v>1371</v>
      </c>
      <c r="N542">
        <v>1013</v>
      </c>
      <c r="O542" t="s">
        <v>23</v>
      </c>
      <c r="P542" t="s">
        <v>23</v>
      </c>
      <c r="Q542">
        <v>1</v>
      </c>
      <c r="W542">
        <v>0</v>
      </c>
      <c r="X542">
        <v>-1384103180</v>
      </c>
      <c r="Y542">
        <f t="shared" ref="Y542:Y545" si="339">AT542</f>
        <v>0.4</v>
      </c>
      <c r="AA542">
        <v>8635</v>
      </c>
      <c r="AB542">
        <v>0</v>
      </c>
      <c r="AC542">
        <v>0</v>
      </c>
      <c r="AD542">
        <v>0</v>
      </c>
      <c r="AE542">
        <v>9009.52</v>
      </c>
      <c r="AF542">
        <v>0</v>
      </c>
      <c r="AG542">
        <v>0</v>
      </c>
      <c r="AH542">
        <v>0</v>
      </c>
      <c r="AI542">
        <v>6.13</v>
      </c>
      <c r="AJ542">
        <v>1</v>
      </c>
      <c r="AK542">
        <v>1</v>
      </c>
      <c r="AL542">
        <v>1</v>
      </c>
      <c r="AM542">
        <v>0</v>
      </c>
      <c r="AN542">
        <v>0</v>
      </c>
      <c r="AO542">
        <v>0</v>
      </c>
      <c r="AP542">
        <v>1</v>
      </c>
      <c r="AQ542">
        <v>0</v>
      </c>
      <c r="AR542">
        <v>0</v>
      </c>
      <c r="AS542" t="s">
        <v>6</v>
      </c>
      <c r="AT542">
        <v>0.4</v>
      </c>
      <c r="AU542" t="s">
        <v>6</v>
      </c>
      <c r="AV542">
        <v>0</v>
      </c>
      <c r="AW542">
        <v>1</v>
      </c>
      <c r="AX542">
        <v>-1</v>
      </c>
      <c r="AY542">
        <v>0</v>
      </c>
      <c r="AZ542">
        <v>0</v>
      </c>
      <c r="BA542" t="s">
        <v>6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V542">
        <v>0</v>
      </c>
      <c r="CW542">
        <v>0</v>
      </c>
      <c r="CX542">
        <f>ROUND(Y542*Source!I471,7)</f>
        <v>2</v>
      </c>
      <c r="CY542">
        <f t="shared" si="331"/>
        <v>8635</v>
      </c>
      <c r="CZ542">
        <f t="shared" si="332"/>
        <v>9009.52</v>
      </c>
      <c r="DA542">
        <f t="shared" si="333"/>
        <v>6.13</v>
      </c>
      <c r="DB542">
        <f t="shared" si="334"/>
        <v>3603.81</v>
      </c>
      <c r="DC542">
        <f t="shared" si="335"/>
        <v>0</v>
      </c>
      <c r="DD542" t="s">
        <v>6</v>
      </c>
      <c r="DE542" t="s">
        <v>6</v>
      </c>
      <c r="DF542">
        <f t="shared" si="336"/>
        <v>110456.72</v>
      </c>
      <c r="DG542">
        <f t="shared" si="337"/>
        <v>0</v>
      </c>
      <c r="DH542">
        <f>Source!I471*SmtRes!Y542</f>
        <v>2</v>
      </c>
      <c r="DI542">
        <f t="shared" si="338"/>
        <v>8635</v>
      </c>
      <c r="DJ542">
        <f t="shared" ref="DJ542:DJ545" si="340">DF542</f>
        <v>110456.72</v>
      </c>
      <c r="DK542">
        <f>Source!BC471</f>
        <v>9.11</v>
      </c>
      <c r="DL542" t="s">
        <v>6</v>
      </c>
      <c r="DM542">
        <v>0</v>
      </c>
      <c r="DN542" t="s">
        <v>6</v>
      </c>
      <c r="DO542">
        <v>0</v>
      </c>
      <c r="GP542">
        <v>1</v>
      </c>
      <c r="GQ542">
        <v>-1</v>
      </c>
      <c r="GR542">
        <v>-1</v>
      </c>
    </row>
    <row r="543" spans="1:200" x14ac:dyDescent="0.2">
      <c r="A543">
        <f>ROW(Source!A471)</f>
        <v>471</v>
      </c>
      <c r="B543">
        <v>74715642</v>
      </c>
      <c r="C543">
        <v>74763950</v>
      </c>
      <c r="D543">
        <v>0</v>
      </c>
      <c r="E543">
        <v>0</v>
      </c>
      <c r="F543">
        <v>1</v>
      </c>
      <c r="G543">
        <v>1</v>
      </c>
      <c r="H543">
        <v>3</v>
      </c>
      <c r="I543" t="s">
        <v>35</v>
      </c>
      <c r="J543" t="s">
        <v>78</v>
      </c>
      <c r="K543" t="s">
        <v>416</v>
      </c>
      <c r="L543">
        <v>1371</v>
      </c>
      <c r="N543">
        <v>1013</v>
      </c>
      <c r="O543" t="s">
        <v>23</v>
      </c>
      <c r="P543" t="s">
        <v>23</v>
      </c>
      <c r="Q543">
        <v>1</v>
      </c>
      <c r="W543">
        <v>0</v>
      </c>
      <c r="X543">
        <v>414329071</v>
      </c>
      <c r="Y543">
        <f t="shared" si="339"/>
        <v>0.2</v>
      </c>
      <c r="AA543">
        <v>9262</v>
      </c>
      <c r="AB543">
        <v>0</v>
      </c>
      <c r="AC543">
        <v>0</v>
      </c>
      <c r="AD543">
        <v>0</v>
      </c>
      <c r="AE543">
        <v>9663.7100000000009</v>
      </c>
      <c r="AF543">
        <v>0</v>
      </c>
      <c r="AG543">
        <v>0</v>
      </c>
      <c r="AH543">
        <v>0</v>
      </c>
      <c r="AI543">
        <v>6.13</v>
      </c>
      <c r="AJ543">
        <v>1</v>
      </c>
      <c r="AK543">
        <v>1</v>
      </c>
      <c r="AL543">
        <v>1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6</v>
      </c>
      <c r="AT543">
        <v>0.2</v>
      </c>
      <c r="AU543" t="s">
        <v>6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6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V543">
        <v>0</v>
      </c>
      <c r="CW543">
        <v>0</v>
      </c>
      <c r="CX543">
        <f>ROUND(Y543*Source!I471,7)</f>
        <v>1</v>
      </c>
      <c r="CY543">
        <f t="shared" si="331"/>
        <v>9262</v>
      </c>
      <c r="CZ543">
        <f t="shared" si="332"/>
        <v>9663.7100000000009</v>
      </c>
      <c r="DA543">
        <f t="shared" si="333"/>
        <v>6.13</v>
      </c>
      <c r="DB543">
        <f t="shared" si="334"/>
        <v>1932.74</v>
      </c>
      <c r="DC543">
        <f t="shared" si="335"/>
        <v>0</v>
      </c>
      <c r="DD543" t="s">
        <v>6</v>
      </c>
      <c r="DE543" t="s">
        <v>6</v>
      </c>
      <c r="DF543">
        <f t="shared" si="336"/>
        <v>59238.54</v>
      </c>
      <c r="DG543">
        <f t="shared" si="337"/>
        <v>0</v>
      </c>
      <c r="DH543">
        <f>Source!I471*SmtRes!Y543</f>
        <v>1</v>
      </c>
      <c r="DI543">
        <f t="shared" si="338"/>
        <v>9262</v>
      </c>
      <c r="DJ543">
        <f t="shared" si="340"/>
        <v>59238.54</v>
      </c>
      <c r="DK543">
        <f>Source!BC471</f>
        <v>9.11</v>
      </c>
      <c r="DL543" t="s">
        <v>6</v>
      </c>
      <c r="DM543">
        <v>0</v>
      </c>
      <c r="DN543" t="s">
        <v>6</v>
      </c>
      <c r="DO543">
        <v>0</v>
      </c>
      <c r="GP543">
        <v>1</v>
      </c>
      <c r="GQ543">
        <v>-1</v>
      </c>
      <c r="GR543">
        <v>-1</v>
      </c>
    </row>
    <row r="544" spans="1:200" x14ac:dyDescent="0.2">
      <c r="A544">
        <f>ROW(Source!A471)</f>
        <v>471</v>
      </c>
      <c r="B544">
        <v>74715642</v>
      </c>
      <c r="C544">
        <v>74763950</v>
      </c>
      <c r="D544">
        <v>0</v>
      </c>
      <c r="E544">
        <v>0</v>
      </c>
      <c r="F544">
        <v>1</v>
      </c>
      <c r="G544">
        <v>1</v>
      </c>
      <c r="H544">
        <v>3</v>
      </c>
      <c r="I544" t="s">
        <v>35</v>
      </c>
      <c r="J544" t="s">
        <v>78</v>
      </c>
      <c r="K544" t="s">
        <v>419</v>
      </c>
      <c r="L544">
        <v>1371</v>
      </c>
      <c r="N544">
        <v>1013</v>
      </c>
      <c r="O544" t="s">
        <v>23</v>
      </c>
      <c r="P544" t="s">
        <v>23</v>
      </c>
      <c r="Q544">
        <v>1</v>
      </c>
      <c r="W544">
        <v>0</v>
      </c>
      <c r="X544">
        <v>-1594673094</v>
      </c>
      <c r="Y544">
        <f t="shared" si="339"/>
        <v>0.2</v>
      </c>
      <c r="AA544">
        <v>8470</v>
      </c>
      <c r="AB544">
        <v>0</v>
      </c>
      <c r="AC544">
        <v>0</v>
      </c>
      <c r="AD544">
        <v>0</v>
      </c>
      <c r="AE544">
        <v>8837.36</v>
      </c>
      <c r="AF544">
        <v>0</v>
      </c>
      <c r="AG544">
        <v>0</v>
      </c>
      <c r="AH544">
        <v>0</v>
      </c>
      <c r="AI544">
        <v>6.13</v>
      </c>
      <c r="AJ544">
        <v>1</v>
      </c>
      <c r="AK544">
        <v>1</v>
      </c>
      <c r="AL544">
        <v>1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 t="s">
        <v>6</v>
      </c>
      <c r="AT544">
        <v>0.2</v>
      </c>
      <c r="AU544" t="s">
        <v>6</v>
      </c>
      <c r="AV544">
        <v>0</v>
      </c>
      <c r="AW544">
        <v>1</v>
      </c>
      <c r="AX544">
        <v>-1</v>
      </c>
      <c r="AY544">
        <v>0</v>
      </c>
      <c r="AZ544">
        <v>0</v>
      </c>
      <c r="BA544" t="s">
        <v>6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V544">
        <v>0</v>
      </c>
      <c r="CW544">
        <v>0</v>
      </c>
      <c r="CX544">
        <f>ROUND(Y544*Source!I471,7)</f>
        <v>1</v>
      </c>
      <c r="CY544">
        <f t="shared" si="331"/>
        <v>8470</v>
      </c>
      <c r="CZ544">
        <f t="shared" si="332"/>
        <v>8837.36</v>
      </c>
      <c r="DA544">
        <f t="shared" si="333"/>
        <v>6.13</v>
      </c>
      <c r="DB544">
        <f t="shared" si="334"/>
        <v>1767.47</v>
      </c>
      <c r="DC544">
        <f t="shared" si="335"/>
        <v>0</v>
      </c>
      <c r="DD544" t="s">
        <v>6</v>
      </c>
      <c r="DE544" t="s">
        <v>6</v>
      </c>
      <c r="DF544">
        <f t="shared" si="336"/>
        <v>54173.02</v>
      </c>
      <c r="DG544">
        <f t="shared" si="337"/>
        <v>0</v>
      </c>
      <c r="DH544">
        <f>Source!I471*SmtRes!Y544</f>
        <v>1</v>
      </c>
      <c r="DI544">
        <f t="shared" si="338"/>
        <v>8470</v>
      </c>
      <c r="DJ544">
        <f t="shared" si="340"/>
        <v>54173.02</v>
      </c>
      <c r="DK544">
        <f>Source!BC471</f>
        <v>9.11</v>
      </c>
      <c r="DL544" t="s">
        <v>6</v>
      </c>
      <c r="DM544">
        <v>0</v>
      </c>
      <c r="DN544" t="s">
        <v>6</v>
      </c>
      <c r="DO544">
        <v>0</v>
      </c>
      <c r="GP544">
        <v>1</v>
      </c>
      <c r="GQ544">
        <v>-1</v>
      </c>
      <c r="GR544">
        <v>-1</v>
      </c>
    </row>
    <row r="545" spans="1:200" x14ac:dyDescent="0.2">
      <c r="A545">
        <f>ROW(Source!A471)</f>
        <v>471</v>
      </c>
      <c r="B545">
        <v>74715642</v>
      </c>
      <c r="C545">
        <v>74763950</v>
      </c>
      <c r="D545">
        <v>0</v>
      </c>
      <c r="E545">
        <v>0</v>
      </c>
      <c r="F545">
        <v>1</v>
      </c>
      <c r="G545">
        <v>1</v>
      </c>
      <c r="H545">
        <v>3</v>
      </c>
      <c r="I545" t="s">
        <v>35</v>
      </c>
      <c r="J545" t="s">
        <v>78</v>
      </c>
      <c r="K545" t="s">
        <v>422</v>
      </c>
      <c r="L545">
        <v>1371</v>
      </c>
      <c r="N545">
        <v>1013</v>
      </c>
      <c r="O545" t="s">
        <v>23</v>
      </c>
      <c r="P545" t="s">
        <v>23</v>
      </c>
      <c r="Q545">
        <v>1</v>
      </c>
      <c r="W545">
        <v>0</v>
      </c>
      <c r="X545">
        <v>1585229462</v>
      </c>
      <c r="Y545">
        <f t="shared" si="339"/>
        <v>0.2</v>
      </c>
      <c r="AA545">
        <v>9053</v>
      </c>
      <c r="AB545">
        <v>0</v>
      </c>
      <c r="AC545">
        <v>0</v>
      </c>
      <c r="AD545">
        <v>0</v>
      </c>
      <c r="AE545">
        <v>9445.64</v>
      </c>
      <c r="AF545">
        <v>0</v>
      </c>
      <c r="AG545">
        <v>0</v>
      </c>
      <c r="AH545">
        <v>0</v>
      </c>
      <c r="AI545">
        <v>6.13</v>
      </c>
      <c r="AJ545">
        <v>1</v>
      </c>
      <c r="AK545">
        <v>1</v>
      </c>
      <c r="AL545">
        <v>1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 t="s">
        <v>6</v>
      </c>
      <c r="AT545">
        <v>0.2</v>
      </c>
      <c r="AU545" t="s">
        <v>6</v>
      </c>
      <c r="AV545">
        <v>0</v>
      </c>
      <c r="AW545">
        <v>1</v>
      </c>
      <c r="AX545">
        <v>-1</v>
      </c>
      <c r="AY545">
        <v>0</v>
      </c>
      <c r="AZ545">
        <v>0</v>
      </c>
      <c r="BA545" t="s">
        <v>6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V545">
        <v>0</v>
      </c>
      <c r="CW545">
        <v>0</v>
      </c>
      <c r="CX545">
        <f>ROUND(Y545*Source!I471,7)</f>
        <v>1</v>
      </c>
      <c r="CY545">
        <f t="shared" si="331"/>
        <v>9053</v>
      </c>
      <c r="CZ545">
        <f t="shared" si="332"/>
        <v>9445.64</v>
      </c>
      <c r="DA545">
        <f t="shared" si="333"/>
        <v>6.13</v>
      </c>
      <c r="DB545">
        <f t="shared" si="334"/>
        <v>1889.13</v>
      </c>
      <c r="DC545">
        <f t="shared" si="335"/>
        <v>0</v>
      </c>
      <c r="DD545" t="s">
        <v>6</v>
      </c>
      <c r="DE545" t="s">
        <v>6</v>
      </c>
      <c r="DF545">
        <f t="shared" si="336"/>
        <v>57901.77</v>
      </c>
      <c r="DG545">
        <f t="shared" si="337"/>
        <v>0</v>
      </c>
      <c r="DH545">
        <f>Source!I471*SmtRes!Y545</f>
        <v>1</v>
      </c>
      <c r="DI545">
        <f t="shared" si="338"/>
        <v>9053</v>
      </c>
      <c r="DJ545">
        <f t="shared" si="340"/>
        <v>57901.77</v>
      </c>
      <c r="DK545">
        <f>Source!BC471</f>
        <v>9.11</v>
      </c>
      <c r="DL545" t="s">
        <v>6</v>
      </c>
      <c r="DM545">
        <v>0</v>
      </c>
      <c r="DN545" t="s">
        <v>6</v>
      </c>
      <c r="DO545">
        <v>0</v>
      </c>
      <c r="GP545">
        <v>1</v>
      </c>
      <c r="GQ545">
        <v>-1</v>
      </c>
      <c r="GR545">
        <v>-1</v>
      </c>
    </row>
    <row r="546" spans="1:200" x14ac:dyDescent="0.2">
      <c r="A546">
        <f>ROW(Source!A476)</f>
        <v>476</v>
      </c>
      <c r="B546">
        <v>74715642</v>
      </c>
      <c r="C546">
        <v>74764013</v>
      </c>
      <c r="D546">
        <v>49510723</v>
      </c>
      <c r="E546">
        <v>70</v>
      </c>
      <c r="F546">
        <v>1</v>
      </c>
      <c r="G546">
        <v>1</v>
      </c>
      <c r="H546">
        <v>1</v>
      </c>
      <c r="I546" t="s">
        <v>546</v>
      </c>
      <c r="J546" t="s">
        <v>6</v>
      </c>
      <c r="K546" t="s">
        <v>547</v>
      </c>
      <c r="L546">
        <v>1191</v>
      </c>
      <c r="N546">
        <v>1013</v>
      </c>
      <c r="O546" t="s">
        <v>524</v>
      </c>
      <c r="P546" t="s">
        <v>524</v>
      </c>
      <c r="Q546">
        <v>1</v>
      </c>
      <c r="W546">
        <v>0</v>
      </c>
      <c r="X546">
        <v>-112797078</v>
      </c>
      <c r="Y546">
        <f>(AT546*ROUND(1.05,7))</f>
        <v>1.5435000000000001</v>
      </c>
      <c r="AA546">
        <v>0</v>
      </c>
      <c r="AB546">
        <v>0</v>
      </c>
      <c r="AC546">
        <v>0</v>
      </c>
      <c r="AD546">
        <v>299.51</v>
      </c>
      <c r="AE546">
        <v>0</v>
      </c>
      <c r="AF546">
        <v>0</v>
      </c>
      <c r="AG546">
        <v>0</v>
      </c>
      <c r="AH546">
        <v>8.9700000000000006</v>
      </c>
      <c r="AI546">
        <v>1</v>
      </c>
      <c r="AJ546">
        <v>1</v>
      </c>
      <c r="AK546">
        <v>1</v>
      </c>
      <c r="AL546">
        <v>33.39</v>
      </c>
      <c r="AM546">
        <v>4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6</v>
      </c>
      <c r="AT546">
        <v>1.47</v>
      </c>
      <c r="AU546" t="s">
        <v>26</v>
      </c>
      <c r="AV546">
        <v>1</v>
      </c>
      <c r="AW546">
        <v>2</v>
      </c>
      <c r="AX546">
        <v>74764014</v>
      </c>
      <c r="AY546">
        <v>1</v>
      </c>
      <c r="AZ546">
        <v>0</v>
      </c>
      <c r="BA546">
        <v>579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U546">
        <f>ROUND(AT546*Source!I476*AH546*AL546,2)</f>
        <v>440.28</v>
      </c>
      <c r="CV546">
        <f>ROUND(Y546*Source!I476,7)</f>
        <v>1.5435000000000001</v>
      </c>
      <c r="CW546">
        <v>0</v>
      </c>
      <c r="CX546">
        <f>ROUND(Y546*Source!I476,7)</f>
        <v>1.5435000000000001</v>
      </c>
      <c r="CY546">
        <f>AD546</f>
        <v>299.51</v>
      </c>
      <c r="CZ546">
        <f>AH546</f>
        <v>8.9700000000000006</v>
      </c>
      <c r="DA546">
        <f>AL546</f>
        <v>33.39</v>
      </c>
      <c r="DB546">
        <f>ROUND((ROUND(AT546*CZ546,2)*ROUND(1.05,7)),2)</f>
        <v>13.85</v>
      </c>
      <c r="DC546">
        <f>ROUND((ROUND(AT546*AG546,2)*ROUND(1.05,7)),2)</f>
        <v>0</v>
      </c>
      <c r="DD546" t="s">
        <v>6</v>
      </c>
      <c r="DE546" t="s">
        <v>6</v>
      </c>
      <c r="DF546">
        <f>ROUND(ROUND(AE546,2)*CX546,2)</f>
        <v>0</v>
      </c>
      <c r="DG546">
        <f t="shared" si="337"/>
        <v>0</v>
      </c>
      <c r="DH546">
        <f>Source!I476*SmtRes!Y546</f>
        <v>1.5435000000000001</v>
      </c>
      <c r="DI546">
        <f>AD546</f>
        <v>299.51</v>
      </c>
      <c r="DJ546">
        <f>EtalonRes!AB579</f>
        <v>8.9700000000000006</v>
      </c>
      <c r="DK546">
        <f>Source!BA476</f>
        <v>33.39</v>
      </c>
      <c r="DL546" t="s">
        <v>6</v>
      </c>
      <c r="DM546">
        <v>0</v>
      </c>
      <c r="DN546" t="s">
        <v>6</v>
      </c>
      <c r="DO546">
        <v>0</v>
      </c>
      <c r="GQ546">
        <v>-1</v>
      </c>
      <c r="GR546">
        <v>-1</v>
      </c>
    </row>
    <row r="547" spans="1:200" x14ac:dyDescent="0.2">
      <c r="A547">
        <f>ROW(Source!A476)</f>
        <v>476</v>
      </c>
      <c r="B547">
        <v>74715642</v>
      </c>
      <c r="C547">
        <v>74764013</v>
      </c>
      <c r="D547">
        <v>49510905</v>
      </c>
      <c r="E547">
        <v>70</v>
      </c>
      <c r="F547">
        <v>1</v>
      </c>
      <c r="G547">
        <v>1</v>
      </c>
      <c r="H547">
        <v>1</v>
      </c>
      <c r="I547" t="s">
        <v>525</v>
      </c>
      <c r="J547" t="s">
        <v>6</v>
      </c>
      <c r="K547" t="s">
        <v>526</v>
      </c>
      <c r="L547">
        <v>1191</v>
      </c>
      <c r="N547">
        <v>1013</v>
      </c>
      <c r="O547" t="s">
        <v>524</v>
      </c>
      <c r="P547" t="s">
        <v>524</v>
      </c>
      <c r="Q547">
        <v>1</v>
      </c>
      <c r="W547">
        <v>0</v>
      </c>
      <c r="X547">
        <v>-1417349443</v>
      </c>
      <c r="Y547">
        <f>(AT547*ROUND(1.05,7))</f>
        <v>1.0500000000000001E-2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33.39</v>
      </c>
      <c r="AL547">
        <v>1</v>
      </c>
      <c r="AM547">
        <v>4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6</v>
      </c>
      <c r="AT547">
        <v>0.01</v>
      </c>
      <c r="AU547" t="s">
        <v>26</v>
      </c>
      <c r="AV547">
        <v>2</v>
      </c>
      <c r="AW547">
        <v>2</v>
      </c>
      <c r="AX547">
        <v>74764015</v>
      </c>
      <c r="AY547">
        <v>1</v>
      </c>
      <c r="AZ547">
        <v>0</v>
      </c>
      <c r="BA547">
        <v>580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V547">
        <v>0</v>
      </c>
      <c r="CW547">
        <v>0</v>
      </c>
      <c r="CX547">
        <f>ROUND(Y547*Source!I476,7)</f>
        <v>1.0500000000000001E-2</v>
      </c>
      <c r="CY547">
        <f>AD547</f>
        <v>0</v>
      </c>
      <c r="CZ547">
        <f>AH547</f>
        <v>0</v>
      </c>
      <c r="DA547">
        <f>AL547</f>
        <v>1</v>
      </c>
      <c r="DB547">
        <f>ROUND((ROUND(AT547*CZ547,2)*ROUND(1.05,7)),2)</f>
        <v>0</v>
      </c>
      <c r="DC547">
        <f>ROUND((ROUND(AT547*AG547,2)*ROUND(1.05,7)),2)</f>
        <v>0</v>
      </c>
      <c r="DD547" t="s">
        <v>6</v>
      </c>
      <c r="DE547" t="s">
        <v>6</v>
      </c>
      <c r="DF547">
        <f>ROUND(ROUND(AE547,2)*CX547,2)</f>
        <v>0</v>
      </c>
      <c r="DG547">
        <f t="shared" si="337"/>
        <v>0</v>
      </c>
      <c r="DH547">
        <f>Source!I476*SmtRes!Y547</f>
        <v>1.0500000000000001E-2</v>
      </c>
      <c r="DI547">
        <f>AD547</f>
        <v>0</v>
      </c>
      <c r="DJ547">
        <f>EtalonRes!AB580</f>
        <v>0</v>
      </c>
      <c r="DK547">
        <f>Source!BA476</f>
        <v>33.39</v>
      </c>
      <c r="DL547" t="s">
        <v>6</v>
      </c>
      <c r="DM547">
        <v>0</v>
      </c>
      <c r="DN547" t="s">
        <v>6</v>
      </c>
      <c r="DO547">
        <v>0</v>
      </c>
      <c r="GQ547">
        <v>-1</v>
      </c>
      <c r="GR547">
        <v>-1</v>
      </c>
    </row>
    <row r="548" spans="1:200" x14ac:dyDescent="0.2">
      <c r="A548">
        <f>ROW(Source!A476)</f>
        <v>476</v>
      </c>
      <c r="B548">
        <v>74715642</v>
      </c>
      <c r="C548">
        <v>74764013</v>
      </c>
      <c r="D548">
        <v>49672695</v>
      </c>
      <c r="E548">
        <v>1</v>
      </c>
      <c r="F548">
        <v>1</v>
      </c>
      <c r="G548">
        <v>1</v>
      </c>
      <c r="H548">
        <v>2</v>
      </c>
      <c r="I548" t="s">
        <v>531</v>
      </c>
      <c r="J548" t="s">
        <v>532</v>
      </c>
      <c r="K548" t="s">
        <v>533</v>
      </c>
      <c r="L548">
        <v>1367</v>
      </c>
      <c r="N548">
        <v>1011</v>
      </c>
      <c r="O548" t="s">
        <v>530</v>
      </c>
      <c r="P548" t="s">
        <v>530</v>
      </c>
      <c r="Q548">
        <v>1</v>
      </c>
      <c r="W548">
        <v>0</v>
      </c>
      <c r="X548">
        <v>1063590936</v>
      </c>
      <c r="Y548">
        <f>(AT548*ROUND(1.05,7))</f>
        <v>0.38850000000000001</v>
      </c>
      <c r="AA548">
        <v>0</v>
      </c>
      <c r="AB548">
        <v>41.37</v>
      </c>
      <c r="AC548">
        <v>0</v>
      </c>
      <c r="AD548">
        <v>0</v>
      </c>
      <c r="AE548">
        <v>0</v>
      </c>
      <c r="AF548">
        <v>3.12</v>
      </c>
      <c r="AG548">
        <v>0</v>
      </c>
      <c r="AH548">
        <v>0</v>
      </c>
      <c r="AI548">
        <v>1</v>
      </c>
      <c r="AJ548">
        <v>13.26</v>
      </c>
      <c r="AK548">
        <v>33.39</v>
      </c>
      <c r="AL548">
        <v>1</v>
      </c>
      <c r="AM548">
        <v>4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6</v>
      </c>
      <c r="AT548">
        <v>0.37</v>
      </c>
      <c r="AU548" t="s">
        <v>64</v>
      </c>
      <c r="AV548">
        <v>0</v>
      </c>
      <c r="AW548">
        <v>2</v>
      </c>
      <c r="AX548">
        <v>74764016</v>
      </c>
      <c r="AY548">
        <v>1</v>
      </c>
      <c r="AZ548">
        <v>0</v>
      </c>
      <c r="BA548">
        <v>581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V548">
        <v>0</v>
      </c>
      <c r="CW548">
        <f>ROUND(Y548*Source!I476*DO548,7)</f>
        <v>0</v>
      </c>
      <c r="CX548">
        <f>ROUND(Y548*Source!I476,7)</f>
        <v>0.38850000000000001</v>
      </c>
      <c r="CY548">
        <f>AB548</f>
        <v>41.37</v>
      </c>
      <c r="CZ548">
        <f>AF548</f>
        <v>3.12</v>
      </c>
      <c r="DA548">
        <f>AJ548</f>
        <v>13.26</v>
      </c>
      <c r="DB548">
        <f>ROUND((ROUND(AT548*CZ548,2)*ROUND(1.05,7)),2)</f>
        <v>1.21</v>
      </c>
      <c r="DC548">
        <f>ROUND((ROUND(AT548*AG548,2)*ROUND(1.05,7)),2)</f>
        <v>0</v>
      </c>
      <c r="DD548" t="s">
        <v>6</v>
      </c>
      <c r="DE548" t="s">
        <v>6</v>
      </c>
      <c r="DF548">
        <f>ROUND(ROUND(AE548,2)*CX548,2)</f>
        <v>0</v>
      </c>
      <c r="DG548">
        <f>ROUND(ROUND(AF548*AJ548,2)*CX548,2)</f>
        <v>16.07</v>
      </c>
      <c r="DH548">
        <f>Source!I476*SmtRes!Y548</f>
        <v>0.38850000000000001</v>
      </c>
      <c r="DI548">
        <f>AB548</f>
        <v>41.37</v>
      </c>
      <c r="DJ548">
        <f>EtalonRes!Z581</f>
        <v>3.12</v>
      </c>
      <c r="DK548">
        <f>Source!BB476</f>
        <v>13.26</v>
      </c>
      <c r="DL548" t="s">
        <v>6</v>
      </c>
      <c r="DM548">
        <v>0</v>
      </c>
      <c r="DN548" t="s">
        <v>6</v>
      </c>
      <c r="DO548">
        <v>0</v>
      </c>
      <c r="GQ548">
        <v>-1</v>
      </c>
      <c r="GR548">
        <v>-1</v>
      </c>
    </row>
    <row r="549" spans="1:200" x14ac:dyDescent="0.2">
      <c r="A549">
        <f>ROW(Source!A476)</f>
        <v>476</v>
      </c>
      <c r="B549">
        <v>74715642</v>
      </c>
      <c r="C549">
        <v>74764013</v>
      </c>
      <c r="D549">
        <v>49673503</v>
      </c>
      <c r="E549">
        <v>1</v>
      </c>
      <c r="F549">
        <v>1</v>
      </c>
      <c r="G549">
        <v>1</v>
      </c>
      <c r="H549">
        <v>2</v>
      </c>
      <c r="I549" t="s">
        <v>534</v>
      </c>
      <c r="J549" t="s">
        <v>535</v>
      </c>
      <c r="K549" t="s">
        <v>536</v>
      </c>
      <c r="L549">
        <v>1367</v>
      </c>
      <c r="N549">
        <v>1011</v>
      </c>
      <c r="O549" t="s">
        <v>530</v>
      </c>
      <c r="P549" t="s">
        <v>530</v>
      </c>
      <c r="Q549">
        <v>1</v>
      </c>
      <c r="W549">
        <v>0</v>
      </c>
      <c r="X549">
        <v>509054691</v>
      </c>
      <c r="Y549">
        <f>(AT549*ROUND(1.05,7))</f>
        <v>1.0500000000000001E-2</v>
      </c>
      <c r="AA549">
        <v>0</v>
      </c>
      <c r="AB549">
        <v>871.31</v>
      </c>
      <c r="AC549">
        <v>387.32</v>
      </c>
      <c r="AD549">
        <v>0</v>
      </c>
      <c r="AE549">
        <v>0</v>
      </c>
      <c r="AF549">
        <v>65.709999999999994</v>
      </c>
      <c r="AG549">
        <v>11.6</v>
      </c>
      <c r="AH549">
        <v>0</v>
      </c>
      <c r="AI549">
        <v>1</v>
      </c>
      <c r="AJ549">
        <v>13.26</v>
      </c>
      <c r="AK549">
        <v>33.39</v>
      </c>
      <c r="AL549">
        <v>1</v>
      </c>
      <c r="AM549">
        <v>4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6</v>
      </c>
      <c r="AT549">
        <v>0.01</v>
      </c>
      <c r="AU549" t="s">
        <v>64</v>
      </c>
      <c r="AV549">
        <v>0</v>
      </c>
      <c r="AW549">
        <v>2</v>
      </c>
      <c r="AX549">
        <v>74764017</v>
      </c>
      <c r="AY549">
        <v>1</v>
      </c>
      <c r="AZ549">
        <v>0</v>
      </c>
      <c r="BA549">
        <v>582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V549">
        <v>0</v>
      </c>
      <c r="CW549">
        <f>ROUND(Y549*Source!I476*DO549,7)</f>
        <v>0</v>
      </c>
      <c r="CX549">
        <f>ROUND(Y549*Source!I476,7)</f>
        <v>1.0500000000000001E-2</v>
      </c>
      <c r="CY549">
        <f>AB549</f>
        <v>871.31</v>
      </c>
      <c r="CZ549">
        <f>AF549</f>
        <v>65.709999999999994</v>
      </c>
      <c r="DA549">
        <f>AJ549</f>
        <v>13.26</v>
      </c>
      <c r="DB549">
        <f>ROUND((ROUND(AT549*CZ549,2)*ROUND(1.05,7)),2)</f>
        <v>0.69</v>
      </c>
      <c r="DC549">
        <f>ROUND((ROUND(AT549*AG549,2)*ROUND(1.05,7)),2)</f>
        <v>0.13</v>
      </c>
      <c r="DD549" t="s">
        <v>6</v>
      </c>
      <c r="DE549" t="s">
        <v>6</v>
      </c>
      <c r="DF549">
        <f>ROUND(ROUND(AE549,2)*CX549,2)</f>
        <v>0</v>
      </c>
      <c r="DG549">
        <f>ROUND(ROUND(AF549*AJ549,2)*CX549,2)</f>
        <v>9.15</v>
      </c>
      <c r="DH549">
        <f>Source!I476*SmtRes!Y549</f>
        <v>1.0500000000000001E-2</v>
      </c>
      <c r="DI549">
        <f>AB549</f>
        <v>871.31</v>
      </c>
      <c r="DJ549">
        <f>EtalonRes!Z582</f>
        <v>65.709999999999994</v>
      </c>
      <c r="DK549">
        <f>Source!BB476</f>
        <v>13.26</v>
      </c>
      <c r="DL549" t="s">
        <v>6</v>
      </c>
      <c r="DM549">
        <v>0</v>
      </c>
      <c r="DN549" t="s">
        <v>6</v>
      </c>
      <c r="DO549">
        <v>0</v>
      </c>
      <c r="GQ549">
        <v>-1</v>
      </c>
      <c r="GR549">
        <v>-1</v>
      </c>
    </row>
    <row r="550" spans="1:200" x14ac:dyDescent="0.2">
      <c r="A550">
        <f>ROW(Source!A476)</f>
        <v>476</v>
      </c>
      <c r="B550">
        <v>74715642</v>
      </c>
      <c r="C550">
        <v>74764013</v>
      </c>
      <c r="D550">
        <v>49525488</v>
      </c>
      <c r="E550">
        <v>1</v>
      </c>
      <c r="F550">
        <v>1</v>
      </c>
      <c r="G550">
        <v>1</v>
      </c>
      <c r="H550">
        <v>3</v>
      </c>
      <c r="I550" t="s">
        <v>537</v>
      </c>
      <c r="J550" t="s">
        <v>538</v>
      </c>
      <c r="K550" t="s">
        <v>539</v>
      </c>
      <c r="L550">
        <v>1346</v>
      </c>
      <c r="N550">
        <v>1009</v>
      </c>
      <c r="O550" t="s">
        <v>540</v>
      </c>
      <c r="P550" t="s">
        <v>540</v>
      </c>
      <c r="Q550">
        <v>1</v>
      </c>
      <c r="W550">
        <v>0</v>
      </c>
      <c r="X550">
        <v>-1864341761</v>
      </c>
      <c r="Y550" s="183" t="e">
        <f>#REF!</f>
        <v>#REF!</v>
      </c>
      <c r="AA550">
        <v>82.35</v>
      </c>
      <c r="AB550">
        <v>0</v>
      </c>
      <c r="AC550">
        <v>0</v>
      </c>
      <c r="AD550">
        <v>0</v>
      </c>
      <c r="AE550">
        <v>9.0399999999999991</v>
      </c>
      <c r="AF550">
        <v>0</v>
      </c>
      <c r="AG550">
        <v>0</v>
      </c>
      <c r="AH550">
        <v>0</v>
      </c>
      <c r="AI550">
        <v>9.11</v>
      </c>
      <c r="AJ550">
        <v>1</v>
      </c>
      <c r="AK550">
        <v>1</v>
      </c>
      <c r="AL550">
        <v>1</v>
      </c>
      <c r="AM550">
        <v>4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6</v>
      </c>
      <c r="AT550">
        <v>0.5</v>
      </c>
      <c r="AU550" t="s">
        <v>6</v>
      </c>
      <c r="AV550">
        <v>0</v>
      </c>
      <c r="AW550">
        <v>2</v>
      </c>
      <c r="AX550">
        <v>74764018</v>
      </c>
      <c r="AY550">
        <v>1</v>
      </c>
      <c r="AZ550">
        <v>0</v>
      </c>
      <c r="BA550">
        <v>583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V550">
        <v>0</v>
      </c>
      <c r="CW550">
        <v>0</v>
      </c>
      <c r="CX550" t="e">
        <f>ROUND(Y550*Source!I476,7)</f>
        <v>#REF!</v>
      </c>
      <c r="CY550">
        <f>AA550</f>
        <v>82.35</v>
      </c>
      <c r="CZ550">
        <f>AE550</f>
        <v>9.0399999999999991</v>
      </c>
      <c r="DA550">
        <f>AI550</f>
        <v>9.11</v>
      </c>
      <c r="DB550">
        <f>ROUND(ROUND(AT550*CZ550,2),2)</f>
        <v>4.5199999999999996</v>
      </c>
      <c r="DC550">
        <f>ROUND(ROUND(AT550*AG550,2),2)</f>
        <v>0</v>
      </c>
      <c r="DD550" t="s">
        <v>6</v>
      </c>
      <c r="DE550" t="s">
        <v>6</v>
      </c>
      <c r="DF550" t="e">
        <f>ROUND(ROUND(AE550*AI550,2)*CX550,2)</f>
        <v>#REF!</v>
      </c>
      <c r="DG550" t="e">
        <f>ROUND(ROUND(AF550,2)*CX550,2)</f>
        <v>#REF!</v>
      </c>
      <c r="DH550" t="e">
        <f>Source!I476*SmtRes!Y550</f>
        <v>#REF!</v>
      </c>
      <c r="DI550">
        <f>AA550</f>
        <v>82.35</v>
      </c>
      <c r="DJ550">
        <f>EtalonRes!Y583</f>
        <v>9.0399999999999991</v>
      </c>
      <c r="DK550">
        <f>Source!BC476</f>
        <v>9.11</v>
      </c>
      <c r="DL550" t="s">
        <v>6</v>
      </c>
      <c r="DM550">
        <v>0</v>
      </c>
      <c r="DN550" t="s">
        <v>6</v>
      </c>
      <c r="DO550">
        <v>0</v>
      </c>
      <c r="GQ550">
        <v>-1</v>
      </c>
      <c r="GR550">
        <v>-1</v>
      </c>
    </row>
    <row r="551" spans="1:200" x14ac:dyDescent="0.2">
      <c r="A551">
        <f>ROW(Source!A476)</f>
        <v>476</v>
      </c>
      <c r="B551">
        <v>74715642</v>
      </c>
      <c r="C551">
        <v>74764013</v>
      </c>
      <c r="D551">
        <v>49526492</v>
      </c>
      <c r="E551">
        <v>1</v>
      </c>
      <c r="F551">
        <v>1</v>
      </c>
      <c r="G551">
        <v>1</v>
      </c>
      <c r="H551">
        <v>3</v>
      </c>
      <c r="I551" t="s">
        <v>541</v>
      </c>
      <c r="J551" t="s">
        <v>542</v>
      </c>
      <c r="K551" t="s">
        <v>543</v>
      </c>
      <c r="L551">
        <v>1346</v>
      </c>
      <c r="N551">
        <v>1009</v>
      </c>
      <c r="O551" t="s">
        <v>540</v>
      </c>
      <c r="P551" t="s">
        <v>540</v>
      </c>
      <c r="Q551">
        <v>1</v>
      </c>
      <c r="W551">
        <v>0</v>
      </c>
      <c r="X551">
        <v>497341279</v>
      </c>
      <c r="Y551" s="183" t="e">
        <f>#REF!</f>
        <v>#REF!</v>
      </c>
      <c r="AA551">
        <v>210.35</v>
      </c>
      <c r="AB551">
        <v>0</v>
      </c>
      <c r="AC551">
        <v>0</v>
      </c>
      <c r="AD551">
        <v>0</v>
      </c>
      <c r="AE551">
        <v>23.09</v>
      </c>
      <c r="AF551">
        <v>0</v>
      </c>
      <c r="AG551">
        <v>0</v>
      </c>
      <c r="AH551">
        <v>0</v>
      </c>
      <c r="AI551">
        <v>9.11</v>
      </c>
      <c r="AJ551">
        <v>1</v>
      </c>
      <c r="AK551">
        <v>1</v>
      </c>
      <c r="AL551">
        <v>1</v>
      </c>
      <c r="AM551">
        <v>4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6</v>
      </c>
      <c r="AT551">
        <v>1.03</v>
      </c>
      <c r="AU551" t="s">
        <v>6</v>
      </c>
      <c r="AV551">
        <v>0</v>
      </c>
      <c r="AW551">
        <v>2</v>
      </c>
      <c r="AX551">
        <v>74764019</v>
      </c>
      <c r="AY551">
        <v>1</v>
      </c>
      <c r="AZ551">
        <v>0</v>
      </c>
      <c r="BA551">
        <v>584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V551">
        <v>0</v>
      </c>
      <c r="CW551">
        <v>0</v>
      </c>
      <c r="CX551" t="e">
        <f>ROUND(Y551*Source!I476,7)</f>
        <v>#REF!</v>
      </c>
      <c r="CY551">
        <f>AA551</f>
        <v>210.35</v>
      </c>
      <c r="CZ551">
        <f>AE551</f>
        <v>23.09</v>
      </c>
      <c r="DA551">
        <f>AI551</f>
        <v>9.11</v>
      </c>
      <c r="DB551">
        <f>ROUND(ROUND(AT551*CZ551,2),2)</f>
        <v>23.78</v>
      </c>
      <c r="DC551">
        <f>ROUND(ROUND(AT551*AG551,2),2)</f>
        <v>0</v>
      </c>
      <c r="DD551" t="s">
        <v>6</v>
      </c>
      <c r="DE551" t="s">
        <v>6</v>
      </c>
      <c r="DF551" t="e">
        <f>ROUND(ROUND(AE551*AI551,2)*CX551,2)</f>
        <v>#REF!</v>
      </c>
      <c r="DG551" t="e">
        <f>ROUND(ROUND(AF551,2)*CX551,2)</f>
        <v>#REF!</v>
      </c>
      <c r="DH551" t="e">
        <f>Source!I476*SmtRes!Y551</f>
        <v>#REF!</v>
      </c>
      <c r="DI551">
        <f>AA551</f>
        <v>210.35</v>
      </c>
      <c r="DJ551">
        <f>EtalonRes!Y584</f>
        <v>23.09</v>
      </c>
      <c r="DK551">
        <f>Source!BC476</f>
        <v>9.11</v>
      </c>
      <c r="DL551" t="s">
        <v>6</v>
      </c>
      <c r="DM551">
        <v>0</v>
      </c>
      <c r="DN551" t="s">
        <v>6</v>
      </c>
      <c r="DO551">
        <v>0</v>
      </c>
      <c r="GQ551">
        <v>-1</v>
      </c>
      <c r="GR551">
        <v>-1</v>
      </c>
    </row>
    <row r="552" spans="1:200" x14ac:dyDescent="0.2">
      <c r="A552">
        <f>ROW(Source!A476)</f>
        <v>476</v>
      </c>
      <c r="B552">
        <v>74715642</v>
      </c>
      <c r="C552">
        <v>74764013</v>
      </c>
      <c r="D552">
        <v>0</v>
      </c>
      <c r="E552">
        <v>0</v>
      </c>
      <c r="F552">
        <v>1</v>
      </c>
      <c r="G552">
        <v>1</v>
      </c>
      <c r="H552">
        <v>3</v>
      </c>
      <c r="I552" t="s">
        <v>35</v>
      </c>
      <c r="J552" t="s">
        <v>78</v>
      </c>
      <c r="K552" t="s">
        <v>429</v>
      </c>
      <c r="L552">
        <v>1371</v>
      </c>
      <c r="N552">
        <v>1013</v>
      </c>
      <c r="O552" t="s">
        <v>23</v>
      </c>
      <c r="P552" t="s">
        <v>23</v>
      </c>
      <c r="Q552">
        <v>1</v>
      </c>
      <c r="W552">
        <v>0</v>
      </c>
      <c r="X552">
        <v>1513014626</v>
      </c>
      <c r="Y552">
        <f>AT552</f>
        <v>1</v>
      </c>
      <c r="AA552">
        <v>9933</v>
      </c>
      <c r="AB552">
        <v>0</v>
      </c>
      <c r="AC552">
        <v>0</v>
      </c>
      <c r="AD552">
        <v>0</v>
      </c>
      <c r="AE552">
        <v>10363.81</v>
      </c>
      <c r="AF552">
        <v>0</v>
      </c>
      <c r="AG552">
        <v>0</v>
      </c>
      <c r="AH552">
        <v>0</v>
      </c>
      <c r="AI552">
        <v>6.13</v>
      </c>
      <c r="AJ552">
        <v>1</v>
      </c>
      <c r="AK552">
        <v>1</v>
      </c>
      <c r="AL552">
        <v>1</v>
      </c>
      <c r="AM552">
        <v>0</v>
      </c>
      <c r="AN552">
        <v>0</v>
      </c>
      <c r="AO552">
        <v>0</v>
      </c>
      <c r="AP552">
        <v>1</v>
      </c>
      <c r="AQ552">
        <v>0</v>
      </c>
      <c r="AR552">
        <v>0</v>
      </c>
      <c r="AS552" t="s">
        <v>6</v>
      </c>
      <c r="AT552">
        <v>1</v>
      </c>
      <c r="AU552" t="s">
        <v>6</v>
      </c>
      <c r="AV552">
        <v>0</v>
      </c>
      <c r="AW552">
        <v>1</v>
      </c>
      <c r="AX552">
        <v>-1</v>
      </c>
      <c r="AY552">
        <v>0</v>
      </c>
      <c r="AZ552">
        <v>0</v>
      </c>
      <c r="BA552" t="s">
        <v>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V552">
        <v>0</v>
      </c>
      <c r="CW552">
        <v>0</v>
      </c>
      <c r="CX552">
        <f>ROUND(Y552*Source!I476,7)</f>
        <v>1</v>
      </c>
      <c r="CY552">
        <f>AA552</f>
        <v>9933</v>
      </c>
      <c r="CZ552">
        <f>AE552</f>
        <v>10363.81</v>
      </c>
      <c r="DA552">
        <f>AI552</f>
        <v>6.13</v>
      </c>
      <c r="DB552">
        <f>ROUND(ROUND(AT552*CZ552,2),2)</f>
        <v>10363.81</v>
      </c>
      <c r="DC552">
        <f>ROUND(ROUND(AT552*AG552,2),2)</f>
        <v>0</v>
      </c>
      <c r="DD552" t="s">
        <v>6</v>
      </c>
      <c r="DE552" t="s">
        <v>6</v>
      </c>
      <c r="DF552">
        <f>ROUND(ROUND(AE552*AI552,2)*CX552,2)</f>
        <v>63530.16</v>
      </c>
      <c r="DG552">
        <f>ROUND(ROUND(AF552,2)*CX552,2)</f>
        <v>0</v>
      </c>
      <c r="DH552">
        <f>Source!I476*SmtRes!Y552</f>
        <v>1</v>
      </c>
      <c r="DI552">
        <f>AA552</f>
        <v>9933</v>
      </c>
      <c r="DJ552">
        <f>DF552</f>
        <v>63530.16</v>
      </c>
      <c r="DK552">
        <f>Source!BC476</f>
        <v>9.11</v>
      </c>
      <c r="DL552" t="s">
        <v>6</v>
      </c>
      <c r="DM552">
        <v>0</v>
      </c>
      <c r="DN552" t="s">
        <v>6</v>
      </c>
      <c r="DO552">
        <v>0</v>
      </c>
      <c r="GP552">
        <v>1</v>
      </c>
      <c r="GQ552">
        <v>-1</v>
      </c>
      <c r="GR552">
        <v>-1</v>
      </c>
    </row>
    <row r="553" spans="1:200" x14ac:dyDescent="0.2">
      <c r="A553">
        <f>ROW(Source!A478)</f>
        <v>478</v>
      </c>
      <c r="B553">
        <v>74715642</v>
      </c>
      <c r="C553">
        <v>74764155</v>
      </c>
      <c r="D553">
        <v>31715109</v>
      </c>
      <c r="E553">
        <v>70</v>
      </c>
      <c r="F553">
        <v>1</v>
      </c>
      <c r="G553">
        <v>1</v>
      </c>
      <c r="H553">
        <v>1</v>
      </c>
      <c r="I553" t="s">
        <v>548</v>
      </c>
      <c r="J553" t="s">
        <v>6</v>
      </c>
      <c r="K553" t="s">
        <v>549</v>
      </c>
      <c r="L553">
        <v>1191</v>
      </c>
      <c r="N553">
        <v>1013</v>
      </c>
      <c r="O553" t="s">
        <v>524</v>
      </c>
      <c r="P553" t="s">
        <v>524</v>
      </c>
      <c r="Q553">
        <v>1</v>
      </c>
      <c r="W553">
        <v>0</v>
      </c>
      <c r="X553">
        <v>784619160</v>
      </c>
      <c r="Y553">
        <f t="shared" ref="Y553:Y558" si="341">(AT553*ROUND(1.05,7))</f>
        <v>148.05000000000001</v>
      </c>
      <c r="AA553">
        <v>0</v>
      </c>
      <c r="AB553">
        <v>0</v>
      </c>
      <c r="AC553">
        <v>0</v>
      </c>
      <c r="AD553">
        <v>291.83</v>
      </c>
      <c r="AE553">
        <v>0</v>
      </c>
      <c r="AF553">
        <v>0</v>
      </c>
      <c r="AG553">
        <v>0</v>
      </c>
      <c r="AH553">
        <v>8.74</v>
      </c>
      <c r="AI553">
        <v>1</v>
      </c>
      <c r="AJ553">
        <v>1</v>
      </c>
      <c r="AK553">
        <v>1</v>
      </c>
      <c r="AL553">
        <v>33.39</v>
      </c>
      <c r="AM553">
        <v>4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6</v>
      </c>
      <c r="AT553">
        <v>141</v>
      </c>
      <c r="AU553" t="s">
        <v>64</v>
      </c>
      <c r="AV553">
        <v>1</v>
      </c>
      <c r="AW553">
        <v>2</v>
      </c>
      <c r="AX553">
        <v>74764170</v>
      </c>
      <c r="AY553">
        <v>1</v>
      </c>
      <c r="AZ553">
        <v>0</v>
      </c>
      <c r="BA553">
        <v>586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U553">
        <f>ROUND(AT553*Source!I478*AH553*AL553,2)</f>
        <v>28803.48</v>
      </c>
      <c r="CV553">
        <f>ROUND(Y553*Source!I478,7)</f>
        <v>103.63500000000001</v>
      </c>
      <c r="CW553">
        <v>0</v>
      </c>
      <c r="CX553">
        <f>ROUND(Y553*Source!I478,7)</f>
        <v>103.63500000000001</v>
      </c>
      <c r="CY553">
        <f>AD553</f>
        <v>291.83</v>
      </c>
      <c r="CZ553">
        <f>AH553</f>
        <v>8.74</v>
      </c>
      <c r="DA553">
        <f>AL553</f>
        <v>33.39</v>
      </c>
      <c r="DB553">
        <f t="shared" ref="DB553:DB558" si="342">ROUND((ROUND(AT553*CZ553,2)*ROUND(1.05,7)),2)</f>
        <v>1293.96</v>
      </c>
      <c r="DC553">
        <f t="shared" ref="DC553:DC558" si="343">ROUND((ROUND(AT553*AG553,2)*ROUND(1.05,7)),2)</f>
        <v>0</v>
      </c>
      <c r="DD553" t="s">
        <v>6</v>
      </c>
      <c r="DE553" t="s">
        <v>6</v>
      </c>
      <c r="DF553">
        <f t="shared" ref="DF553:DF558" si="344">ROUND(ROUND(AE553,2)*CX553,2)</f>
        <v>0</v>
      </c>
      <c r="DG553">
        <f>ROUND(ROUND(AF553,2)*CX553,2)</f>
        <v>0</v>
      </c>
      <c r="DH553">
        <f>Source!I478*SmtRes!Y553</f>
        <v>103.63500000000001</v>
      </c>
      <c r="DI553">
        <f>AD553</f>
        <v>291.83</v>
      </c>
      <c r="DJ553">
        <f>EtalonRes!AB586</f>
        <v>8.74</v>
      </c>
      <c r="DK553">
        <f>Source!BA478</f>
        <v>33.39</v>
      </c>
      <c r="DL553" t="s">
        <v>6</v>
      </c>
      <c r="DM553">
        <v>0</v>
      </c>
      <c r="DN553" t="s">
        <v>6</v>
      </c>
      <c r="DO553">
        <v>0</v>
      </c>
      <c r="GQ553">
        <v>-1</v>
      </c>
      <c r="GR553">
        <v>-1</v>
      </c>
    </row>
    <row r="554" spans="1:200" x14ac:dyDescent="0.2">
      <c r="A554">
        <f>ROW(Source!A478)</f>
        <v>478</v>
      </c>
      <c r="B554">
        <v>74715642</v>
      </c>
      <c r="C554">
        <v>74764155</v>
      </c>
      <c r="D554">
        <v>31709492</v>
      </c>
      <c r="E554">
        <v>70</v>
      </c>
      <c r="F554">
        <v>1</v>
      </c>
      <c r="G554">
        <v>1</v>
      </c>
      <c r="H554">
        <v>1</v>
      </c>
      <c r="I554" t="s">
        <v>525</v>
      </c>
      <c r="J554" t="s">
        <v>6</v>
      </c>
      <c r="K554" t="s">
        <v>526</v>
      </c>
      <c r="L554">
        <v>1191</v>
      </c>
      <c r="N554">
        <v>1013</v>
      </c>
      <c r="O554" t="s">
        <v>524</v>
      </c>
      <c r="P554" t="s">
        <v>524</v>
      </c>
      <c r="Q554">
        <v>1</v>
      </c>
      <c r="W554">
        <v>0</v>
      </c>
      <c r="X554">
        <v>-1417349443</v>
      </c>
      <c r="Y554">
        <f t="shared" si="341"/>
        <v>0.98699999999999999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33.39</v>
      </c>
      <c r="AL554">
        <v>1</v>
      </c>
      <c r="AM554">
        <v>4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6</v>
      </c>
      <c r="AT554">
        <v>0.94</v>
      </c>
      <c r="AU554" t="s">
        <v>64</v>
      </c>
      <c r="AV554">
        <v>2</v>
      </c>
      <c r="AW554">
        <v>2</v>
      </c>
      <c r="AX554">
        <v>74764171</v>
      </c>
      <c r="AY554">
        <v>1</v>
      </c>
      <c r="AZ554">
        <v>0</v>
      </c>
      <c r="BA554">
        <v>587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V554">
        <v>0</v>
      </c>
      <c r="CW554">
        <v>0</v>
      </c>
      <c r="CX554">
        <f>ROUND(Y554*Source!I478,7)</f>
        <v>0.69089999999999996</v>
      </c>
      <c r="CY554">
        <f>AD554</f>
        <v>0</v>
      </c>
      <c r="CZ554">
        <f>AH554</f>
        <v>0</v>
      </c>
      <c r="DA554">
        <f>AL554</f>
        <v>1</v>
      </c>
      <c r="DB554">
        <f t="shared" si="342"/>
        <v>0</v>
      </c>
      <c r="DC554">
        <f t="shared" si="343"/>
        <v>0</v>
      </c>
      <c r="DD554" t="s">
        <v>6</v>
      </c>
      <c r="DE554" t="s">
        <v>6</v>
      </c>
      <c r="DF554">
        <f t="shared" si="344"/>
        <v>0</v>
      </c>
      <c r="DG554">
        <f>ROUND(ROUND(AF554,2)*CX554,2)</f>
        <v>0</v>
      </c>
      <c r="DH554">
        <f>Source!I478*SmtRes!Y554</f>
        <v>0.69089999999999996</v>
      </c>
      <c r="DI554">
        <f>AD554</f>
        <v>0</v>
      </c>
      <c r="DJ554">
        <f>EtalonRes!AB587</f>
        <v>0</v>
      </c>
      <c r="DK554">
        <f>Source!BA478</f>
        <v>33.39</v>
      </c>
      <c r="DL554" t="s">
        <v>6</v>
      </c>
      <c r="DM554">
        <v>0</v>
      </c>
      <c r="DN554" t="s">
        <v>6</v>
      </c>
      <c r="DO554">
        <v>0</v>
      </c>
      <c r="GQ554">
        <v>-1</v>
      </c>
      <c r="GR554">
        <v>-1</v>
      </c>
    </row>
    <row r="555" spans="1:200" x14ac:dyDescent="0.2">
      <c r="A555">
        <f>ROW(Source!A478)</f>
        <v>478</v>
      </c>
      <c r="B555">
        <v>74715642</v>
      </c>
      <c r="C555">
        <v>74764155</v>
      </c>
      <c r="D555">
        <v>49672573</v>
      </c>
      <c r="E555">
        <v>1</v>
      </c>
      <c r="F555">
        <v>1</v>
      </c>
      <c r="G555">
        <v>1</v>
      </c>
      <c r="H555">
        <v>2</v>
      </c>
      <c r="I555" t="s">
        <v>527</v>
      </c>
      <c r="J555" t="s">
        <v>528</v>
      </c>
      <c r="K555" t="s">
        <v>529</v>
      </c>
      <c r="L555">
        <v>1367</v>
      </c>
      <c r="N555">
        <v>1011</v>
      </c>
      <c r="O555" t="s">
        <v>530</v>
      </c>
      <c r="P555" t="s">
        <v>530</v>
      </c>
      <c r="Q555">
        <v>1</v>
      </c>
      <c r="W555">
        <v>0</v>
      </c>
      <c r="X555">
        <v>-430484415</v>
      </c>
      <c r="Y555">
        <f t="shared" si="341"/>
        <v>0.39900000000000002</v>
      </c>
      <c r="AA555">
        <v>0</v>
      </c>
      <c r="AB555">
        <v>1530.2</v>
      </c>
      <c r="AC555">
        <v>450.77</v>
      </c>
      <c r="AD555">
        <v>0</v>
      </c>
      <c r="AE555">
        <v>0</v>
      </c>
      <c r="AF555">
        <v>115.4</v>
      </c>
      <c r="AG555">
        <v>13.5</v>
      </c>
      <c r="AH555">
        <v>0</v>
      </c>
      <c r="AI555">
        <v>1</v>
      </c>
      <c r="AJ555">
        <v>13.26</v>
      </c>
      <c r="AK555">
        <v>33.39</v>
      </c>
      <c r="AL555">
        <v>1</v>
      </c>
      <c r="AM555">
        <v>4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6</v>
      </c>
      <c r="AT555">
        <v>0.38</v>
      </c>
      <c r="AU555" t="s">
        <v>64</v>
      </c>
      <c r="AV555">
        <v>0</v>
      </c>
      <c r="AW555">
        <v>2</v>
      </c>
      <c r="AX555">
        <v>74764172</v>
      </c>
      <c r="AY555">
        <v>1</v>
      </c>
      <c r="AZ555">
        <v>0</v>
      </c>
      <c r="BA555">
        <v>588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V555">
        <v>0</v>
      </c>
      <c r="CW555">
        <f>ROUND(Y555*Source!I478*DO555,7)</f>
        <v>0</v>
      </c>
      <c r="CX555">
        <f>ROUND(Y555*Source!I478,7)</f>
        <v>0.27929999999999999</v>
      </c>
      <c r="CY555">
        <f>AB555</f>
        <v>1530.2</v>
      </c>
      <c r="CZ555">
        <f>AF555</f>
        <v>115.4</v>
      </c>
      <c r="DA555">
        <f>AJ555</f>
        <v>13.26</v>
      </c>
      <c r="DB555">
        <f t="shared" si="342"/>
        <v>46.04</v>
      </c>
      <c r="DC555">
        <f t="shared" si="343"/>
        <v>5.39</v>
      </c>
      <c r="DD555" t="s">
        <v>6</v>
      </c>
      <c r="DE555" t="s">
        <v>6</v>
      </c>
      <c r="DF555">
        <f t="shared" si="344"/>
        <v>0</v>
      </c>
      <c r="DG555">
        <f>ROUND(ROUND(AF555*AJ555,2)*CX555,2)</f>
        <v>427.38</v>
      </c>
      <c r="DH555">
        <f>Source!I478*SmtRes!Y555</f>
        <v>0.27929999999999999</v>
      </c>
      <c r="DI555">
        <f>AB555</f>
        <v>1530.2</v>
      </c>
      <c r="DJ555">
        <f>EtalonRes!Z588</f>
        <v>115.4</v>
      </c>
      <c r="DK555">
        <f>Source!BB478</f>
        <v>13.26</v>
      </c>
      <c r="DL555" t="s">
        <v>6</v>
      </c>
      <c r="DM555">
        <v>0</v>
      </c>
      <c r="DN555" t="s">
        <v>6</v>
      </c>
      <c r="DO555">
        <v>0</v>
      </c>
      <c r="GQ555">
        <v>-1</v>
      </c>
      <c r="GR555">
        <v>-1</v>
      </c>
    </row>
    <row r="556" spans="1:200" x14ac:dyDescent="0.2">
      <c r="A556">
        <f>ROW(Source!A478)</f>
        <v>478</v>
      </c>
      <c r="B556">
        <v>74715642</v>
      </c>
      <c r="C556">
        <v>74764155</v>
      </c>
      <c r="D556">
        <v>49672703</v>
      </c>
      <c r="E556">
        <v>1</v>
      </c>
      <c r="F556">
        <v>1</v>
      </c>
      <c r="G556">
        <v>1</v>
      </c>
      <c r="H556">
        <v>2</v>
      </c>
      <c r="I556" t="s">
        <v>550</v>
      </c>
      <c r="J556" t="s">
        <v>551</v>
      </c>
      <c r="K556" t="s">
        <v>552</v>
      </c>
      <c r="L556">
        <v>1367</v>
      </c>
      <c r="N556">
        <v>1011</v>
      </c>
      <c r="O556" t="s">
        <v>530</v>
      </c>
      <c r="P556" t="s">
        <v>530</v>
      </c>
      <c r="Q556">
        <v>1</v>
      </c>
      <c r="W556">
        <v>0</v>
      </c>
      <c r="X556">
        <v>-1424865896</v>
      </c>
      <c r="Y556">
        <f t="shared" si="341"/>
        <v>0.35700000000000004</v>
      </c>
      <c r="AA556">
        <v>0</v>
      </c>
      <c r="AB556">
        <v>88.31</v>
      </c>
      <c r="AC556">
        <v>0</v>
      </c>
      <c r="AD556">
        <v>0</v>
      </c>
      <c r="AE556">
        <v>0</v>
      </c>
      <c r="AF556">
        <v>6.66</v>
      </c>
      <c r="AG556">
        <v>0</v>
      </c>
      <c r="AH556">
        <v>0</v>
      </c>
      <c r="AI556">
        <v>1</v>
      </c>
      <c r="AJ556">
        <v>13.26</v>
      </c>
      <c r="AK556">
        <v>33.39</v>
      </c>
      <c r="AL556">
        <v>1</v>
      </c>
      <c r="AM556">
        <v>4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6</v>
      </c>
      <c r="AT556">
        <v>0.34</v>
      </c>
      <c r="AU556" t="s">
        <v>64</v>
      </c>
      <c r="AV556">
        <v>0</v>
      </c>
      <c r="AW556">
        <v>2</v>
      </c>
      <c r="AX556">
        <v>74764173</v>
      </c>
      <c r="AY556">
        <v>1</v>
      </c>
      <c r="AZ556">
        <v>0</v>
      </c>
      <c r="BA556">
        <v>589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V556">
        <v>0</v>
      </c>
      <c r="CW556">
        <f>ROUND(Y556*Source!I478*DO556,7)</f>
        <v>0</v>
      </c>
      <c r="CX556">
        <f>ROUND(Y556*Source!I478,7)</f>
        <v>0.24990000000000001</v>
      </c>
      <c r="CY556">
        <f>AB556</f>
        <v>88.31</v>
      </c>
      <c r="CZ556">
        <f>AF556</f>
        <v>6.66</v>
      </c>
      <c r="DA556">
        <f>AJ556</f>
        <v>13.26</v>
      </c>
      <c r="DB556">
        <f t="shared" si="342"/>
        <v>2.37</v>
      </c>
      <c r="DC556">
        <f t="shared" si="343"/>
        <v>0</v>
      </c>
      <c r="DD556" t="s">
        <v>6</v>
      </c>
      <c r="DE556" t="s">
        <v>6</v>
      </c>
      <c r="DF556">
        <f t="shared" si="344"/>
        <v>0</v>
      </c>
      <c r="DG556">
        <f>ROUND(ROUND(AF556*AJ556,2)*CX556,2)</f>
        <v>22.07</v>
      </c>
      <c r="DH556">
        <f>Source!I478*SmtRes!Y556</f>
        <v>0.24990000000000001</v>
      </c>
      <c r="DI556">
        <f>AB556</f>
        <v>88.31</v>
      </c>
      <c r="DJ556">
        <f>EtalonRes!Z589</f>
        <v>6.66</v>
      </c>
      <c r="DK556">
        <f>Source!BB478</f>
        <v>13.26</v>
      </c>
      <c r="DL556" t="s">
        <v>6</v>
      </c>
      <c r="DM556">
        <v>0</v>
      </c>
      <c r="DN556" t="s">
        <v>6</v>
      </c>
      <c r="DO556">
        <v>0</v>
      </c>
      <c r="GQ556">
        <v>-1</v>
      </c>
      <c r="GR556">
        <v>-1</v>
      </c>
    </row>
    <row r="557" spans="1:200" x14ac:dyDescent="0.2">
      <c r="A557">
        <f>ROW(Source!A478)</f>
        <v>478</v>
      </c>
      <c r="B557">
        <v>74715642</v>
      </c>
      <c r="C557">
        <v>74764155</v>
      </c>
      <c r="D557">
        <v>49673503</v>
      </c>
      <c r="E557">
        <v>1</v>
      </c>
      <c r="F557">
        <v>1</v>
      </c>
      <c r="G557">
        <v>1</v>
      </c>
      <c r="H557">
        <v>2</v>
      </c>
      <c r="I557" t="s">
        <v>534</v>
      </c>
      <c r="J557" t="s">
        <v>535</v>
      </c>
      <c r="K557" t="s">
        <v>536</v>
      </c>
      <c r="L557">
        <v>1367</v>
      </c>
      <c r="N557">
        <v>1011</v>
      </c>
      <c r="O557" t="s">
        <v>530</v>
      </c>
      <c r="P557" t="s">
        <v>530</v>
      </c>
      <c r="Q557">
        <v>1</v>
      </c>
      <c r="W557">
        <v>0</v>
      </c>
      <c r="X557">
        <v>509054691</v>
      </c>
      <c r="Y557">
        <f t="shared" si="341"/>
        <v>0.58800000000000008</v>
      </c>
      <c r="AA557">
        <v>0</v>
      </c>
      <c r="AB557">
        <v>871.31</v>
      </c>
      <c r="AC557">
        <v>387.32</v>
      </c>
      <c r="AD557">
        <v>0</v>
      </c>
      <c r="AE557">
        <v>0</v>
      </c>
      <c r="AF557">
        <v>65.709999999999994</v>
      </c>
      <c r="AG557">
        <v>11.6</v>
      </c>
      <c r="AH557">
        <v>0</v>
      </c>
      <c r="AI557">
        <v>1</v>
      </c>
      <c r="AJ557">
        <v>13.26</v>
      </c>
      <c r="AK557">
        <v>33.39</v>
      </c>
      <c r="AL557">
        <v>1</v>
      </c>
      <c r="AM557">
        <v>4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6</v>
      </c>
      <c r="AT557">
        <v>0.56000000000000005</v>
      </c>
      <c r="AU557" t="s">
        <v>64</v>
      </c>
      <c r="AV557">
        <v>0</v>
      </c>
      <c r="AW557">
        <v>2</v>
      </c>
      <c r="AX557">
        <v>74764174</v>
      </c>
      <c r="AY557">
        <v>1</v>
      </c>
      <c r="AZ557">
        <v>0</v>
      </c>
      <c r="BA557">
        <v>590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V557">
        <v>0</v>
      </c>
      <c r="CW557">
        <f>ROUND(Y557*Source!I478*DO557,7)</f>
        <v>0</v>
      </c>
      <c r="CX557">
        <f>ROUND(Y557*Source!I478,7)</f>
        <v>0.41160000000000002</v>
      </c>
      <c r="CY557">
        <f>AB557</f>
        <v>871.31</v>
      </c>
      <c r="CZ557">
        <f>AF557</f>
        <v>65.709999999999994</v>
      </c>
      <c r="DA557">
        <f>AJ557</f>
        <v>13.26</v>
      </c>
      <c r="DB557">
        <f t="shared" si="342"/>
        <v>38.64</v>
      </c>
      <c r="DC557">
        <f t="shared" si="343"/>
        <v>6.83</v>
      </c>
      <c r="DD557" t="s">
        <v>6</v>
      </c>
      <c r="DE557" t="s">
        <v>6</v>
      </c>
      <c r="DF557">
        <f t="shared" si="344"/>
        <v>0</v>
      </c>
      <c r="DG557">
        <f>ROUND(ROUND(AF557*AJ557,2)*CX557,2)</f>
        <v>358.63</v>
      </c>
      <c r="DH557">
        <f>Source!I478*SmtRes!Y557</f>
        <v>0.41160000000000002</v>
      </c>
      <c r="DI557">
        <f>AB557</f>
        <v>871.31</v>
      </c>
      <c r="DJ557">
        <f>EtalonRes!Z590</f>
        <v>65.709999999999994</v>
      </c>
      <c r="DK557">
        <f>Source!BB478</f>
        <v>13.26</v>
      </c>
      <c r="DL557" t="s">
        <v>6</v>
      </c>
      <c r="DM557">
        <v>0</v>
      </c>
      <c r="DN557" t="s">
        <v>6</v>
      </c>
      <c r="DO557">
        <v>0</v>
      </c>
      <c r="GQ557">
        <v>-1</v>
      </c>
      <c r="GR557">
        <v>-1</v>
      </c>
    </row>
    <row r="558" spans="1:200" x14ac:dyDescent="0.2">
      <c r="A558">
        <f>ROW(Source!A478)</f>
        <v>478</v>
      </c>
      <c r="B558">
        <v>74715642</v>
      </c>
      <c r="C558">
        <v>74764155</v>
      </c>
      <c r="D558">
        <v>49673715</v>
      </c>
      <c r="E558">
        <v>1</v>
      </c>
      <c r="F558">
        <v>1</v>
      </c>
      <c r="G558">
        <v>1</v>
      </c>
      <c r="H558">
        <v>2</v>
      </c>
      <c r="I558" t="s">
        <v>553</v>
      </c>
      <c r="J558" t="s">
        <v>554</v>
      </c>
      <c r="K558" t="s">
        <v>555</v>
      </c>
      <c r="L558">
        <v>1367</v>
      </c>
      <c r="N558">
        <v>1011</v>
      </c>
      <c r="O558" t="s">
        <v>530</v>
      </c>
      <c r="P558" t="s">
        <v>530</v>
      </c>
      <c r="Q558">
        <v>1</v>
      </c>
      <c r="W558">
        <v>0</v>
      </c>
      <c r="X558">
        <v>829370094</v>
      </c>
      <c r="Y558">
        <f t="shared" si="341"/>
        <v>1.47</v>
      </c>
      <c r="AA558">
        <v>0</v>
      </c>
      <c r="AB558">
        <v>107.41</v>
      </c>
      <c r="AC558">
        <v>0</v>
      </c>
      <c r="AD558">
        <v>0</v>
      </c>
      <c r="AE558">
        <v>0</v>
      </c>
      <c r="AF558">
        <v>8.1</v>
      </c>
      <c r="AG558">
        <v>0</v>
      </c>
      <c r="AH558">
        <v>0</v>
      </c>
      <c r="AI558">
        <v>1</v>
      </c>
      <c r="AJ558">
        <v>13.26</v>
      </c>
      <c r="AK558">
        <v>33.39</v>
      </c>
      <c r="AL558">
        <v>1</v>
      </c>
      <c r="AM558">
        <v>4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6</v>
      </c>
      <c r="AT558">
        <v>1.4</v>
      </c>
      <c r="AU558" t="s">
        <v>64</v>
      </c>
      <c r="AV558">
        <v>0</v>
      </c>
      <c r="AW558">
        <v>2</v>
      </c>
      <c r="AX558">
        <v>74764175</v>
      </c>
      <c r="AY558">
        <v>1</v>
      </c>
      <c r="AZ558">
        <v>0</v>
      </c>
      <c r="BA558">
        <v>591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V558">
        <v>0</v>
      </c>
      <c r="CW558">
        <f>ROUND(Y558*Source!I478*DO558,7)</f>
        <v>0</v>
      </c>
      <c r="CX558">
        <f>ROUND(Y558*Source!I478,7)</f>
        <v>1.0289999999999999</v>
      </c>
      <c r="CY558">
        <f>AB558</f>
        <v>107.41</v>
      </c>
      <c r="CZ558">
        <f>AF558</f>
        <v>8.1</v>
      </c>
      <c r="DA558">
        <f>AJ558</f>
        <v>13.26</v>
      </c>
      <c r="DB558">
        <f t="shared" si="342"/>
        <v>11.91</v>
      </c>
      <c r="DC558">
        <f t="shared" si="343"/>
        <v>0</v>
      </c>
      <c r="DD558" t="s">
        <v>6</v>
      </c>
      <c r="DE558" t="s">
        <v>6</v>
      </c>
      <c r="DF558">
        <f t="shared" si="344"/>
        <v>0</v>
      </c>
      <c r="DG558">
        <f>ROUND(ROUND(AF558*AJ558,2)*CX558,2)</f>
        <v>110.52</v>
      </c>
      <c r="DH558">
        <f>Source!I478*SmtRes!Y558</f>
        <v>1.0289999999999999</v>
      </c>
      <c r="DI558">
        <f>AB558</f>
        <v>107.41</v>
      </c>
      <c r="DJ558">
        <f>EtalonRes!Z591</f>
        <v>8.1</v>
      </c>
      <c r="DK558">
        <f>Source!BB478</f>
        <v>13.26</v>
      </c>
      <c r="DL558" t="s">
        <v>6</v>
      </c>
      <c r="DM558">
        <v>0</v>
      </c>
      <c r="DN558" t="s">
        <v>6</v>
      </c>
      <c r="DO558">
        <v>0</v>
      </c>
      <c r="GQ558">
        <v>-1</v>
      </c>
      <c r="GR558">
        <v>-1</v>
      </c>
    </row>
    <row r="559" spans="1:200" x14ac:dyDescent="0.2">
      <c r="A559">
        <f>ROW(Source!A478)</f>
        <v>478</v>
      </c>
      <c r="B559">
        <v>74715642</v>
      </c>
      <c r="C559">
        <v>74764155</v>
      </c>
      <c r="D559">
        <v>49521144</v>
      </c>
      <c r="E559">
        <v>1</v>
      </c>
      <c r="F559">
        <v>1</v>
      </c>
      <c r="G559">
        <v>1</v>
      </c>
      <c r="H559">
        <v>3</v>
      </c>
      <c r="I559" t="s">
        <v>556</v>
      </c>
      <c r="J559" t="s">
        <v>557</v>
      </c>
      <c r="K559" t="s">
        <v>558</v>
      </c>
      <c r="L559">
        <v>1348</v>
      </c>
      <c r="N559">
        <v>1009</v>
      </c>
      <c r="O559" t="s">
        <v>559</v>
      </c>
      <c r="P559" t="s">
        <v>559</v>
      </c>
      <c r="Q559">
        <v>1000</v>
      </c>
      <c r="W559">
        <v>0</v>
      </c>
      <c r="X559">
        <v>-847628873</v>
      </c>
      <c r="Y559" s="183" t="e">
        <f>#REF!</f>
        <v>#REF!</v>
      </c>
      <c r="AA559">
        <v>241405.89</v>
      </c>
      <c r="AB559">
        <v>0</v>
      </c>
      <c r="AC559">
        <v>0</v>
      </c>
      <c r="AD559">
        <v>0</v>
      </c>
      <c r="AE559">
        <v>26499</v>
      </c>
      <c r="AF559">
        <v>0</v>
      </c>
      <c r="AG559">
        <v>0</v>
      </c>
      <c r="AH559">
        <v>0</v>
      </c>
      <c r="AI559">
        <v>9.11</v>
      </c>
      <c r="AJ559">
        <v>1</v>
      </c>
      <c r="AK559">
        <v>1</v>
      </c>
      <c r="AL559">
        <v>1</v>
      </c>
      <c r="AM559">
        <v>4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6</v>
      </c>
      <c r="AT559">
        <v>8.8999999999999995E-4</v>
      </c>
      <c r="AU559" t="s">
        <v>6</v>
      </c>
      <c r="AV559">
        <v>0</v>
      </c>
      <c r="AW559">
        <v>2</v>
      </c>
      <c r="AX559">
        <v>74764176</v>
      </c>
      <c r="AY559">
        <v>1</v>
      </c>
      <c r="AZ559">
        <v>0</v>
      </c>
      <c r="BA559">
        <v>592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V559">
        <v>0</v>
      </c>
      <c r="CW559">
        <v>0</v>
      </c>
      <c r="CX559" t="e">
        <f>ROUND(Y559*Source!I478,7)</f>
        <v>#REF!</v>
      </c>
      <c r="CY559">
        <f t="shared" ref="CY559:CY564" si="345">AA559</f>
        <v>241405.89</v>
      </c>
      <c r="CZ559">
        <f t="shared" ref="CZ559:CZ564" si="346">AE559</f>
        <v>26499</v>
      </c>
      <c r="DA559">
        <f t="shared" ref="DA559:DA564" si="347">AI559</f>
        <v>9.11</v>
      </c>
      <c r="DB559">
        <f t="shared" ref="DB559:DB564" si="348">ROUND(ROUND(AT559*CZ559,2),2)</f>
        <v>23.58</v>
      </c>
      <c r="DC559">
        <f t="shared" ref="DC559:DC564" si="349">ROUND(ROUND(AT559*AG559,2),2)</f>
        <v>0</v>
      </c>
      <c r="DD559" t="s">
        <v>6</v>
      </c>
      <c r="DE559" t="s">
        <v>6</v>
      </c>
      <c r="DF559" t="e">
        <f t="shared" ref="DF559:DF564" si="350">ROUND(ROUND(AE559*AI559,2)*CX559,2)</f>
        <v>#REF!</v>
      </c>
      <c r="DG559" t="e">
        <f t="shared" ref="DG559:DG566" si="351">ROUND(ROUND(AF559,2)*CX559,2)</f>
        <v>#REF!</v>
      </c>
      <c r="DH559" t="e">
        <f>Source!I478*SmtRes!Y559</f>
        <v>#REF!</v>
      </c>
      <c r="DI559">
        <f t="shared" ref="DI559:DI564" si="352">AA559</f>
        <v>241405.89</v>
      </c>
      <c r="DJ559">
        <f>EtalonRes!Y592</f>
        <v>26499</v>
      </c>
      <c r="DK559">
        <f>Source!BC478</f>
        <v>9.11</v>
      </c>
      <c r="DL559" t="s">
        <v>6</v>
      </c>
      <c r="DM559">
        <v>0</v>
      </c>
      <c r="DN559" t="s">
        <v>6</v>
      </c>
      <c r="DO559">
        <v>0</v>
      </c>
      <c r="GQ559">
        <v>-1</v>
      </c>
      <c r="GR559">
        <v>-1</v>
      </c>
    </row>
    <row r="560" spans="1:200" x14ac:dyDescent="0.2">
      <c r="A560">
        <f>ROW(Source!A478)</f>
        <v>478</v>
      </c>
      <c r="B560">
        <v>74715642</v>
      </c>
      <c r="C560">
        <v>74764155</v>
      </c>
      <c r="D560">
        <v>49524301</v>
      </c>
      <c r="E560">
        <v>1</v>
      </c>
      <c r="F560">
        <v>1</v>
      </c>
      <c r="G560">
        <v>1</v>
      </c>
      <c r="H560">
        <v>3</v>
      </c>
      <c r="I560" t="s">
        <v>560</v>
      </c>
      <c r="J560" t="s">
        <v>561</v>
      </c>
      <c r="K560" t="s">
        <v>562</v>
      </c>
      <c r="L560">
        <v>1348</v>
      </c>
      <c r="N560">
        <v>1009</v>
      </c>
      <c r="O560" t="s">
        <v>559</v>
      </c>
      <c r="P560" t="s">
        <v>559</v>
      </c>
      <c r="Q560">
        <v>1000</v>
      </c>
      <c r="W560">
        <v>0</v>
      </c>
      <c r="X560">
        <v>1824693337</v>
      </c>
      <c r="Y560" s="183" t="e">
        <f>#REF!</f>
        <v>#REF!</v>
      </c>
      <c r="AA560">
        <v>94397.82</v>
      </c>
      <c r="AB560">
        <v>0</v>
      </c>
      <c r="AC560">
        <v>0</v>
      </c>
      <c r="AD560">
        <v>0</v>
      </c>
      <c r="AE560">
        <v>10362</v>
      </c>
      <c r="AF560">
        <v>0</v>
      </c>
      <c r="AG560">
        <v>0</v>
      </c>
      <c r="AH560">
        <v>0</v>
      </c>
      <c r="AI560">
        <v>9.11</v>
      </c>
      <c r="AJ560">
        <v>1</v>
      </c>
      <c r="AK560">
        <v>1</v>
      </c>
      <c r="AL560">
        <v>1</v>
      </c>
      <c r="AM560">
        <v>4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6</v>
      </c>
      <c r="AT560">
        <v>4.0999999999999999E-4</v>
      </c>
      <c r="AU560" t="s">
        <v>6</v>
      </c>
      <c r="AV560">
        <v>0</v>
      </c>
      <c r="AW560">
        <v>2</v>
      </c>
      <c r="AX560">
        <v>74764177</v>
      </c>
      <c r="AY560">
        <v>1</v>
      </c>
      <c r="AZ560">
        <v>0</v>
      </c>
      <c r="BA560">
        <v>593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V560">
        <v>0</v>
      </c>
      <c r="CW560">
        <v>0</v>
      </c>
      <c r="CX560" t="e">
        <f>ROUND(Y560*Source!I478,7)</f>
        <v>#REF!</v>
      </c>
      <c r="CY560">
        <f t="shared" si="345"/>
        <v>94397.82</v>
      </c>
      <c r="CZ560">
        <f t="shared" si="346"/>
        <v>10362</v>
      </c>
      <c r="DA560">
        <f t="shared" si="347"/>
        <v>9.11</v>
      </c>
      <c r="DB560">
        <f t="shared" si="348"/>
        <v>4.25</v>
      </c>
      <c r="DC560">
        <f t="shared" si="349"/>
        <v>0</v>
      </c>
      <c r="DD560" t="s">
        <v>6</v>
      </c>
      <c r="DE560" t="s">
        <v>6</v>
      </c>
      <c r="DF560" t="e">
        <f t="shared" si="350"/>
        <v>#REF!</v>
      </c>
      <c r="DG560" t="e">
        <f t="shared" si="351"/>
        <v>#REF!</v>
      </c>
      <c r="DH560" t="e">
        <f>Source!I478*SmtRes!Y560</f>
        <v>#REF!</v>
      </c>
      <c r="DI560">
        <f t="shared" si="352"/>
        <v>94397.82</v>
      </c>
      <c r="DJ560">
        <f>EtalonRes!Y593</f>
        <v>10362</v>
      </c>
      <c r="DK560">
        <f>Source!BC478</f>
        <v>9.11</v>
      </c>
      <c r="DL560" t="s">
        <v>6</v>
      </c>
      <c r="DM560">
        <v>0</v>
      </c>
      <c r="DN560" t="s">
        <v>6</v>
      </c>
      <c r="DO560">
        <v>0</v>
      </c>
      <c r="GQ560">
        <v>-1</v>
      </c>
      <c r="GR560">
        <v>-1</v>
      </c>
    </row>
    <row r="561" spans="1:200" x14ac:dyDescent="0.2">
      <c r="A561">
        <f>ROW(Source!A478)</f>
        <v>478</v>
      </c>
      <c r="B561">
        <v>74715642</v>
      </c>
      <c r="C561">
        <v>74764155</v>
      </c>
      <c r="D561">
        <v>49525488</v>
      </c>
      <c r="E561">
        <v>1</v>
      </c>
      <c r="F561">
        <v>1</v>
      </c>
      <c r="G561">
        <v>1</v>
      </c>
      <c r="H561">
        <v>3</v>
      </c>
      <c r="I561" t="s">
        <v>537</v>
      </c>
      <c r="J561" t="s">
        <v>538</v>
      </c>
      <c r="K561" t="s">
        <v>539</v>
      </c>
      <c r="L561">
        <v>1346</v>
      </c>
      <c r="N561">
        <v>1009</v>
      </c>
      <c r="O561" t="s">
        <v>540</v>
      </c>
      <c r="P561" t="s">
        <v>540</v>
      </c>
      <c r="Q561">
        <v>1</v>
      </c>
      <c r="W561">
        <v>0</v>
      </c>
      <c r="X561">
        <v>-1864341761</v>
      </c>
      <c r="Y561" s="183" t="e">
        <f>#REF!</f>
        <v>#REF!</v>
      </c>
      <c r="AA561">
        <v>82.35</v>
      </c>
      <c r="AB561">
        <v>0</v>
      </c>
      <c r="AC561">
        <v>0</v>
      </c>
      <c r="AD561">
        <v>0</v>
      </c>
      <c r="AE561">
        <v>9.0399999999999991</v>
      </c>
      <c r="AF561">
        <v>0</v>
      </c>
      <c r="AG561">
        <v>0</v>
      </c>
      <c r="AH561">
        <v>0</v>
      </c>
      <c r="AI561">
        <v>9.11</v>
      </c>
      <c r="AJ561">
        <v>1</v>
      </c>
      <c r="AK561">
        <v>1</v>
      </c>
      <c r="AL561">
        <v>1</v>
      </c>
      <c r="AM561">
        <v>4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6</v>
      </c>
      <c r="AT561">
        <v>15</v>
      </c>
      <c r="AU561" t="s">
        <v>6</v>
      </c>
      <c r="AV561">
        <v>0</v>
      </c>
      <c r="AW561">
        <v>2</v>
      </c>
      <c r="AX561">
        <v>74764178</v>
      </c>
      <c r="AY561">
        <v>1</v>
      </c>
      <c r="AZ561">
        <v>0</v>
      </c>
      <c r="BA561">
        <v>594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V561">
        <v>0</v>
      </c>
      <c r="CW561">
        <v>0</v>
      </c>
      <c r="CX561" t="e">
        <f>ROUND(Y561*Source!I478,7)</f>
        <v>#REF!</v>
      </c>
      <c r="CY561">
        <f t="shared" si="345"/>
        <v>82.35</v>
      </c>
      <c r="CZ561">
        <f t="shared" si="346"/>
        <v>9.0399999999999991</v>
      </c>
      <c r="DA561">
        <f t="shared" si="347"/>
        <v>9.11</v>
      </c>
      <c r="DB561">
        <f t="shared" si="348"/>
        <v>135.6</v>
      </c>
      <c r="DC561">
        <f t="shared" si="349"/>
        <v>0</v>
      </c>
      <c r="DD561" t="s">
        <v>6</v>
      </c>
      <c r="DE561" t="s">
        <v>6</v>
      </c>
      <c r="DF561" t="e">
        <f t="shared" si="350"/>
        <v>#REF!</v>
      </c>
      <c r="DG561" t="e">
        <f t="shared" si="351"/>
        <v>#REF!</v>
      </c>
      <c r="DH561" t="e">
        <f>Source!I478*SmtRes!Y561</f>
        <v>#REF!</v>
      </c>
      <c r="DI561">
        <f t="shared" si="352"/>
        <v>82.35</v>
      </c>
      <c r="DJ561">
        <f>EtalonRes!Y594</f>
        <v>9.0399999999999991</v>
      </c>
      <c r="DK561">
        <f>Source!BC478</f>
        <v>9.11</v>
      </c>
      <c r="DL561" t="s">
        <v>6</v>
      </c>
      <c r="DM561">
        <v>0</v>
      </c>
      <c r="DN561" t="s">
        <v>6</v>
      </c>
      <c r="DO561">
        <v>0</v>
      </c>
      <c r="GQ561">
        <v>-1</v>
      </c>
      <c r="GR561">
        <v>-1</v>
      </c>
    </row>
    <row r="562" spans="1:200" x14ac:dyDescent="0.2">
      <c r="A562">
        <f>ROW(Source!A478)</f>
        <v>478</v>
      </c>
      <c r="B562">
        <v>74715642</v>
      </c>
      <c r="C562">
        <v>74764155</v>
      </c>
      <c r="D562">
        <v>49526492</v>
      </c>
      <c r="E562">
        <v>1</v>
      </c>
      <c r="F562">
        <v>1</v>
      </c>
      <c r="G562">
        <v>1</v>
      </c>
      <c r="H562">
        <v>3</v>
      </c>
      <c r="I562" t="s">
        <v>541</v>
      </c>
      <c r="J562" t="s">
        <v>542</v>
      </c>
      <c r="K562" t="s">
        <v>543</v>
      </c>
      <c r="L562">
        <v>1346</v>
      </c>
      <c r="N562">
        <v>1009</v>
      </c>
      <c r="O562" t="s">
        <v>540</v>
      </c>
      <c r="P562" t="s">
        <v>540</v>
      </c>
      <c r="Q562">
        <v>1</v>
      </c>
      <c r="W562">
        <v>0</v>
      </c>
      <c r="X562">
        <v>497341279</v>
      </c>
      <c r="Y562" s="183" t="e">
        <f>#REF!</f>
        <v>#REF!</v>
      </c>
      <c r="AA562">
        <v>210.35</v>
      </c>
      <c r="AB562">
        <v>0</v>
      </c>
      <c r="AC562">
        <v>0</v>
      </c>
      <c r="AD562">
        <v>0</v>
      </c>
      <c r="AE562">
        <v>23.09</v>
      </c>
      <c r="AF562">
        <v>0</v>
      </c>
      <c r="AG562">
        <v>0</v>
      </c>
      <c r="AH562">
        <v>0</v>
      </c>
      <c r="AI562">
        <v>9.11</v>
      </c>
      <c r="AJ562">
        <v>1</v>
      </c>
      <c r="AK562">
        <v>1</v>
      </c>
      <c r="AL562">
        <v>1</v>
      </c>
      <c r="AM562">
        <v>4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6</v>
      </c>
      <c r="AT562">
        <v>8</v>
      </c>
      <c r="AU562" t="s">
        <v>6</v>
      </c>
      <c r="AV562">
        <v>0</v>
      </c>
      <c r="AW562">
        <v>2</v>
      </c>
      <c r="AX562">
        <v>74764179</v>
      </c>
      <c r="AY562">
        <v>1</v>
      </c>
      <c r="AZ562">
        <v>0</v>
      </c>
      <c r="BA562">
        <v>595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V562">
        <v>0</v>
      </c>
      <c r="CW562">
        <v>0</v>
      </c>
      <c r="CX562" t="e">
        <f>ROUND(Y562*Source!I478,7)</f>
        <v>#REF!</v>
      </c>
      <c r="CY562">
        <f t="shared" si="345"/>
        <v>210.35</v>
      </c>
      <c r="CZ562">
        <f t="shared" si="346"/>
        <v>23.09</v>
      </c>
      <c r="DA562">
        <f t="shared" si="347"/>
        <v>9.11</v>
      </c>
      <c r="DB562">
        <f t="shared" si="348"/>
        <v>184.72</v>
      </c>
      <c r="DC562">
        <f t="shared" si="349"/>
        <v>0</v>
      </c>
      <c r="DD562" t="s">
        <v>6</v>
      </c>
      <c r="DE562" t="s">
        <v>6</v>
      </c>
      <c r="DF562" t="e">
        <f t="shared" si="350"/>
        <v>#REF!</v>
      </c>
      <c r="DG562" t="e">
        <f t="shared" si="351"/>
        <v>#REF!</v>
      </c>
      <c r="DH562" t="e">
        <f>Source!I478*SmtRes!Y562</f>
        <v>#REF!</v>
      </c>
      <c r="DI562">
        <f t="shared" si="352"/>
        <v>210.35</v>
      </c>
      <c r="DJ562">
        <f>EtalonRes!Y595</f>
        <v>23.09</v>
      </c>
      <c r="DK562">
        <f>Source!BC478</f>
        <v>9.11</v>
      </c>
      <c r="DL562" t="s">
        <v>6</v>
      </c>
      <c r="DM562">
        <v>0</v>
      </c>
      <c r="DN562" t="s">
        <v>6</v>
      </c>
      <c r="DO562">
        <v>0</v>
      </c>
      <c r="GQ562">
        <v>-1</v>
      </c>
      <c r="GR562">
        <v>-1</v>
      </c>
    </row>
    <row r="563" spans="1:200" x14ac:dyDescent="0.2">
      <c r="A563">
        <f>ROW(Source!A478)</f>
        <v>478</v>
      </c>
      <c r="B563">
        <v>74715642</v>
      </c>
      <c r="C563">
        <v>74764155</v>
      </c>
      <c r="D563">
        <v>49555131</v>
      </c>
      <c r="E563">
        <v>1</v>
      </c>
      <c r="F563">
        <v>1</v>
      </c>
      <c r="G563">
        <v>1</v>
      </c>
      <c r="H563">
        <v>3</v>
      </c>
      <c r="I563" t="s">
        <v>563</v>
      </c>
      <c r="J563" t="s">
        <v>564</v>
      </c>
      <c r="K563" t="s">
        <v>565</v>
      </c>
      <c r="L563">
        <v>1348</v>
      </c>
      <c r="N563">
        <v>1009</v>
      </c>
      <c r="O563" t="s">
        <v>559</v>
      </c>
      <c r="P563" t="s">
        <v>559</v>
      </c>
      <c r="Q563">
        <v>1000</v>
      </c>
      <c r="W563">
        <v>0</v>
      </c>
      <c r="X563">
        <v>-364749507</v>
      </c>
      <c r="Y563" s="183" t="e">
        <f>#REF!</f>
        <v>#REF!</v>
      </c>
      <c r="AA563">
        <v>156537.13</v>
      </c>
      <c r="AB563">
        <v>0</v>
      </c>
      <c r="AC563">
        <v>0</v>
      </c>
      <c r="AD563">
        <v>0</v>
      </c>
      <c r="AE563">
        <v>17183</v>
      </c>
      <c r="AF563">
        <v>0</v>
      </c>
      <c r="AG563">
        <v>0</v>
      </c>
      <c r="AH563">
        <v>0</v>
      </c>
      <c r="AI563">
        <v>9.11</v>
      </c>
      <c r="AJ563">
        <v>1</v>
      </c>
      <c r="AK563">
        <v>1</v>
      </c>
      <c r="AL563">
        <v>1</v>
      </c>
      <c r="AM563">
        <v>4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6</v>
      </c>
      <c r="AT563">
        <v>5.0099999999999997E-3</v>
      </c>
      <c r="AU563" t="s">
        <v>6</v>
      </c>
      <c r="AV563">
        <v>0</v>
      </c>
      <c r="AW563">
        <v>2</v>
      </c>
      <c r="AX563">
        <v>74764181</v>
      </c>
      <c r="AY563">
        <v>1</v>
      </c>
      <c r="AZ563">
        <v>0</v>
      </c>
      <c r="BA563">
        <v>597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V563">
        <v>0</v>
      </c>
      <c r="CW563">
        <v>0</v>
      </c>
      <c r="CX563" t="e">
        <f>ROUND(Y563*Source!I478,7)</f>
        <v>#REF!</v>
      </c>
      <c r="CY563">
        <f t="shared" si="345"/>
        <v>156537.13</v>
      </c>
      <c r="CZ563">
        <f t="shared" si="346"/>
        <v>17183</v>
      </c>
      <c r="DA563">
        <f t="shared" si="347"/>
        <v>9.11</v>
      </c>
      <c r="DB563">
        <f t="shared" si="348"/>
        <v>86.09</v>
      </c>
      <c r="DC563">
        <f t="shared" si="349"/>
        <v>0</v>
      </c>
      <c r="DD563" t="s">
        <v>6</v>
      </c>
      <c r="DE563" t="s">
        <v>6</v>
      </c>
      <c r="DF563" t="e">
        <f t="shared" si="350"/>
        <v>#REF!</v>
      </c>
      <c r="DG563" t="e">
        <f t="shared" si="351"/>
        <v>#REF!</v>
      </c>
      <c r="DH563" t="e">
        <f>Source!I478*SmtRes!Y563</f>
        <v>#REF!</v>
      </c>
      <c r="DI563">
        <f t="shared" si="352"/>
        <v>156537.13</v>
      </c>
      <c r="DJ563">
        <f>EtalonRes!Y597</f>
        <v>17183</v>
      </c>
      <c r="DK563">
        <f>Source!BC478</f>
        <v>9.11</v>
      </c>
      <c r="DL563" t="s">
        <v>6</v>
      </c>
      <c r="DM563">
        <v>0</v>
      </c>
      <c r="DN563" t="s">
        <v>6</v>
      </c>
      <c r="DO563">
        <v>0</v>
      </c>
      <c r="GQ563">
        <v>-1</v>
      </c>
      <c r="GR563">
        <v>-1</v>
      </c>
    </row>
    <row r="564" spans="1:200" x14ac:dyDescent="0.2">
      <c r="A564">
        <f>ROW(Source!A478)</f>
        <v>478</v>
      </c>
      <c r="B564">
        <v>74715642</v>
      </c>
      <c r="C564">
        <v>74764155</v>
      </c>
      <c r="D564">
        <v>0</v>
      </c>
      <c r="E564">
        <v>0</v>
      </c>
      <c r="F564">
        <v>1</v>
      </c>
      <c r="G564">
        <v>1</v>
      </c>
      <c r="H564">
        <v>3</v>
      </c>
      <c r="I564" t="s">
        <v>35</v>
      </c>
      <c r="J564" t="s">
        <v>142</v>
      </c>
      <c r="K564" t="s">
        <v>151</v>
      </c>
      <c r="L564">
        <v>1327</v>
      </c>
      <c r="N564">
        <v>1005</v>
      </c>
      <c r="O564" t="s">
        <v>105</v>
      </c>
      <c r="P564" t="s">
        <v>105</v>
      </c>
      <c r="Q564">
        <v>1</v>
      </c>
      <c r="W564">
        <v>0</v>
      </c>
      <c r="X564">
        <v>228625625</v>
      </c>
      <c r="Y564">
        <f t="shared" ref="Y564" si="353">AT564</f>
        <v>100</v>
      </c>
      <c r="AA564">
        <v>1165.54</v>
      </c>
      <c r="AB564">
        <v>0</v>
      </c>
      <c r="AC564">
        <v>0</v>
      </c>
      <c r="AD564">
        <v>0</v>
      </c>
      <c r="AE564">
        <v>1225.7</v>
      </c>
      <c r="AF564">
        <v>0</v>
      </c>
      <c r="AG564">
        <v>0</v>
      </c>
      <c r="AH564">
        <v>0</v>
      </c>
      <c r="AI564">
        <v>9.11</v>
      </c>
      <c r="AJ564">
        <v>1</v>
      </c>
      <c r="AK564">
        <v>1</v>
      </c>
      <c r="AL564">
        <v>1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 t="s">
        <v>6</v>
      </c>
      <c r="AT564">
        <v>100</v>
      </c>
      <c r="AU564" t="s">
        <v>6</v>
      </c>
      <c r="AV564">
        <v>0</v>
      </c>
      <c r="AW564">
        <v>1</v>
      </c>
      <c r="AX564">
        <v>-1</v>
      </c>
      <c r="AY564">
        <v>0</v>
      </c>
      <c r="AZ564">
        <v>0</v>
      </c>
      <c r="BA564" t="s">
        <v>6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V564">
        <v>0</v>
      </c>
      <c r="CW564">
        <v>0</v>
      </c>
      <c r="CX564">
        <f>ROUND(Y564*Source!I478,7)</f>
        <v>70</v>
      </c>
      <c r="CY564">
        <f t="shared" si="345"/>
        <v>1165.54</v>
      </c>
      <c r="CZ564">
        <f t="shared" si="346"/>
        <v>1225.7</v>
      </c>
      <c r="DA564">
        <f t="shared" si="347"/>
        <v>9.11</v>
      </c>
      <c r="DB564">
        <f t="shared" si="348"/>
        <v>122570</v>
      </c>
      <c r="DC564">
        <f t="shared" si="349"/>
        <v>0</v>
      </c>
      <c r="DD564" t="s">
        <v>6</v>
      </c>
      <c r="DE564" t="s">
        <v>6</v>
      </c>
      <c r="DF564">
        <f t="shared" si="350"/>
        <v>781629.1</v>
      </c>
      <c r="DG564">
        <f t="shared" si="351"/>
        <v>0</v>
      </c>
      <c r="DH564">
        <f>Source!I478*SmtRes!Y564</f>
        <v>70</v>
      </c>
      <c r="DI564">
        <f t="shared" si="352"/>
        <v>1165.54</v>
      </c>
      <c r="DJ564">
        <f t="shared" ref="DJ564" si="354">DF564</f>
        <v>781629.1</v>
      </c>
      <c r="DK564">
        <f>Source!BC478</f>
        <v>9.11</v>
      </c>
      <c r="DL564" t="s">
        <v>6</v>
      </c>
      <c r="DM564">
        <v>0</v>
      </c>
      <c r="DN564" t="s">
        <v>6</v>
      </c>
      <c r="DO564">
        <v>0</v>
      </c>
      <c r="GP564">
        <v>1</v>
      </c>
      <c r="GQ564">
        <v>-1</v>
      </c>
      <c r="GR564">
        <v>-1</v>
      </c>
    </row>
    <row r="565" spans="1:200" x14ac:dyDescent="0.2">
      <c r="A565">
        <f>ROW(Source!A480)</f>
        <v>480</v>
      </c>
      <c r="B565">
        <v>74715642</v>
      </c>
      <c r="C565">
        <v>74764202</v>
      </c>
      <c r="D565">
        <v>49510719</v>
      </c>
      <c r="E565">
        <v>70</v>
      </c>
      <c r="F565">
        <v>1</v>
      </c>
      <c r="G565">
        <v>1</v>
      </c>
      <c r="H565">
        <v>1</v>
      </c>
      <c r="I565" t="s">
        <v>548</v>
      </c>
      <c r="J565" t="s">
        <v>6</v>
      </c>
      <c r="K565" t="s">
        <v>549</v>
      </c>
      <c r="L565">
        <v>1191</v>
      </c>
      <c r="N565">
        <v>1013</v>
      </c>
      <c r="O565" t="s">
        <v>524</v>
      </c>
      <c r="P565" t="s">
        <v>524</v>
      </c>
      <c r="Q565">
        <v>1</v>
      </c>
      <c r="W565">
        <v>0</v>
      </c>
      <c r="X565">
        <v>784619160</v>
      </c>
      <c r="Y565">
        <f t="shared" ref="Y565:Y570" si="355">(AT565*ROUND(1.05,7))</f>
        <v>128.1</v>
      </c>
      <c r="AA565">
        <v>0</v>
      </c>
      <c r="AB565">
        <v>0</v>
      </c>
      <c r="AC565">
        <v>0</v>
      </c>
      <c r="AD565">
        <v>291.83</v>
      </c>
      <c r="AE565">
        <v>0</v>
      </c>
      <c r="AF565">
        <v>0</v>
      </c>
      <c r="AG565">
        <v>0</v>
      </c>
      <c r="AH565">
        <v>8.74</v>
      </c>
      <c r="AI565">
        <v>1</v>
      </c>
      <c r="AJ565">
        <v>1</v>
      </c>
      <c r="AK565">
        <v>1</v>
      </c>
      <c r="AL565">
        <v>33.39</v>
      </c>
      <c r="AM565">
        <v>4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6</v>
      </c>
      <c r="AT565">
        <v>122</v>
      </c>
      <c r="AU565" t="s">
        <v>26</v>
      </c>
      <c r="AV565">
        <v>1</v>
      </c>
      <c r="AW565">
        <v>2</v>
      </c>
      <c r="AX565">
        <v>74764203</v>
      </c>
      <c r="AY565">
        <v>1</v>
      </c>
      <c r="AZ565">
        <v>0</v>
      </c>
      <c r="BA565">
        <v>602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U565">
        <f>ROUND(AT565*Source!I480*AH565*AL565,2)</f>
        <v>171820.51</v>
      </c>
      <c r="CV565">
        <f>ROUND(Y565*Source!I480,7)</f>
        <v>618.2106</v>
      </c>
      <c r="CW565">
        <v>0</v>
      </c>
      <c r="CX565">
        <f>ROUND(Y565*Source!I480,7)</f>
        <v>618.2106</v>
      </c>
      <c r="CY565">
        <f>AD565</f>
        <v>291.83</v>
      </c>
      <c r="CZ565">
        <f>AH565</f>
        <v>8.74</v>
      </c>
      <c r="DA565">
        <f>AL565</f>
        <v>33.39</v>
      </c>
      <c r="DB565">
        <f t="shared" ref="DB565:DB570" si="356">ROUND((ROUND(AT565*CZ565,2)*ROUND(1.05,7)),2)</f>
        <v>1119.5899999999999</v>
      </c>
      <c r="DC565">
        <f t="shared" ref="DC565:DC570" si="357">ROUND((ROUND(AT565*AG565,2)*ROUND(1.05,7)),2)</f>
        <v>0</v>
      </c>
      <c r="DD565" t="s">
        <v>6</v>
      </c>
      <c r="DE565" t="s">
        <v>6</v>
      </c>
      <c r="DF565">
        <f t="shared" ref="DF565:DF570" si="358">ROUND(ROUND(AE565,2)*CX565,2)</f>
        <v>0</v>
      </c>
      <c r="DG565">
        <f t="shared" si="351"/>
        <v>0</v>
      </c>
      <c r="DH565">
        <f>Source!I480*SmtRes!Y565</f>
        <v>618.21059999999989</v>
      </c>
      <c r="DI565">
        <f>AD565</f>
        <v>291.83</v>
      </c>
      <c r="DJ565">
        <f>EtalonRes!AB602</f>
        <v>8.74</v>
      </c>
      <c r="DK565">
        <f>Source!BA480</f>
        <v>33.39</v>
      </c>
      <c r="DL565" t="s">
        <v>6</v>
      </c>
      <c r="DM565">
        <v>0</v>
      </c>
      <c r="DN565" t="s">
        <v>6</v>
      </c>
      <c r="DO565">
        <v>0</v>
      </c>
      <c r="GQ565">
        <v>-1</v>
      </c>
      <c r="GR565">
        <v>-1</v>
      </c>
    </row>
    <row r="566" spans="1:200" x14ac:dyDescent="0.2">
      <c r="A566">
        <f>ROW(Source!A480)</f>
        <v>480</v>
      </c>
      <c r="B566">
        <v>74715642</v>
      </c>
      <c r="C566">
        <v>74764202</v>
      </c>
      <c r="D566">
        <v>49510905</v>
      </c>
      <c r="E566">
        <v>70</v>
      </c>
      <c r="F566">
        <v>1</v>
      </c>
      <c r="G566">
        <v>1</v>
      </c>
      <c r="H566">
        <v>1</v>
      </c>
      <c r="I566" t="s">
        <v>525</v>
      </c>
      <c r="J566" t="s">
        <v>6</v>
      </c>
      <c r="K566" t="s">
        <v>526</v>
      </c>
      <c r="L566">
        <v>1191</v>
      </c>
      <c r="N566">
        <v>1013</v>
      </c>
      <c r="O566" t="s">
        <v>524</v>
      </c>
      <c r="P566" t="s">
        <v>524</v>
      </c>
      <c r="Q566">
        <v>1</v>
      </c>
      <c r="W566">
        <v>0</v>
      </c>
      <c r="X566">
        <v>-1417349443</v>
      </c>
      <c r="Y566">
        <f t="shared" si="355"/>
        <v>0.91349999999999998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33.39</v>
      </c>
      <c r="AL566">
        <v>1</v>
      </c>
      <c r="AM566">
        <v>4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6</v>
      </c>
      <c r="AT566">
        <v>0.87</v>
      </c>
      <c r="AU566" t="s">
        <v>26</v>
      </c>
      <c r="AV566">
        <v>2</v>
      </c>
      <c r="AW566">
        <v>2</v>
      </c>
      <c r="AX566">
        <v>74764204</v>
      </c>
      <c r="AY566">
        <v>1</v>
      </c>
      <c r="AZ566">
        <v>0</v>
      </c>
      <c r="BA566">
        <v>603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V566">
        <v>0</v>
      </c>
      <c r="CW566">
        <v>0</v>
      </c>
      <c r="CX566">
        <f>ROUND(Y566*Source!I480,7)</f>
        <v>4.4085510000000001</v>
      </c>
      <c r="CY566">
        <f>AD566</f>
        <v>0</v>
      </c>
      <c r="CZ566">
        <f>AH566</f>
        <v>0</v>
      </c>
      <c r="DA566">
        <f>AL566</f>
        <v>1</v>
      </c>
      <c r="DB566">
        <f t="shared" si="356"/>
        <v>0</v>
      </c>
      <c r="DC566">
        <f t="shared" si="357"/>
        <v>0</v>
      </c>
      <c r="DD566" t="s">
        <v>6</v>
      </c>
      <c r="DE566" t="s">
        <v>6</v>
      </c>
      <c r="DF566">
        <f t="shared" si="358"/>
        <v>0</v>
      </c>
      <c r="DG566">
        <f t="shared" si="351"/>
        <v>0</v>
      </c>
      <c r="DH566">
        <f>Source!I480*SmtRes!Y566</f>
        <v>4.4085509999999992</v>
      </c>
      <c r="DI566">
        <f>AD566</f>
        <v>0</v>
      </c>
      <c r="DJ566">
        <f>EtalonRes!AB603</f>
        <v>0</v>
      </c>
      <c r="DK566">
        <f>Source!BA480</f>
        <v>33.39</v>
      </c>
      <c r="DL566" t="s">
        <v>6</v>
      </c>
      <c r="DM566">
        <v>0</v>
      </c>
      <c r="DN566" t="s">
        <v>6</v>
      </c>
      <c r="DO566">
        <v>0</v>
      </c>
      <c r="GQ566">
        <v>-1</v>
      </c>
      <c r="GR566">
        <v>-1</v>
      </c>
    </row>
    <row r="567" spans="1:200" x14ac:dyDescent="0.2">
      <c r="A567">
        <f>ROW(Source!A480)</f>
        <v>480</v>
      </c>
      <c r="B567">
        <v>74715642</v>
      </c>
      <c r="C567">
        <v>74764202</v>
      </c>
      <c r="D567">
        <v>49672573</v>
      </c>
      <c r="E567">
        <v>1</v>
      </c>
      <c r="F567">
        <v>1</v>
      </c>
      <c r="G567">
        <v>1</v>
      </c>
      <c r="H567">
        <v>2</v>
      </c>
      <c r="I567" t="s">
        <v>527</v>
      </c>
      <c r="J567" t="s">
        <v>528</v>
      </c>
      <c r="K567" t="s">
        <v>529</v>
      </c>
      <c r="L567">
        <v>1367</v>
      </c>
      <c r="N567">
        <v>1011</v>
      </c>
      <c r="O567" t="s">
        <v>530</v>
      </c>
      <c r="P567" t="s">
        <v>530</v>
      </c>
      <c r="Q567">
        <v>1</v>
      </c>
      <c r="W567">
        <v>0</v>
      </c>
      <c r="X567">
        <v>-430484415</v>
      </c>
      <c r="Y567">
        <f t="shared" si="355"/>
        <v>0.36749999999999999</v>
      </c>
      <c r="AA567">
        <v>0</v>
      </c>
      <c r="AB567">
        <v>1530.2</v>
      </c>
      <c r="AC567">
        <v>450.77</v>
      </c>
      <c r="AD567">
        <v>0</v>
      </c>
      <c r="AE567">
        <v>0</v>
      </c>
      <c r="AF567">
        <v>115.4</v>
      </c>
      <c r="AG567">
        <v>13.5</v>
      </c>
      <c r="AH567">
        <v>0</v>
      </c>
      <c r="AI567">
        <v>1</v>
      </c>
      <c r="AJ567">
        <v>13.26</v>
      </c>
      <c r="AK567">
        <v>33.39</v>
      </c>
      <c r="AL567">
        <v>1</v>
      </c>
      <c r="AM567">
        <v>4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6</v>
      </c>
      <c r="AT567">
        <v>0.35</v>
      </c>
      <c r="AU567" t="s">
        <v>64</v>
      </c>
      <c r="AV567">
        <v>0</v>
      </c>
      <c r="AW567">
        <v>2</v>
      </c>
      <c r="AX567">
        <v>74764205</v>
      </c>
      <c r="AY567">
        <v>1</v>
      </c>
      <c r="AZ567">
        <v>0</v>
      </c>
      <c r="BA567">
        <v>604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V567">
        <v>0</v>
      </c>
      <c r="CW567">
        <f>ROUND(Y567*Source!I480*DO567,7)</f>
        <v>0</v>
      </c>
      <c r="CX567">
        <f>ROUND(Y567*Source!I480,7)</f>
        <v>1.773555</v>
      </c>
      <c r="CY567">
        <f>AB567</f>
        <v>1530.2</v>
      </c>
      <c r="CZ567">
        <f>AF567</f>
        <v>115.4</v>
      </c>
      <c r="DA567">
        <f>AJ567</f>
        <v>13.26</v>
      </c>
      <c r="DB567">
        <f t="shared" si="356"/>
        <v>42.41</v>
      </c>
      <c r="DC567">
        <f t="shared" si="357"/>
        <v>4.97</v>
      </c>
      <c r="DD567" t="s">
        <v>6</v>
      </c>
      <c r="DE567" t="s">
        <v>6</v>
      </c>
      <c r="DF567">
        <f t="shared" si="358"/>
        <v>0</v>
      </c>
      <c r="DG567">
        <f>ROUND(ROUND(AF567*AJ567,2)*CX567,2)</f>
        <v>2713.89</v>
      </c>
      <c r="DH567">
        <f>Source!I480*SmtRes!Y567</f>
        <v>1.7735549999999998</v>
      </c>
      <c r="DI567">
        <f>AB567</f>
        <v>1530.2</v>
      </c>
      <c r="DJ567">
        <f>EtalonRes!Z604</f>
        <v>115.4</v>
      </c>
      <c r="DK567">
        <f>Source!BB480</f>
        <v>13.26</v>
      </c>
      <c r="DL567" t="s">
        <v>6</v>
      </c>
      <c r="DM567">
        <v>0</v>
      </c>
      <c r="DN567" t="s">
        <v>6</v>
      </c>
      <c r="DO567">
        <v>0</v>
      </c>
      <c r="GQ567">
        <v>-1</v>
      </c>
      <c r="GR567">
        <v>-1</v>
      </c>
    </row>
    <row r="568" spans="1:200" x14ac:dyDescent="0.2">
      <c r="A568">
        <f>ROW(Source!A480)</f>
        <v>480</v>
      </c>
      <c r="B568">
        <v>74715642</v>
      </c>
      <c r="C568">
        <v>74764202</v>
      </c>
      <c r="D568">
        <v>49672703</v>
      </c>
      <c r="E568">
        <v>1</v>
      </c>
      <c r="F568">
        <v>1</v>
      </c>
      <c r="G568">
        <v>1</v>
      </c>
      <c r="H568">
        <v>2</v>
      </c>
      <c r="I568" t="s">
        <v>550</v>
      </c>
      <c r="J568" t="s">
        <v>551</v>
      </c>
      <c r="K568" t="s">
        <v>552</v>
      </c>
      <c r="L568">
        <v>1367</v>
      </c>
      <c r="N568">
        <v>1011</v>
      </c>
      <c r="O568" t="s">
        <v>530</v>
      </c>
      <c r="P568" t="s">
        <v>530</v>
      </c>
      <c r="Q568">
        <v>1</v>
      </c>
      <c r="W568">
        <v>0</v>
      </c>
      <c r="X568">
        <v>-1424865896</v>
      </c>
      <c r="Y568">
        <f t="shared" si="355"/>
        <v>0.35700000000000004</v>
      </c>
      <c r="AA568">
        <v>0</v>
      </c>
      <c r="AB568">
        <v>88.31</v>
      </c>
      <c r="AC568">
        <v>0</v>
      </c>
      <c r="AD568">
        <v>0</v>
      </c>
      <c r="AE568">
        <v>0</v>
      </c>
      <c r="AF568">
        <v>6.66</v>
      </c>
      <c r="AG568">
        <v>0</v>
      </c>
      <c r="AH568">
        <v>0</v>
      </c>
      <c r="AI568">
        <v>1</v>
      </c>
      <c r="AJ568">
        <v>13.26</v>
      </c>
      <c r="AK568">
        <v>33.39</v>
      </c>
      <c r="AL568">
        <v>1</v>
      </c>
      <c r="AM568">
        <v>4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6</v>
      </c>
      <c r="AT568">
        <v>0.34</v>
      </c>
      <c r="AU568" t="s">
        <v>64</v>
      </c>
      <c r="AV568">
        <v>0</v>
      </c>
      <c r="AW568">
        <v>2</v>
      </c>
      <c r="AX568">
        <v>74764206</v>
      </c>
      <c r="AY568">
        <v>1</v>
      </c>
      <c r="AZ568">
        <v>0</v>
      </c>
      <c r="BA568">
        <v>605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V568">
        <v>0</v>
      </c>
      <c r="CW568">
        <f>ROUND(Y568*Source!I480*DO568,7)</f>
        <v>0</v>
      </c>
      <c r="CX568">
        <f>ROUND(Y568*Source!I480,7)</f>
        <v>1.722882</v>
      </c>
      <c r="CY568">
        <f>AB568</f>
        <v>88.31</v>
      </c>
      <c r="CZ568">
        <f>AF568</f>
        <v>6.66</v>
      </c>
      <c r="DA568">
        <f>AJ568</f>
        <v>13.26</v>
      </c>
      <c r="DB568">
        <f t="shared" si="356"/>
        <v>2.37</v>
      </c>
      <c r="DC568">
        <f t="shared" si="357"/>
        <v>0</v>
      </c>
      <c r="DD568" t="s">
        <v>6</v>
      </c>
      <c r="DE568" t="s">
        <v>6</v>
      </c>
      <c r="DF568">
        <f t="shared" si="358"/>
        <v>0</v>
      </c>
      <c r="DG568">
        <f>ROUND(ROUND(AF568*AJ568,2)*CX568,2)</f>
        <v>152.15</v>
      </c>
      <c r="DH568">
        <f>Source!I480*SmtRes!Y568</f>
        <v>1.722882</v>
      </c>
      <c r="DI568">
        <f>AB568</f>
        <v>88.31</v>
      </c>
      <c r="DJ568">
        <f>EtalonRes!Z605</f>
        <v>6.66</v>
      </c>
      <c r="DK568">
        <f>Source!BB480</f>
        <v>13.26</v>
      </c>
      <c r="DL568" t="s">
        <v>6</v>
      </c>
      <c r="DM568">
        <v>0</v>
      </c>
      <c r="DN568" t="s">
        <v>6</v>
      </c>
      <c r="DO568">
        <v>0</v>
      </c>
      <c r="GQ568">
        <v>-1</v>
      </c>
      <c r="GR568">
        <v>-1</v>
      </c>
    </row>
    <row r="569" spans="1:200" x14ac:dyDescent="0.2">
      <c r="A569">
        <f>ROW(Source!A480)</f>
        <v>480</v>
      </c>
      <c r="B569">
        <v>74715642</v>
      </c>
      <c r="C569">
        <v>74764202</v>
      </c>
      <c r="D569">
        <v>49673503</v>
      </c>
      <c r="E569">
        <v>1</v>
      </c>
      <c r="F569">
        <v>1</v>
      </c>
      <c r="G569">
        <v>1</v>
      </c>
      <c r="H569">
        <v>2</v>
      </c>
      <c r="I569" t="s">
        <v>534</v>
      </c>
      <c r="J569" t="s">
        <v>535</v>
      </c>
      <c r="K569" t="s">
        <v>536</v>
      </c>
      <c r="L569">
        <v>1367</v>
      </c>
      <c r="N569">
        <v>1011</v>
      </c>
      <c r="O569" t="s">
        <v>530</v>
      </c>
      <c r="P569" t="s">
        <v>530</v>
      </c>
      <c r="Q569">
        <v>1</v>
      </c>
      <c r="W569">
        <v>0</v>
      </c>
      <c r="X569">
        <v>509054691</v>
      </c>
      <c r="Y569">
        <f t="shared" si="355"/>
        <v>0.54600000000000004</v>
      </c>
      <c r="AA569">
        <v>0</v>
      </c>
      <c r="AB569">
        <v>871.31</v>
      </c>
      <c r="AC569">
        <v>387.32</v>
      </c>
      <c r="AD569">
        <v>0</v>
      </c>
      <c r="AE569">
        <v>0</v>
      </c>
      <c r="AF569">
        <v>65.709999999999994</v>
      </c>
      <c r="AG569">
        <v>11.6</v>
      </c>
      <c r="AH569">
        <v>0</v>
      </c>
      <c r="AI569">
        <v>1</v>
      </c>
      <c r="AJ569">
        <v>13.26</v>
      </c>
      <c r="AK569">
        <v>33.39</v>
      </c>
      <c r="AL569">
        <v>1</v>
      </c>
      <c r="AM569">
        <v>4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6</v>
      </c>
      <c r="AT569">
        <v>0.52</v>
      </c>
      <c r="AU569" t="s">
        <v>64</v>
      </c>
      <c r="AV569">
        <v>0</v>
      </c>
      <c r="AW569">
        <v>2</v>
      </c>
      <c r="AX569">
        <v>74764207</v>
      </c>
      <c r="AY569">
        <v>1</v>
      </c>
      <c r="AZ569">
        <v>0</v>
      </c>
      <c r="BA569">
        <v>606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V569">
        <v>0</v>
      </c>
      <c r="CW569">
        <f>ROUND(Y569*Source!I480*DO569,7)</f>
        <v>0</v>
      </c>
      <c r="CX569">
        <f>ROUND(Y569*Source!I480,7)</f>
        <v>2.6349960000000001</v>
      </c>
      <c r="CY569">
        <f>AB569</f>
        <v>871.31</v>
      </c>
      <c r="CZ569">
        <f>AF569</f>
        <v>65.709999999999994</v>
      </c>
      <c r="DA569">
        <f>AJ569</f>
        <v>13.26</v>
      </c>
      <c r="DB569">
        <f t="shared" si="356"/>
        <v>35.880000000000003</v>
      </c>
      <c r="DC569">
        <f t="shared" si="357"/>
        <v>6.33</v>
      </c>
      <c r="DD569" t="s">
        <v>6</v>
      </c>
      <c r="DE569" t="s">
        <v>6</v>
      </c>
      <c r="DF569">
        <f t="shared" si="358"/>
        <v>0</v>
      </c>
      <c r="DG569">
        <f>ROUND(ROUND(AF569*AJ569,2)*CX569,2)</f>
        <v>2295.9</v>
      </c>
      <c r="DH569">
        <f>Source!I480*SmtRes!Y569</f>
        <v>2.6349960000000001</v>
      </c>
      <c r="DI569">
        <f>AB569</f>
        <v>871.31</v>
      </c>
      <c r="DJ569">
        <f>EtalonRes!Z606</f>
        <v>65.709999999999994</v>
      </c>
      <c r="DK569">
        <f>Source!BB480</f>
        <v>13.26</v>
      </c>
      <c r="DL569" t="s">
        <v>6</v>
      </c>
      <c r="DM569">
        <v>0</v>
      </c>
      <c r="DN569" t="s">
        <v>6</v>
      </c>
      <c r="DO569">
        <v>0</v>
      </c>
      <c r="GQ569">
        <v>-1</v>
      </c>
      <c r="GR569">
        <v>-1</v>
      </c>
    </row>
    <row r="570" spans="1:200" x14ac:dyDescent="0.2">
      <c r="A570">
        <f>ROW(Source!A480)</f>
        <v>480</v>
      </c>
      <c r="B570">
        <v>74715642</v>
      </c>
      <c r="C570">
        <v>74764202</v>
      </c>
      <c r="D570">
        <v>49673715</v>
      </c>
      <c r="E570">
        <v>1</v>
      </c>
      <c r="F570">
        <v>1</v>
      </c>
      <c r="G570">
        <v>1</v>
      </c>
      <c r="H570">
        <v>2</v>
      </c>
      <c r="I570" t="s">
        <v>553</v>
      </c>
      <c r="J570" t="s">
        <v>554</v>
      </c>
      <c r="K570" t="s">
        <v>555</v>
      </c>
      <c r="L570">
        <v>1367</v>
      </c>
      <c r="N570">
        <v>1011</v>
      </c>
      <c r="O570" t="s">
        <v>530</v>
      </c>
      <c r="P570" t="s">
        <v>530</v>
      </c>
      <c r="Q570">
        <v>1</v>
      </c>
      <c r="W570">
        <v>0</v>
      </c>
      <c r="X570">
        <v>829370094</v>
      </c>
      <c r="Y570">
        <f t="shared" si="355"/>
        <v>1.3965000000000001</v>
      </c>
      <c r="AA570">
        <v>0</v>
      </c>
      <c r="AB570">
        <v>107.41</v>
      </c>
      <c r="AC570">
        <v>0</v>
      </c>
      <c r="AD570">
        <v>0</v>
      </c>
      <c r="AE570">
        <v>0</v>
      </c>
      <c r="AF570">
        <v>8.1</v>
      </c>
      <c r="AG570">
        <v>0</v>
      </c>
      <c r="AH570">
        <v>0</v>
      </c>
      <c r="AI570">
        <v>1</v>
      </c>
      <c r="AJ570">
        <v>13.26</v>
      </c>
      <c r="AK570">
        <v>33.39</v>
      </c>
      <c r="AL570">
        <v>1</v>
      </c>
      <c r="AM570">
        <v>4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6</v>
      </c>
      <c r="AT570">
        <v>1.33</v>
      </c>
      <c r="AU570" t="s">
        <v>64</v>
      </c>
      <c r="AV570">
        <v>0</v>
      </c>
      <c r="AW570">
        <v>2</v>
      </c>
      <c r="AX570">
        <v>74764208</v>
      </c>
      <c r="AY570">
        <v>1</v>
      </c>
      <c r="AZ570">
        <v>0</v>
      </c>
      <c r="BA570">
        <v>607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V570">
        <v>0</v>
      </c>
      <c r="CW570">
        <f>ROUND(Y570*Source!I480*DO570,7)</f>
        <v>0</v>
      </c>
      <c r="CX570">
        <f>ROUND(Y570*Source!I480,7)</f>
        <v>6.739509</v>
      </c>
      <c r="CY570">
        <f>AB570</f>
        <v>107.41</v>
      </c>
      <c r="CZ570">
        <f>AF570</f>
        <v>8.1</v>
      </c>
      <c r="DA570">
        <f>AJ570</f>
        <v>13.26</v>
      </c>
      <c r="DB570">
        <f t="shared" si="356"/>
        <v>11.31</v>
      </c>
      <c r="DC570">
        <f t="shared" si="357"/>
        <v>0</v>
      </c>
      <c r="DD570" t="s">
        <v>6</v>
      </c>
      <c r="DE570" t="s">
        <v>6</v>
      </c>
      <c r="DF570">
        <f t="shared" si="358"/>
        <v>0</v>
      </c>
      <c r="DG570">
        <f>ROUND(ROUND(AF570*AJ570,2)*CX570,2)</f>
        <v>723.89</v>
      </c>
      <c r="DH570">
        <f>Source!I480*SmtRes!Y570</f>
        <v>6.739509</v>
      </c>
      <c r="DI570">
        <f>AB570</f>
        <v>107.41</v>
      </c>
      <c r="DJ570">
        <f>EtalonRes!Z607</f>
        <v>8.1</v>
      </c>
      <c r="DK570">
        <f>Source!BB480</f>
        <v>13.26</v>
      </c>
      <c r="DL570" t="s">
        <v>6</v>
      </c>
      <c r="DM570">
        <v>0</v>
      </c>
      <c r="DN570" t="s">
        <v>6</v>
      </c>
      <c r="DO570">
        <v>0</v>
      </c>
      <c r="GQ570">
        <v>-1</v>
      </c>
      <c r="GR570">
        <v>-1</v>
      </c>
    </row>
    <row r="571" spans="1:200" x14ac:dyDescent="0.2">
      <c r="A571">
        <f>ROW(Source!A480)</f>
        <v>480</v>
      </c>
      <c r="B571">
        <v>74715642</v>
      </c>
      <c r="C571">
        <v>74764202</v>
      </c>
      <c r="D571">
        <v>49521144</v>
      </c>
      <c r="E571">
        <v>1</v>
      </c>
      <c r="F571">
        <v>1</v>
      </c>
      <c r="G571">
        <v>1</v>
      </c>
      <c r="H571">
        <v>3</v>
      </c>
      <c r="I571" t="s">
        <v>556</v>
      </c>
      <c r="J571" t="s">
        <v>557</v>
      </c>
      <c r="K571" t="s">
        <v>558</v>
      </c>
      <c r="L571">
        <v>1348</v>
      </c>
      <c r="N571">
        <v>1009</v>
      </c>
      <c r="O571" t="s">
        <v>559</v>
      </c>
      <c r="P571" t="s">
        <v>559</v>
      </c>
      <c r="Q571">
        <v>1000</v>
      </c>
      <c r="W571">
        <v>0</v>
      </c>
      <c r="X571">
        <v>-847628873</v>
      </c>
      <c r="Y571" s="183" t="e">
        <f>#REF!</f>
        <v>#REF!</v>
      </c>
      <c r="AA571">
        <v>241405.89</v>
      </c>
      <c r="AB571">
        <v>0</v>
      </c>
      <c r="AC571">
        <v>0</v>
      </c>
      <c r="AD571">
        <v>0</v>
      </c>
      <c r="AE571">
        <v>26499</v>
      </c>
      <c r="AF571">
        <v>0</v>
      </c>
      <c r="AG571">
        <v>0</v>
      </c>
      <c r="AH571">
        <v>0</v>
      </c>
      <c r="AI571">
        <v>9.11</v>
      </c>
      <c r="AJ571">
        <v>1</v>
      </c>
      <c r="AK571">
        <v>1</v>
      </c>
      <c r="AL571">
        <v>1</v>
      </c>
      <c r="AM571">
        <v>4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6</v>
      </c>
      <c r="AT571">
        <v>8.4000000000000003E-4</v>
      </c>
      <c r="AU571" t="s">
        <v>6</v>
      </c>
      <c r="AV571">
        <v>0</v>
      </c>
      <c r="AW571">
        <v>2</v>
      </c>
      <c r="AX571">
        <v>74764209</v>
      </c>
      <c r="AY571">
        <v>1</v>
      </c>
      <c r="AZ571">
        <v>0</v>
      </c>
      <c r="BA571">
        <v>608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V571">
        <v>0</v>
      </c>
      <c r="CW571">
        <v>0</v>
      </c>
      <c r="CX571" t="e">
        <f>ROUND(Y571*Source!I480,7)</f>
        <v>#REF!</v>
      </c>
      <c r="CY571">
        <f t="shared" ref="CY571:CY579" si="359">AA571</f>
        <v>241405.89</v>
      </c>
      <c r="CZ571">
        <f t="shared" ref="CZ571:CZ579" si="360">AE571</f>
        <v>26499</v>
      </c>
      <c r="DA571">
        <f t="shared" ref="DA571:DA579" si="361">AI571</f>
        <v>9.11</v>
      </c>
      <c r="DB571">
        <f t="shared" ref="DB571:DB579" si="362">ROUND(ROUND(AT571*CZ571,2),2)</f>
        <v>22.26</v>
      </c>
      <c r="DC571">
        <f t="shared" ref="DC571:DC579" si="363">ROUND(ROUND(AT571*AG571,2),2)</f>
        <v>0</v>
      </c>
      <c r="DD571" t="s">
        <v>6</v>
      </c>
      <c r="DE571" t="s">
        <v>6</v>
      </c>
      <c r="DF571" t="e">
        <f t="shared" ref="DF571:DF579" si="364">ROUND(ROUND(AE571*AI571,2)*CX571,2)</f>
        <v>#REF!</v>
      </c>
      <c r="DG571" t="e">
        <f t="shared" ref="DG571:DG581" si="365">ROUND(ROUND(AF571,2)*CX571,2)</f>
        <v>#REF!</v>
      </c>
      <c r="DH571" t="e">
        <f>Source!I480*SmtRes!Y571</f>
        <v>#REF!</v>
      </c>
      <c r="DI571">
        <f t="shared" ref="DI571:DI579" si="366">AA571</f>
        <v>241405.89</v>
      </c>
      <c r="DJ571">
        <f>EtalonRes!Y608</f>
        <v>26499</v>
      </c>
      <c r="DK571">
        <f>Source!BC480</f>
        <v>9.11</v>
      </c>
      <c r="DL571" t="s">
        <v>6</v>
      </c>
      <c r="DM571">
        <v>0</v>
      </c>
      <c r="DN571" t="s">
        <v>6</v>
      </c>
      <c r="DO571">
        <v>0</v>
      </c>
      <c r="GQ571">
        <v>-1</v>
      </c>
      <c r="GR571">
        <v>-1</v>
      </c>
    </row>
    <row r="572" spans="1:200" x14ac:dyDescent="0.2">
      <c r="A572">
        <f>ROW(Source!A480)</f>
        <v>480</v>
      </c>
      <c r="B572">
        <v>74715642</v>
      </c>
      <c r="C572">
        <v>74764202</v>
      </c>
      <c r="D572">
        <v>49524301</v>
      </c>
      <c r="E572">
        <v>1</v>
      </c>
      <c r="F572">
        <v>1</v>
      </c>
      <c r="G572">
        <v>1</v>
      </c>
      <c r="H572">
        <v>3</v>
      </c>
      <c r="I572" t="s">
        <v>560</v>
      </c>
      <c r="J572" t="s">
        <v>561</v>
      </c>
      <c r="K572" t="s">
        <v>562</v>
      </c>
      <c r="L572">
        <v>1348</v>
      </c>
      <c r="N572">
        <v>1009</v>
      </c>
      <c r="O572" t="s">
        <v>559</v>
      </c>
      <c r="P572" t="s">
        <v>559</v>
      </c>
      <c r="Q572">
        <v>1000</v>
      </c>
      <c r="W572">
        <v>0</v>
      </c>
      <c r="X572">
        <v>1824693337</v>
      </c>
      <c r="Y572" s="183" t="e">
        <f>#REF!</f>
        <v>#REF!</v>
      </c>
      <c r="AA572">
        <v>94397.82</v>
      </c>
      <c r="AB572">
        <v>0</v>
      </c>
      <c r="AC572">
        <v>0</v>
      </c>
      <c r="AD572">
        <v>0</v>
      </c>
      <c r="AE572">
        <v>10362</v>
      </c>
      <c r="AF572">
        <v>0</v>
      </c>
      <c r="AG572">
        <v>0</v>
      </c>
      <c r="AH572">
        <v>0</v>
      </c>
      <c r="AI572">
        <v>9.11</v>
      </c>
      <c r="AJ572">
        <v>1</v>
      </c>
      <c r="AK572">
        <v>1</v>
      </c>
      <c r="AL572">
        <v>1</v>
      </c>
      <c r="AM572">
        <v>4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6</v>
      </c>
      <c r="AT572">
        <v>3.8999999999999999E-4</v>
      </c>
      <c r="AU572" t="s">
        <v>6</v>
      </c>
      <c r="AV572">
        <v>0</v>
      </c>
      <c r="AW572">
        <v>2</v>
      </c>
      <c r="AX572">
        <v>74764210</v>
      </c>
      <c r="AY572">
        <v>1</v>
      </c>
      <c r="AZ572">
        <v>0</v>
      </c>
      <c r="BA572">
        <v>609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V572">
        <v>0</v>
      </c>
      <c r="CW572">
        <v>0</v>
      </c>
      <c r="CX572" t="e">
        <f>ROUND(Y572*Source!I480,7)</f>
        <v>#REF!</v>
      </c>
      <c r="CY572">
        <f t="shared" si="359"/>
        <v>94397.82</v>
      </c>
      <c r="CZ572">
        <f t="shared" si="360"/>
        <v>10362</v>
      </c>
      <c r="DA572">
        <f t="shared" si="361"/>
        <v>9.11</v>
      </c>
      <c r="DB572">
        <f t="shared" si="362"/>
        <v>4.04</v>
      </c>
      <c r="DC572">
        <f t="shared" si="363"/>
        <v>0</v>
      </c>
      <c r="DD572" t="s">
        <v>6</v>
      </c>
      <c r="DE572" t="s">
        <v>6</v>
      </c>
      <c r="DF572" t="e">
        <f t="shared" si="364"/>
        <v>#REF!</v>
      </c>
      <c r="DG572" t="e">
        <f t="shared" si="365"/>
        <v>#REF!</v>
      </c>
      <c r="DH572" t="e">
        <f>Source!I480*SmtRes!Y572</f>
        <v>#REF!</v>
      </c>
      <c r="DI572">
        <f t="shared" si="366"/>
        <v>94397.82</v>
      </c>
      <c r="DJ572">
        <f>EtalonRes!Y609</f>
        <v>10362</v>
      </c>
      <c r="DK572">
        <f>Source!BC480</f>
        <v>9.11</v>
      </c>
      <c r="DL572" t="s">
        <v>6</v>
      </c>
      <c r="DM572">
        <v>0</v>
      </c>
      <c r="DN572" t="s">
        <v>6</v>
      </c>
      <c r="DO572">
        <v>0</v>
      </c>
      <c r="GQ572">
        <v>-1</v>
      </c>
      <c r="GR572">
        <v>-1</v>
      </c>
    </row>
    <row r="573" spans="1:200" x14ac:dyDescent="0.2">
      <c r="A573">
        <f>ROW(Source!A480)</f>
        <v>480</v>
      </c>
      <c r="B573">
        <v>74715642</v>
      </c>
      <c r="C573">
        <v>74764202</v>
      </c>
      <c r="D573">
        <v>49525488</v>
      </c>
      <c r="E573">
        <v>1</v>
      </c>
      <c r="F573">
        <v>1</v>
      </c>
      <c r="G573">
        <v>1</v>
      </c>
      <c r="H573">
        <v>3</v>
      </c>
      <c r="I573" t="s">
        <v>537</v>
      </c>
      <c r="J573" t="s">
        <v>538</v>
      </c>
      <c r="K573" t="s">
        <v>539</v>
      </c>
      <c r="L573">
        <v>1346</v>
      </c>
      <c r="N573">
        <v>1009</v>
      </c>
      <c r="O573" t="s">
        <v>540</v>
      </c>
      <c r="P573" t="s">
        <v>540</v>
      </c>
      <c r="Q573">
        <v>1</v>
      </c>
      <c r="W573">
        <v>0</v>
      </c>
      <c r="X573">
        <v>-1864341761</v>
      </c>
      <c r="Y573" s="183" t="e">
        <f>#REF!</f>
        <v>#REF!</v>
      </c>
      <c r="AA573">
        <v>82.35</v>
      </c>
      <c r="AB573">
        <v>0</v>
      </c>
      <c r="AC573">
        <v>0</v>
      </c>
      <c r="AD573">
        <v>0</v>
      </c>
      <c r="AE573">
        <v>9.0399999999999991</v>
      </c>
      <c r="AF573">
        <v>0</v>
      </c>
      <c r="AG573">
        <v>0</v>
      </c>
      <c r="AH573">
        <v>0</v>
      </c>
      <c r="AI573">
        <v>9.11</v>
      </c>
      <c r="AJ573">
        <v>1</v>
      </c>
      <c r="AK573">
        <v>1</v>
      </c>
      <c r="AL573">
        <v>1</v>
      </c>
      <c r="AM573">
        <v>4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6</v>
      </c>
      <c r="AT573">
        <v>11</v>
      </c>
      <c r="AU573" t="s">
        <v>6</v>
      </c>
      <c r="AV573">
        <v>0</v>
      </c>
      <c r="AW573">
        <v>2</v>
      </c>
      <c r="AX573">
        <v>74764211</v>
      </c>
      <c r="AY573">
        <v>1</v>
      </c>
      <c r="AZ573">
        <v>0</v>
      </c>
      <c r="BA573">
        <v>610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V573">
        <v>0</v>
      </c>
      <c r="CW573">
        <v>0</v>
      </c>
      <c r="CX573" t="e">
        <f>ROUND(Y573*Source!I480,7)</f>
        <v>#REF!</v>
      </c>
      <c r="CY573">
        <f t="shared" si="359"/>
        <v>82.35</v>
      </c>
      <c r="CZ573">
        <f t="shared" si="360"/>
        <v>9.0399999999999991</v>
      </c>
      <c r="DA573">
        <f t="shared" si="361"/>
        <v>9.11</v>
      </c>
      <c r="DB573">
        <f t="shared" si="362"/>
        <v>99.44</v>
      </c>
      <c r="DC573">
        <f t="shared" si="363"/>
        <v>0</v>
      </c>
      <c r="DD573" t="s">
        <v>6</v>
      </c>
      <c r="DE573" t="s">
        <v>6</v>
      </c>
      <c r="DF573" t="e">
        <f t="shared" si="364"/>
        <v>#REF!</v>
      </c>
      <c r="DG573" t="e">
        <f t="shared" si="365"/>
        <v>#REF!</v>
      </c>
      <c r="DH573" t="e">
        <f>Source!I480*SmtRes!Y573</f>
        <v>#REF!</v>
      </c>
      <c r="DI573">
        <f t="shared" si="366"/>
        <v>82.35</v>
      </c>
      <c r="DJ573">
        <f>EtalonRes!Y610</f>
        <v>9.0399999999999991</v>
      </c>
      <c r="DK573">
        <f>Source!BC480</f>
        <v>9.11</v>
      </c>
      <c r="DL573" t="s">
        <v>6</v>
      </c>
      <c r="DM573">
        <v>0</v>
      </c>
      <c r="DN573" t="s">
        <v>6</v>
      </c>
      <c r="DO573">
        <v>0</v>
      </c>
      <c r="GQ573">
        <v>-1</v>
      </c>
      <c r="GR573">
        <v>-1</v>
      </c>
    </row>
    <row r="574" spans="1:200" x14ac:dyDescent="0.2">
      <c r="A574">
        <f>ROW(Source!A480)</f>
        <v>480</v>
      </c>
      <c r="B574">
        <v>74715642</v>
      </c>
      <c r="C574">
        <v>74764202</v>
      </c>
      <c r="D574">
        <v>49526492</v>
      </c>
      <c r="E574">
        <v>1</v>
      </c>
      <c r="F574">
        <v>1</v>
      </c>
      <c r="G574">
        <v>1</v>
      </c>
      <c r="H574">
        <v>3</v>
      </c>
      <c r="I574" t="s">
        <v>541</v>
      </c>
      <c r="J574" t="s">
        <v>542</v>
      </c>
      <c r="K574" t="s">
        <v>543</v>
      </c>
      <c r="L574">
        <v>1346</v>
      </c>
      <c r="N574">
        <v>1009</v>
      </c>
      <c r="O574" t="s">
        <v>540</v>
      </c>
      <c r="P574" t="s">
        <v>540</v>
      </c>
      <c r="Q574">
        <v>1</v>
      </c>
      <c r="W574">
        <v>0</v>
      </c>
      <c r="X574">
        <v>497341279</v>
      </c>
      <c r="Y574" s="183" t="e">
        <f>#REF!</f>
        <v>#REF!</v>
      </c>
      <c r="AA574">
        <v>210.35</v>
      </c>
      <c r="AB574">
        <v>0</v>
      </c>
      <c r="AC574">
        <v>0</v>
      </c>
      <c r="AD574">
        <v>0</v>
      </c>
      <c r="AE574">
        <v>23.09</v>
      </c>
      <c r="AF574">
        <v>0</v>
      </c>
      <c r="AG574">
        <v>0</v>
      </c>
      <c r="AH574">
        <v>0</v>
      </c>
      <c r="AI574">
        <v>9.11</v>
      </c>
      <c r="AJ574">
        <v>1</v>
      </c>
      <c r="AK574">
        <v>1</v>
      </c>
      <c r="AL574">
        <v>1</v>
      </c>
      <c r="AM574">
        <v>4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6</v>
      </c>
      <c r="AT574">
        <v>7.58</v>
      </c>
      <c r="AU574" t="s">
        <v>6</v>
      </c>
      <c r="AV574">
        <v>0</v>
      </c>
      <c r="AW574">
        <v>2</v>
      </c>
      <c r="AX574">
        <v>74764212</v>
      </c>
      <c r="AY574">
        <v>1</v>
      </c>
      <c r="AZ574">
        <v>0</v>
      </c>
      <c r="BA574">
        <v>611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V574">
        <v>0</v>
      </c>
      <c r="CW574">
        <v>0</v>
      </c>
      <c r="CX574" t="e">
        <f>ROUND(Y574*Source!I480,7)</f>
        <v>#REF!</v>
      </c>
      <c r="CY574">
        <f t="shared" si="359"/>
        <v>210.35</v>
      </c>
      <c r="CZ574">
        <f t="shared" si="360"/>
        <v>23.09</v>
      </c>
      <c r="DA574">
        <f t="shared" si="361"/>
        <v>9.11</v>
      </c>
      <c r="DB574">
        <f t="shared" si="362"/>
        <v>175.02</v>
      </c>
      <c r="DC574">
        <f t="shared" si="363"/>
        <v>0</v>
      </c>
      <c r="DD574" t="s">
        <v>6</v>
      </c>
      <c r="DE574" t="s">
        <v>6</v>
      </c>
      <c r="DF574" t="e">
        <f t="shared" si="364"/>
        <v>#REF!</v>
      </c>
      <c r="DG574" t="e">
        <f t="shared" si="365"/>
        <v>#REF!</v>
      </c>
      <c r="DH574" t="e">
        <f>Source!I480*SmtRes!Y574</f>
        <v>#REF!</v>
      </c>
      <c r="DI574">
        <f t="shared" si="366"/>
        <v>210.35</v>
      </c>
      <c r="DJ574">
        <f>EtalonRes!Y611</f>
        <v>23.09</v>
      </c>
      <c r="DK574">
        <f>Source!BC480</f>
        <v>9.11</v>
      </c>
      <c r="DL574" t="s">
        <v>6</v>
      </c>
      <c r="DM574">
        <v>0</v>
      </c>
      <c r="DN574" t="s">
        <v>6</v>
      </c>
      <c r="DO574">
        <v>0</v>
      </c>
      <c r="GQ574">
        <v>-1</v>
      </c>
      <c r="GR574">
        <v>-1</v>
      </c>
    </row>
    <row r="575" spans="1:200" x14ac:dyDescent="0.2">
      <c r="A575">
        <f>ROW(Source!A480)</f>
        <v>480</v>
      </c>
      <c r="B575">
        <v>74715642</v>
      </c>
      <c r="C575">
        <v>74764202</v>
      </c>
      <c r="D575">
        <v>49555131</v>
      </c>
      <c r="E575">
        <v>1</v>
      </c>
      <c r="F575">
        <v>1</v>
      </c>
      <c r="G575">
        <v>1</v>
      </c>
      <c r="H575">
        <v>3</v>
      </c>
      <c r="I575" t="s">
        <v>563</v>
      </c>
      <c r="J575" t="s">
        <v>564</v>
      </c>
      <c r="K575" t="s">
        <v>565</v>
      </c>
      <c r="L575">
        <v>1348</v>
      </c>
      <c r="N575">
        <v>1009</v>
      </c>
      <c r="O575" t="s">
        <v>559</v>
      </c>
      <c r="P575" t="s">
        <v>559</v>
      </c>
      <c r="Q575">
        <v>1000</v>
      </c>
      <c r="W575">
        <v>0</v>
      </c>
      <c r="X575">
        <v>-364749507</v>
      </c>
      <c r="Y575" s="183" t="e">
        <f>#REF!</f>
        <v>#REF!</v>
      </c>
      <c r="AA575">
        <v>156537.13</v>
      </c>
      <c r="AB575">
        <v>0</v>
      </c>
      <c r="AC575">
        <v>0</v>
      </c>
      <c r="AD575">
        <v>0</v>
      </c>
      <c r="AE575">
        <v>17183</v>
      </c>
      <c r="AF575">
        <v>0</v>
      </c>
      <c r="AG575">
        <v>0</v>
      </c>
      <c r="AH575">
        <v>0</v>
      </c>
      <c r="AI575">
        <v>9.11</v>
      </c>
      <c r="AJ575">
        <v>1</v>
      </c>
      <c r="AK575">
        <v>1</v>
      </c>
      <c r="AL575">
        <v>1</v>
      </c>
      <c r="AM575">
        <v>4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6</v>
      </c>
      <c r="AT575">
        <v>5.13E-3</v>
      </c>
      <c r="AU575" t="s">
        <v>6</v>
      </c>
      <c r="AV575">
        <v>0</v>
      </c>
      <c r="AW575">
        <v>2</v>
      </c>
      <c r="AX575">
        <v>74764214</v>
      </c>
      <c r="AY575">
        <v>1</v>
      </c>
      <c r="AZ575">
        <v>0</v>
      </c>
      <c r="BA575">
        <v>613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V575">
        <v>0</v>
      </c>
      <c r="CW575">
        <v>0</v>
      </c>
      <c r="CX575" t="e">
        <f>ROUND(Y575*Source!I480,7)</f>
        <v>#REF!</v>
      </c>
      <c r="CY575">
        <f t="shared" si="359"/>
        <v>156537.13</v>
      </c>
      <c r="CZ575">
        <f t="shared" si="360"/>
        <v>17183</v>
      </c>
      <c r="DA575">
        <f t="shared" si="361"/>
        <v>9.11</v>
      </c>
      <c r="DB575">
        <f t="shared" si="362"/>
        <v>88.15</v>
      </c>
      <c r="DC575">
        <f t="shared" si="363"/>
        <v>0</v>
      </c>
      <c r="DD575" t="s">
        <v>6</v>
      </c>
      <c r="DE575" t="s">
        <v>6</v>
      </c>
      <c r="DF575" t="e">
        <f t="shared" si="364"/>
        <v>#REF!</v>
      </c>
      <c r="DG575" t="e">
        <f t="shared" si="365"/>
        <v>#REF!</v>
      </c>
      <c r="DH575" t="e">
        <f>Source!I480*SmtRes!Y575</f>
        <v>#REF!</v>
      </c>
      <c r="DI575">
        <f t="shared" si="366"/>
        <v>156537.13</v>
      </c>
      <c r="DJ575">
        <f>EtalonRes!Y613</f>
        <v>17183</v>
      </c>
      <c r="DK575">
        <f>Source!BC480</f>
        <v>9.11</v>
      </c>
      <c r="DL575" t="s">
        <v>6</v>
      </c>
      <c r="DM575">
        <v>0</v>
      </c>
      <c r="DN575" t="s">
        <v>6</v>
      </c>
      <c r="DO575">
        <v>0</v>
      </c>
      <c r="GQ575">
        <v>-1</v>
      </c>
      <c r="GR575">
        <v>-1</v>
      </c>
    </row>
    <row r="576" spans="1:200" x14ac:dyDescent="0.2">
      <c r="A576">
        <f>ROW(Source!A480)</f>
        <v>480</v>
      </c>
      <c r="B576">
        <v>74715642</v>
      </c>
      <c r="C576">
        <v>74764202</v>
      </c>
      <c r="D576">
        <v>0</v>
      </c>
      <c r="E576">
        <v>0</v>
      </c>
      <c r="F576">
        <v>1</v>
      </c>
      <c r="G576">
        <v>1</v>
      </c>
      <c r="H576">
        <v>3</v>
      </c>
      <c r="I576" t="s">
        <v>35</v>
      </c>
      <c r="J576" t="s">
        <v>439</v>
      </c>
      <c r="K576" t="s">
        <v>438</v>
      </c>
      <c r="L576">
        <v>1327</v>
      </c>
      <c r="N576">
        <v>1005</v>
      </c>
      <c r="O576" t="s">
        <v>105</v>
      </c>
      <c r="P576" t="s">
        <v>105</v>
      </c>
      <c r="Q576">
        <v>1</v>
      </c>
      <c r="W576">
        <v>0</v>
      </c>
      <c r="X576">
        <v>1279793879</v>
      </c>
      <c r="Y576">
        <f t="shared" ref="Y576:Y579" si="367">AT576</f>
        <v>16.411106499999999</v>
      </c>
      <c r="AA576">
        <v>1174.2</v>
      </c>
      <c r="AB576">
        <v>0</v>
      </c>
      <c r="AC576">
        <v>0</v>
      </c>
      <c r="AD576">
        <v>0</v>
      </c>
      <c r="AE576">
        <v>1234.8100000000002</v>
      </c>
      <c r="AF576">
        <v>0</v>
      </c>
      <c r="AG576">
        <v>0</v>
      </c>
      <c r="AH576">
        <v>0</v>
      </c>
      <c r="AI576">
        <v>9.11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1</v>
      </c>
      <c r="AQ576">
        <v>0</v>
      </c>
      <c r="AR576">
        <v>0</v>
      </c>
      <c r="AS576" t="s">
        <v>6</v>
      </c>
      <c r="AT576">
        <v>16.411106499999999</v>
      </c>
      <c r="AU576" t="s">
        <v>6</v>
      </c>
      <c r="AV576">
        <v>0</v>
      </c>
      <c r="AW576">
        <v>1</v>
      </c>
      <c r="AX576">
        <v>-1</v>
      </c>
      <c r="AY576">
        <v>0</v>
      </c>
      <c r="AZ576">
        <v>0</v>
      </c>
      <c r="BA576" t="s">
        <v>6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V576">
        <v>0</v>
      </c>
      <c r="CW576">
        <v>0</v>
      </c>
      <c r="CX576">
        <f>ROUND(Y576*Source!I480,7)</f>
        <v>79.2</v>
      </c>
      <c r="CY576">
        <f t="shared" si="359"/>
        <v>1174.2</v>
      </c>
      <c r="CZ576">
        <f t="shared" si="360"/>
        <v>1234.8100000000002</v>
      </c>
      <c r="DA576">
        <f t="shared" si="361"/>
        <v>9.11</v>
      </c>
      <c r="DB576">
        <f t="shared" si="362"/>
        <v>20264.599999999999</v>
      </c>
      <c r="DC576">
        <f t="shared" si="363"/>
        <v>0</v>
      </c>
      <c r="DD576" t="s">
        <v>6</v>
      </c>
      <c r="DE576" t="s">
        <v>6</v>
      </c>
      <c r="DF576">
        <f t="shared" si="364"/>
        <v>890930.3</v>
      </c>
      <c r="DG576">
        <f t="shared" si="365"/>
        <v>0</v>
      </c>
      <c r="DH576">
        <f>Source!I480*SmtRes!Y576</f>
        <v>79.19999996899999</v>
      </c>
      <c r="DI576">
        <f t="shared" si="366"/>
        <v>1174.2</v>
      </c>
      <c r="DJ576">
        <f t="shared" ref="DJ576:DJ579" si="368">DF576</f>
        <v>890930.3</v>
      </c>
      <c r="DK576">
        <f>Source!BC480</f>
        <v>9.11</v>
      </c>
      <c r="DL576" t="s">
        <v>6</v>
      </c>
      <c r="DM576">
        <v>0</v>
      </c>
      <c r="DN576" t="s">
        <v>6</v>
      </c>
      <c r="DO576">
        <v>0</v>
      </c>
      <c r="GP576">
        <v>1</v>
      </c>
      <c r="GQ576">
        <v>-1</v>
      </c>
      <c r="GR576">
        <v>-1</v>
      </c>
    </row>
    <row r="577" spans="1:200" x14ac:dyDescent="0.2">
      <c r="A577">
        <f>ROW(Source!A480)</f>
        <v>480</v>
      </c>
      <c r="B577">
        <v>74715642</v>
      </c>
      <c r="C577">
        <v>74764202</v>
      </c>
      <c r="D577">
        <v>0</v>
      </c>
      <c r="E577">
        <v>0</v>
      </c>
      <c r="F577">
        <v>1</v>
      </c>
      <c r="G577">
        <v>1</v>
      </c>
      <c r="H577">
        <v>3</v>
      </c>
      <c r="I577" t="s">
        <v>35</v>
      </c>
      <c r="J577" t="s">
        <v>443</v>
      </c>
      <c r="K577" t="s">
        <v>442</v>
      </c>
      <c r="L577">
        <v>1327</v>
      </c>
      <c r="N577">
        <v>1005</v>
      </c>
      <c r="O577" t="s">
        <v>105</v>
      </c>
      <c r="P577" t="s">
        <v>105</v>
      </c>
      <c r="Q577">
        <v>1</v>
      </c>
      <c r="W577">
        <v>0</v>
      </c>
      <c r="X577">
        <v>1574662502</v>
      </c>
      <c r="Y577">
        <f t="shared" si="367"/>
        <v>37.173642770000001</v>
      </c>
      <c r="AA577">
        <v>1142.54</v>
      </c>
      <c r="AB577">
        <v>0</v>
      </c>
      <c r="AC577">
        <v>0</v>
      </c>
      <c r="AD577">
        <v>0</v>
      </c>
      <c r="AE577">
        <v>1201.52</v>
      </c>
      <c r="AF577">
        <v>0</v>
      </c>
      <c r="AG577">
        <v>0</v>
      </c>
      <c r="AH577">
        <v>0</v>
      </c>
      <c r="AI577">
        <v>9.11</v>
      </c>
      <c r="AJ577">
        <v>1</v>
      </c>
      <c r="AK577">
        <v>1</v>
      </c>
      <c r="AL577">
        <v>1</v>
      </c>
      <c r="AM577">
        <v>0</v>
      </c>
      <c r="AN577">
        <v>0</v>
      </c>
      <c r="AO577">
        <v>0</v>
      </c>
      <c r="AP577">
        <v>1</v>
      </c>
      <c r="AQ577">
        <v>0</v>
      </c>
      <c r="AR577">
        <v>0</v>
      </c>
      <c r="AS577" t="s">
        <v>6</v>
      </c>
      <c r="AT577">
        <v>37.173642770000001</v>
      </c>
      <c r="AU577" t="s">
        <v>6</v>
      </c>
      <c r="AV577">
        <v>0</v>
      </c>
      <c r="AW577">
        <v>1</v>
      </c>
      <c r="AX577">
        <v>-1</v>
      </c>
      <c r="AY577">
        <v>0</v>
      </c>
      <c r="AZ577">
        <v>0</v>
      </c>
      <c r="BA577" t="s">
        <v>6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V577">
        <v>0</v>
      </c>
      <c r="CW577">
        <v>0</v>
      </c>
      <c r="CX577">
        <f>ROUND(Y577*Source!I480,7)</f>
        <v>179.4</v>
      </c>
      <c r="CY577">
        <f t="shared" si="359"/>
        <v>1142.54</v>
      </c>
      <c r="CZ577">
        <f t="shared" si="360"/>
        <v>1201.52</v>
      </c>
      <c r="DA577">
        <f t="shared" si="361"/>
        <v>9.11</v>
      </c>
      <c r="DB577">
        <f t="shared" si="362"/>
        <v>44664.88</v>
      </c>
      <c r="DC577">
        <f t="shared" si="363"/>
        <v>0</v>
      </c>
      <c r="DD577" t="s">
        <v>6</v>
      </c>
      <c r="DE577" t="s">
        <v>6</v>
      </c>
      <c r="DF577">
        <f t="shared" si="364"/>
        <v>1963685.49</v>
      </c>
      <c r="DG577">
        <f t="shared" si="365"/>
        <v>0</v>
      </c>
      <c r="DH577">
        <f>Source!I480*SmtRes!Y577</f>
        <v>179.40000000801999</v>
      </c>
      <c r="DI577">
        <f t="shared" si="366"/>
        <v>1142.54</v>
      </c>
      <c r="DJ577">
        <f t="shared" si="368"/>
        <v>1963685.49</v>
      </c>
      <c r="DK577">
        <f>Source!BC480</f>
        <v>9.11</v>
      </c>
      <c r="DL577" t="s">
        <v>6</v>
      </c>
      <c r="DM577">
        <v>0</v>
      </c>
      <c r="DN577" t="s">
        <v>6</v>
      </c>
      <c r="DO577">
        <v>0</v>
      </c>
      <c r="GP577">
        <v>1</v>
      </c>
      <c r="GQ577">
        <v>-1</v>
      </c>
      <c r="GR577">
        <v>-1</v>
      </c>
    </row>
    <row r="578" spans="1:200" x14ac:dyDescent="0.2">
      <c r="A578">
        <f>ROW(Source!A480)</f>
        <v>480</v>
      </c>
      <c r="B578">
        <v>74715642</v>
      </c>
      <c r="C578">
        <v>74764202</v>
      </c>
      <c r="D578">
        <v>0</v>
      </c>
      <c r="E578">
        <v>0</v>
      </c>
      <c r="F578">
        <v>1</v>
      </c>
      <c r="G578">
        <v>1</v>
      </c>
      <c r="H578">
        <v>3</v>
      </c>
      <c r="I578" t="s">
        <v>35</v>
      </c>
      <c r="J578" t="s">
        <v>447</v>
      </c>
      <c r="K578" t="s">
        <v>446</v>
      </c>
      <c r="L578">
        <v>1327</v>
      </c>
      <c r="N578">
        <v>1005</v>
      </c>
      <c r="O578" t="s">
        <v>105</v>
      </c>
      <c r="P578" t="s">
        <v>105</v>
      </c>
      <c r="Q578">
        <v>1</v>
      </c>
      <c r="W578">
        <v>0</v>
      </c>
      <c r="X578">
        <v>-746173752</v>
      </c>
      <c r="Y578">
        <f t="shared" si="367"/>
        <v>20.306672200000001</v>
      </c>
      <c r="AA578">
        <v>1161.1199999999999</v>
      </c>
      <c r="AB578">
        <v>0</v>
      </c>
      <c r="AC578">
        <v>0</v>
      </c>
      <c r="AD578">
        <v>0</v>
      </c>
      <c r="AE578">
        <v>1221.05</v>
      </c>
      <c r="AF578">
        <v>0</v>
      </c>
      <c r="AG578">
        <v>0</v>
      </c>
      <c r="AH578">
        <v>0</v>
      </c>
      <c r="AI578">
        <v>9.11</v>
      </c>
      <c r="AJ578">
        <v>1</v>
      </c>
      <c r="AK578">
        <v>1</v>
      </c>
      <c r="AL578">
        <v>1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 t="s">
        <v>6</v>
      </c>
      <c r="AT578">
        <v>20.306672200000001</v>
      </c>
      <c r="AU578" t="s">
        <v>6</v>
      </c>
      <c r="AV578">
        <v>0</v>
      </c>
      <c r="AW578">
        <v>1</v>
      </c>
      <c r="AX578">
        <v>-1</v>
      </c>
      <c r="AY578">
        <v>0</v>
      </c>
      <c r="AZ578">
        <v>0</v>
      </c>
      <c r="BA578" t="s">
        <v>6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V578">
        <v>0</v>
      </c>
      <c r="CW578">
        <v>0</v>
      </c>
      <c r="CX578">
        <f>ROUND(Y578*Source!I480,7)</f>
        <v>98</v>
      </c>
      <c r="CY578">
        <f t="shared" si="359"/>
        <v>1161.1199999999999</v>
      </c>
      <c r="CZ578">
        <f t="shared" si="360"/>
        <v>1221.05</v>
      </c>
      <c r="DA578">
        <f t="shared" si="361"/>
        <v>9.11</v>
      </c>
      <c r="DB578">
        <f t="shared" si="362"/>
        <v>24795.46</v>
      </c>
      <c r="DC578">
        <f t="shared" si="363"/>
        <v>0</v>
      </c>
      <c r="DD578" t="s">
        <v>6</v>
      </c>
      <c r="DE578" t="s">
        <v>6</v>
      </c>
      <c r="DF578">
        <f t="shared" si="364"/>
        <v>1090129.46</v>
      </c>
      <c r="DG578">
        <f t="shared" si="365"/>
        <v>0</v>
      </c>
      <c r="DH578">
        <f>Source!I480*SmtRes!Y578</f>
        <v>98.000000037199996</v>
      </c>
      <c r="DI578">
        <f t="shared" si="366"/>
        <v>1161.1199999999999</v>
      </c>
      <c r="DJ578">
        <f t="shared" si="368"/>
        <v>1090129.46</v>
      </c>
      <c r="DK578">
        <f>Source!BC480</f>
        <v>9.11</v>
      </c>
      <c r="DL578" t="s">
        <v>6</v>
      </c>
      <c r="DM578">
        <v>0</v>
      </c>
      <c r="DN578" t="s">
        <v>6</v>
      </c>
      <c r="DO578">
        <v>0</v>
      </c>
      <c r="GP578">
        <v>1</v>
      </c>
      <c r="GQ578">
        <v>-1</v>
      </c>
      <c r="GR578">
        <v>-1</v>
      </c>
    </row>
    <row r="579" spans="1:200" x14ac:dyDescent="0.2">
      <c r="A579">
        <f>ROW(Source!A480)</f>
        <v>480</v>
      </c>
      <c r="B579">
        <v>74715642</v>
      </c>
      <c r="C579">
        <v>74764202</v>
      </c>
      <c r="D579">
        <v>0</v>
      </c>
      <c r="E579">
        <v>0</v>
      </c>
      <c r="F579">
        <v>1</v>
      </c>
      <c r="G579">
        <v>1</v>
      </c>
      <c r="H579">
        <v>3</v>
      </c>
      <c r="I579" t="s">
        <v>35</v>
      </c>
      <c r="J579" t="s">
        <v>451</v>
      </c>
      <c r="K579" t="s">
        <v>450</v>
      </c>
      <c r="L579">
        <v>1327</v>
      </c>
      <c r="N579">
        <v>1005</v>
      </c>
      <c r="O579" t="s">
        <v>105</v>
      </c>
      <c r="P579" t="s">
        <v>105</v>
      </c>
      <c r="Q579">
        <v>1</v>
      </c>
      <c r="W579">
        <v>0</v>
      </c>
      <c r="X579">
        <v>2112722999</v>
      </c>
      <c r="Y579">
        <f t="shared" si="367"/>
        <v>26.108578529999999</v>
      </c>
      <c r="AA579">
        <v>1134.51</v>
      </c>
      <c r="AB579">
        <v>0</v>
      </c>
      <c r="AC579">
        <v>0</v>
      </c>
      <c r="AD579">
        <v>0</v>
      </c>
      <c r="AE579">
        <v>1193.0700000000002</v>
      </c>
      <c r="AF579">
        <v>0</v>
      </c>
      <c r="AG579">
        <v>0</v>
      </c>
      <c r="AH579">
        <v>0</v>
      </c>
      <c r="AI579">
        <v>9.11</v>
      </c>
      <c r="AJ579">
        <v>1</v>
      </c>
      <c r="AK579">
        <v>1</v>
      </c>
      <c r="AL579">
        <v>1</v>
      </c>
      <c r="AM579">
        <v>0</v>
      </c>
      <c r="AN579">
        <v>0</v>
      </c>
      <c r="AO579">
        <v>0</v>
      </c>
      <c r="AP579">
        <v>1</v>
      </c>
      <c r="AQ579">
        <v>0</v>
      </c>
      <c r="AR579">
        <v>0</v>
      </c>
      <c r="AS579" t="s">
        <v>6</v>
      </c>
      <c r="AT579">
        <v>26.108578529999999</v>
      </c>
      <c r="AU579" t="s">
        <v>6</v>
      </c>
      <c r="AV579">
        <v>0</v>
      </c>
      <c r="AW579">
        <v>1</v>
      </c>
      <c r="AX579">
        <v>-1</v>
      </c>
      <c r="AY579">
        <v>0</v>
      </c>
      <c r="AZ579">
        <v>0</v>
      </c>
      <c r="BA579" t="s">
        <v>6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V579">
        <v>0</v>
      </c>
      <c r="CW579">
        <v>0</v>
      </c>
      <c r="CX579">
        <f>ROUND(Y579*Source!I480,7)</f>
        <v>126</v>
      </c>
      <c r="CY579">
        <f t="shared" si="359"/>
        <v>1134.51</v>
      </c>
      <c r="CZ579">
        <f t="shared" si="360"/>
        <v>1193.0700000000002</v>
      </c>
      <c r="DA579">
        <f t="shared" si="361"/>
        <v>9.11</v>
      </c>
      <c r="DB579">
        <f t="shared" si="362"/>
        <v>31149.360000000001</v>
      </c>
      <c r="DC579">
        <f t="shared" si="363"/>
        <v>0</v>
      </c>
      <c r="DD579" t="s">
        <v>6</v>
      </c>
      <c r="DE579" t="s">
        <v>6</v>
      </c>
      <c r="DF579">
        <f t="shared" si="364"/>
        <v>1369477.62</v>
      </c>
      <c r="DG579">
        <f t="shared" si="365"/>
        <v>0</v>
      </c>
      <c r="DH579">
        <f>Source!I480*SmtRes!Y579</f>
        <v>125.99999998577998</v>
      </c>
      <c r="DI579">
        <f t="shared" si="366"/>
        <v>1134.51</v>
      </c>
      <c r="DJ579">
        <f t="shared" si="368"/>
        <v>1369477.62</v>
      </c>
      <c r="DK579">
        <f>Source!BC480</f>
        <v>9.11</v>
      </c>
      <c r="DL579" t="s">
        <v>6</v>
      </c>
      <c r="DM579">
        <v>0</v>
      </c>
      <c r="DN579" t="s">
        <v>6</v>
      </c>
      <c r="DO579">
        <v>0</v>
      </c>
      <c r="GP579">
        <v>1</v>
      </c>
      <c r="GQ579">
        <v>-1</v>
      </c>
      <c r="GR579">
        <v>-1</v>
      </c>
    </row>
    <row r="580" spans="1:200" x14ac:dyDescent="0.2">
      <c r="A580">
        <f>ROW(Source!A485)</f>
        <v>485</v>
      </c>
      <c r="B580">
        <v>74715642</v>
      </c>
      <c r="C580">
        <v>74764242</v>
      </c>
      <c r="D580">
        <v>49510719</v>
      </c>
      <c r="E580">
        <v>70</v>
      </c>
      <c r="F580">
        <v>1</v>
      </c>
      <c r="G580">
        <v>1</v>
      </c>
      <c r="H580">
        <v>1</v>
      </c>
      <c r="I580" t="s">
        <v>548</v>
      </c>
      <c r="J580" t="s">
        <v>6</v>
      </c>
      <c r="K580" t="s">
        <v>549</v>
      </c>
      <c r="L580">
        <v>1191</v>
      </c>
      <c r="N580">
        <v>1013</v>
      </c>
      <c r="O580" t="s">
        <v>524</v>
      </c>
      <c r="P580" t="s">
        <v>524</v>
      </c>
      <c r="Q580">
        <v>1</v>
      </c>
      <c r="W580">
        <v>0</v>
      </c>
      <c r="X580">
        <v>784619160</v>
      </c>
      <c r="Y580">
        <f t="shared" ref="Y580:Y586" si="369">(AT580*ROUND(1.05,7))</f>
        <v>96.39</v>
      </c>
      <c r="AA580">
        <v>0</v>
      </c>
      <c r="AB580">
        <v>0</v>
      </c>
      <c r="AC580">
        <v>0</v>
      </c>
      <c r="AD580">
        <v>291.83</v>
      </c>
      <c r="AE580">
        <v>0</v>
      </c>
      <c r="AF580">
        <v>0</v>
      </c>
      <c r="AG580">
        <v>0</v>
      </c>
      <c r="AH580">
        <v>8.74</v>
      </c>
      <c r="AI580">
        <v>1</v>
      </c>
      <c r="AJ580">
        <v>1</v>
      </c>
      <c r="AK580">
        <v>1</v>
      </c>
      <c r="AL580">
        <v>33.39</v>
      </c>
      <c r="AM580">
        <v>4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6</v>
      </c>
      <c r="AT580">
        <v>91.8</v>
      </c>
      <c r="AU580" t="s">
        <v>26</v>
      </c>
      <c r="AV580">
        <v>1</v>
      </c>
      <c r="AW580">
        <v>2</v>
      </c>
      <c r="AX580">
        <v>74764243</v>
      </c>
      <c r="AY580">
        <v>1</v>
      </c>
      <c r="AZ580">
        <v>0</v>
      </c>
      <c r="BA580">
        <v>618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U580">
        <f>ROUND(AT580*Source!I485*AH580*AL580,2)</f>
        <v>30969.08</v>
      </c>
      <c r="CV580">
        <f>ROUND(Y580*Source!I485,7)</f>
        <v>111.42684</v>
      </c>
      <c r="CW580">
        <v>0</v>
      </c>
      <c r="CX580">
        <f>ROUND(Y580*Source!I485,7)</f>
        <v>111.42684</v>
      </c>
      <c r="CY580">
        <f>AD580</f>
        <v>291.83</v>
      </c>
      <c r="CZ580">
        <f>AH580</f>
        <v>8.74</v>
      </c>
      <c r="DA580">
        <f>AL580</f>
        <v>33.39</v>
      </c>
      <c r="DB580">
        <f t="shared" ref="DB580:DB586" si="370">ROUND((ROUND(AT580*CZ580,2)*ROUND(1.05,7)),2)</f>
        <v>842.45</v>
      </c>
      <c r="DC580">
        <f t="shared" ref="DC580:DC586" si="371">ROUND((ROUND(AT580*AG580,2)*ROUND(1.05,7)),2)</f>
        <v>0</v>
      </c>
      <c r="DD580" t="s">
        <v>6</v>
      </c>
      <c r="DE580" t="s">
        <v>6</v>
      </c>
      <c r="DF580">
        <f t="shared" ref="DF580:DF586" si="372">ROUND(ROUND(AE580,2)*CX580,2)</f>
        <v>0</v>
      </c>
      <c r="DG580">
        <f t="shared" si="365"/>
        <v>0</v>
      </c>
      <c r="DH580">
        <f>Source!I485*SmtRes!Y580</f>
        <v>111.42684</v>
      </c>
      <c r="DI580">
        <f>AD580</f>
        <v>291.83</v>
      </c>
      <c r="DJ580">
        <f>EtalonRes!AB618</f>
        <v>8.74</v>
      </c>
      <c r="DK580">
        <f>Source!BA485</f>
        <v>33.39</v>
      </c>
      <c r="DL580" t="s">
        <v>6</v>
      </c>
      <c r="DM580">
        <v>0</v>
      </c>
      <c r="DN580" t="s">
        <v>6</v>
      </c>
      <c r="DO580">
        <v>0</v>
      </c>
      <c r="GQ580">
        <v>-1</v>
      </c>
      <c r="GR580">
        <v>-1</v>
      </c>
    </row>
    <row r="581" spans="1:200" x14ac:dyDescent="0.2">
      <c r="A581">
        <f>ROW(Source!A485)</f>
        <v>485</v>
      </c>
      <c r="B581">
        <v>74715642</v>
      </c>
      <c r="C581">
        <v>74764242</v>
      </c>
      <c r="D581">
        <v>49510905</v>
      </c>
      <c r="E581">
        <v>70</v>
      </c>
      <c r="F581">
        <v>1</v>
      </c>
      <c r="G581">
        <v>1</v>
      </c>
      <c r="H581">
        <v>1</v>
      </c>
      <c r="I581" t="s">
        <v>525</v>
      </c>
      <c r="J581" t="s">
        <v>6</v>
      </c>
      <c r="K581" t="s">
        <v>526</v>
      </c>
      <c r="L581">
        <v>1191</v>
      </c>
      <c r="N581">
        <v>1013</v>
      </c>
      <c r="O581" t="s">
        <v>524</v>
      </c>
      <c r="P581" t="s">
        <v>524</v>
      </c>
      <c r="Q581">
        <v>1</v>
      </c>
      <c r="W581">
        <v>0</v>
      </c>
      <c r="X581">
        <v>-1417349443</v>
      </c>
      <c r="Y581">
        <f t="shared" si="369"/>
        <v>0.68250000000000011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33.39</v>
      </c>
      <c r="AL581">
        <v>1</v>
      </c>
      <c r="AM581">
        <v>4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6</v>
      </c>
      <c r="AT581">
        <v>0.65</v>
      </c>
      <c r="AU581" t="s">
        <v>26</v>
      </c>
      <c r="AV581">
        <v>2</v>
      </c>
      <c r="AW581">
        <v>2</v>
      </c>
      <c r="AX581">
        <v>74764244</v>
      </c>
      <c r="AY581">
        <v>1</v>
      </c>
      <c r="AZ581">
        <v>0</v>
      </c>
      <c r="BA581">
        <v>619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V581">
        <v>0</v>
      </c>
      <c r="CW581">
        <v>0</v>
      </c>
      <c r="CX581">
        <f>ROUND(Y581*Source!I485,7)</f>
        <v>0.78896999999999995</v>
      </c>
      <c r="CY581">
        <f>AD581</f>
        <v>0</v>
      </c>
      <c r="CZ581">
        <f>AH581</f>
        <v>0</v>
      </c>
      <c r="DA581">
        <f>AL581</f>
        <v>1</v>
      </c>
      <c r="DB581">
        <f t="shared" si="370"/>
        <v>0</v>
      </c>
      <c r="DC581">
        <f t="shared" si="371"/>
        <v>0</v>
      </c>
      <c r="DD581" t="s">
        <v>6</v>
      </c>
      <c r="DE581" t="s">
        <v>6</v>
      </c>
      <c r="DF581">
        <f t="shared" si="372"/>
        <v>0</v>
      </c>
      <c r="DG581">
        <f t="shared" si="365"/>
        <v>0</v>
      </c>
      <c r="DH581">
        <f>Source!I485*SmtRes!Y581</f>
        <v>0.78897000000000006</v>
      </c>
      <c r="DI581">
        <f>AD581</f>
        <v>0</v>
      </c>
      <c r="DJ581">
        <f>EtalonRes!AB619</f>
        <v>0</v>
      </c>
      <c r="DK581">
        <f>Source!BA485</f>
        <v>33.39</v>
      </c>
      <c r="DL581" t="s">
        <v>6</v>
      </c>
      <c r="DM581">
        <v>0</v>
      </c>
      <c r="DN581" t="s">
        <v>6</v>
      </c>
      <c r="DO581">
        <v>0</v>
      </c>
      <c r="GQ581">
        <v>-1</v>
      </c>
      <c r="GR581">
        <v>-1</v>
      </c>
    </row>
    <row r="582" spans="1:200" x14ac:dyDescent="0.2">
      <c r="A582">
        <f>ROW(Source!A485)</f>
        <v>485</v>
      </c>
      <c r="B582">
        <v>74715642</v>
      </c>
      <c r="C582">
        <v>74764242</v>
      </c>
      <c r="D582">
        <v>49672573</v>
      </c>
      <c r="E582">
        <v>1</v>
      </c>
      <c r="F582">
        <v>1</v>
      </c>
      <c r="G582">
        <v>1</v>
      </c>
      <c r="H582">
        <v>2</v>
      </c>
      <c r="I582" t="s">
        <v>527</v>
      </c>
      <c r="J582" t="s">
        <v>528</v>
      </c>
      <c r="K582" t="s">
        <v>529</v>
      </c>
      <c r="L582">
        <v>1367</v>
      </c>
      <c r="N582">
        <v>1011</v>
      </c>
      <c r="O582" t="s">
        <v>530</v>
      </c>
      <c r="P582" t="s">
        <v>530</v>
      </c>
      <c r="Q582">
        <v>1</v>
      </c>
      <c r="W582">
        <v>0</v>
      </c>
      <c r="X582">
        <v>-430484415</v>
      </c>
      <c r="Y582">
        <f t="shared" si="369"/>
        <v>0.27300000000000002</v>
      </c>
      <c r="AA582">
        <v>0</v>
      </c>
      <c r="AB582">
        <v>1530.2</v>
      </c>
      <c r="AC582">
        <v>450.77</v>
      </c>
      <c r="AD582">
        <v>0</v>
      </c>
      <c r="AE582">
        <v>0</v>
      </c>
      <c r="AF582">
        <v>115.4</v>
      </c>
      <c r="AG582">
        <v>13.5</v>
      </c>
      <c r="AH582">
        <v>0</v>
      </c>
      <c r="AI582">
        <v>1</v>
      </c>
      <c r="AJ582">
        <v>13.26</v>
      </c>
      <c r="AK582">
        <v>33.39</v>
      </c>
      <c r="AL582">
        <v>1</v>
      </c>
      <c r="AM582">
        <v>4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6</v>
      </c>
      <c r="AT582">
        <v>0.26</v>
      </c>
      <c r="AU582" t="s">
        <v>64</v>
      </c>
      <c r="AV582">
        <v>0</v>
      </c>
      <c r="AW582">
        <v>2</v>
      </c>
      <c r="AX582">
        <v>74764245</v>
      </c>
      <c r="AY582">
        <v>1</v>
      </c>
      <c r="AZ582">
        <v>0</v>
      </c>
      <c r="BA582">
        <v>620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V582">
        <v>0</v>
      </c>
      <c r="CW582">
        <f>ROUND(Y582*Source!I485*DO582,7)</f>
        <v>0</v>
      </c>
      <c r="CX582">
        <f>ROUND(Y582*Source!I485,7)</f>
        <v>0.31558799999999998</v>
      </c>
      <c r="CY582">
        <f>AB582</f>
        <v>1530.2</v>
      </c>
      <c r="CZ582">
        <f>AF582</f>
        <v>115.4</v>
      </c>
      <c r="DA582">
        <f>AJ582</f>
        <v>13.26</v>
      </c>
      <c r="DB582">
        <f t="shared" si="370"/>
        <v>31.5</v>
      </c>
      <c r="DC582">
        <f t="shared" si="371"/>
        <v>3.69</v>
      </c>
      <c r="DD582" t="s">
        <v>6</v>
      </c>
      <c r="DE582" t="s">
        <v>6</v>
      </c>
      <c r="DF582">
        <f t="shared" si="372"/>
        <v>0</v>
      </c>
      <c r="DG582">
        <f>ROUND(ROUND(AF582*AJ582,2)*CX582,2)</f>
        <v>482.91</v>
      </c>
      <c r="DH582">
        <f>Source!I485*SmtRes!Y582</f>
        <v>0.31558799999999998</v>
      </c>
      <c r="DI582">
        <f>AB582</f>
        <v>1530.2</v>
      </c>
      <c r="DJ582">
        <f>EtalonRes!Z620</f>
        <v>115.4</v>
      </c>
      <c r="DK582">
        <f>Source!BB485</f>
        <v>13.26</v>
      </c>
      <c r="DL582" t="s">
        <v>6</v>
      </c>
      <c r="DM582">
        <v>0</v>
      </c>
      <c r="DN582" t="s">
        <v>6</v>
      </c>
      <c r="DO582">
        <v>0</v>
      </c>
      <c r="GQ582">
        <v>-1</v>
      </c>
      <c r="GR582">
        <v>-1</v>
      </c>
    </row>
    <row r="583" spans="1:200" x14ac:dyDescent="0.2">
      <c r="A583">
        <f>ROW(Source!A485)</f>
        <v>485</v>
      </c>
      <c r="B583">
        <v>74715642</v>
      </c>
      <c r="C583">
        <v>74764242</v>
      </c>
      <c r="D583">
        <v>49672695</v>
      </c>
      <c r="E583">
        <v>1</v>
      </c>
      <c r="F583">
        <v>1</v>
      </c>
      <c r="G583">
        <v>1</v>
      </c>
      <c r="H583">
        <v>2</v>
      </c>
      <c r="I583" t="s">
        <v>531</v>
      </c>
      <c r="J583" t="s">
        <v>532</v>
      </c>
      <c r="K583" t="s">
        <v>533</v>
      </c>
      <c r="L583">
        <v>1367</v>
      </c>
      <c r="N583">
        <v>1011</v>
      </c>
      <c r="O583" t="s">
        <v>530</v>
      </c>
      <c r="P583" t="s">
        <v>530</v>
      </c>
      <c r="Q583">
        <v>1</v>
      </c>
      <c r="W583">
        <v>0</v>
      </c>
      <c r="X583">
        <v>1063590936</v>
      </c>
      <c r="Y583">
        <f t="shared" si="369"/>
        <v>10.552500000000002</v>
      </c>
      <c r="AA583">
        <v>0</v>
      </c>
      <c r="AB583">
        <v>41.37</v>
      </c>
      <c r="AC583">
        <v>0</v>
      </c>
      <c r="AD583">
        <v>0</v>
      </c>
      <c r="AE583">
        <v>0</v>
      </c>
      <c r="AF583">
        <v>3.12</v>
      </c>
      <c r="AG583">
        <v>0</v>
      </c>
      <c r="AH583">
        <v>0</v>
      </c>
      <c r="AI583">
        <v>1</v>
      </c>
      <c r="AJ583">
        <v>13.26</v>
      </c>
      <c r="AK583">
        <v>33.39</v>
      </c>
      <c r="AL583">
        <v>1</v>
      </c>
      <c r="AM583">
        <v>4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6</v>
      </c>
      <c r="AT583">
        <v>10.050000000000001</v>
      </c>
      <c r="AU583" t="s">
        <v>64</v>
      </c>
      <c r="AV583">
        <v>0</v>
      </c>
      <c r="AW583">
        <v>2</v>
      </c>
      <c r="AX583">
        <v>74764246</v>
      </c>
      <c r="AY583">
        <v>1</v>
      </c>
      <c r="AZ583">
        <v>0</v>
      </c>
      <c r="BA583">
        <v>621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V583">
        <v>0</v>
      </c>
      <c r="CW583">
        <f>ROUND(Y583*Source!I485*DO583,7)</f>
        <v>0</v>
      </c>
      <c r="CX583">
        <f>ROUND(Y583*Source!I485,7)</f>
        <v>12.198689999999999</v>
      </c>
      <c r="CY583">
        <f>AB583</f>
        <v>41.37</v>
      </c>
      <c r="CZ583">
        <f>AF583</f>
        <v>3.12</v>
      </c>
      <c r="DA583">
        <f>AJ583</f>
        <v>13.26</v>
      </c>
      <c r="DB583">
        <f t="shared" si="370"/>
        <v>32.93</v>
      </c>
      <c r="DC583">
        <f t="shared" si="371"/>
        <v>0</v>
      </c>
      <c r="DD583" t="s">
        <v>6</v>
      </c>
      <c r="DE583" t="s">
        <v>6</v>
      </c>
      <c r="DF583">
        <f t="shared" si="372"/>
        <v>0</v>
      </c>
      <c r="DG583">
        <f>ROUND(ROUND(AF583*AJ583,2)*CX583,2)</f>
        <v>504.66</v>
      </c>
      <c r="DH583">
        <f>Source!I485*SmtRes!Y583</f>
        <v>12.198690000000001</v>
      </c>
      <c r="DI583">
        <f>AB583</f>
        <v>41.37</v>
      </c>
      <c r="DJ583">
        <f>EtalonRes!Z621</f>
        <v>3.12</v>
      </c>
      <c r="DK583">
        <f>Source!BB485</f>
        <v>13.26</v>
      </c>
      <c r="DL583" t="s">
        <v>6</v>
      </c>
      <c r="DM583">
        <v>0</v>
      </c>
      <c r="DN583" t="s">
        <v>6</v>
      </c>
      <c r="DO583">
        <v>0</v>
      </c>
      <c r="GQ583">
        <v>-1</v>
      </c>
      <c r="GR583">
        <v>-1</v>
      </c>
    </row>
    <row r="584" spans="1:200" x14ac:dyDescent="0.2">
      <c r="A584">
        <f>ROW(Source!A485)</f>
        <v>485</v>
      </c>
      <c r="B584">
        <v>74715642</v>
      </c>
      <c r="C584">
        <v>74764242</v>
      </c>
      <c r="D584">
        <v>49672703</v>
      </c>
      <c r="E584">
        <v>1</v>
      </c>
      <c r="F584">
        <v>1</v>
      </c>
      <c r="G584">
        <v>1</v>
      </c>
      <c r="H584">
        <v>2</v>
      </c>
      <c r="I584" t="s">
        <v>550</v>
      </c>
      <c r="J584" t="s">
        <v>551</v>
      </c>
      <c r="K584" t="s">
        <v>552</v>
      </c>
      <c r="L584">
        <v>1367</v>
      </c>
      <c r="N584">
        <v>1011</v>
      </c>
      <c r="O584" t="s">
        <v>530</v>
      </c>
      <c r="P584" t="s">
        <v>530</v>
      </c>
      <c r="Q584">
        <v>1</v>
      </c>
      <c r="W584">
        <v>0</v>
      </c>
      <c r="X584">
        <v>-1424865896</v>
      </c>
      <c r="Y584">
        <f t="shared" si="369"/>
        <v>0.17850000000000002</v>
      </c>
      <c r="AA584">
        <v>0</v>
      </c>
      <c r="AB584">
        <v>88.31</v>
      </c>
      <c r="AC584">
        <v>0</v>
      </c>
      <c r="AD584">
        <v>0</v>
      </c>
      <c r="AE584">
        <v>0</v>
      </c>
      <c r="AF584">
        <v>6.66</v>
      </c>
      <c r="AG584">
        <v>0</v>
      </c>
      <c r="AH584">
        <v>0</v>
      </c>
      <c r="AI584">
        <v>1</v>
      </c>
      <c r="AJ584">
        <v>13.26</v>
      </c>
      <c r="AK584">
        <v>33.39</v>
      </c>
      <c r="AL584">
        <v>1</v>
      </c>
      <c r="AM584">
        <v>4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6</v>
      </c>
      <c r="AT584">
        <v>0.17</v>
      </c>
      <c r="AU584" t="s">
        <v>64</v>
      </c>
      <c r="AV584">
        <v>0</v>
      </c>
      <c r="AW584">
        <v>2</v>
      </c>
      <c r="AX584">
        <v>74764247</v>
      </c>
      <c r="AY584">
        <v>1</v>
      </c>
      <c r="AZ584">
        <v>0</v>
      </c>
      <c r="BA584">
        <v>622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V584">
        <v>0</v>
      </c>
      <c r="CW584">
        <f>ROUND(Y584*Source!I485*DO584,7)</f>
        <v>0</v>
      </c>
      <c r="CX584">
        <f>ROUND(Y584*Source!I485,7)</f>
        <v>0.206346</v>
      </c>
      <c r="CY584">
        <f>AB584</f>
        <v>88.31</v>
      </c>
      <c r="CZ584">
        <f>AF584</f>
        <v>6.66</v>
      </c>
      <c r="DA584">
        <f>AJ584</f>
        <v>13.26</v>
      </c>
      <c r="DB584">
        <f t="shared" si="370"/>
        <v>1.19</v>
      </c>
      <c r="DC584">
        <f t="shared" si="371"/>
        <v>0</v>
      </c>
      <c r="DD584" t="s">
        <v>6</v>
      </c>
      <c r="DE584" t="s">
        <v>6</v>
      </c>
      <c r="DF584">
        <f t="shared" si="372"/>
        <v>0</v>
      </c>
      <c r="DG584">
        <f>ROUND(ROUND(AF584*AJ584,2)*CX584,2)</f>
        <v>18.22</v>
      </c>
      <c r="DH584">
        <f>Source!I485*SmtRes!Y584</f>
        <v>0.206346</v>
      </c>
      <c r="DI584">
        <f>AB584</f>
        <v>88.31</v>
      </c>
      <c r="DJ584">
        <f>EtalonRes!Z622</f>
        <v>6.66</v>
      </c>
      <c r="DK584">
        <f>Source!BB485</f>
        <v>13.26</v>
      </c>
      <c r="DL584" t="s">
        <v>6</v>
      </c>
      <c r="DM584">
        <v>0</v>
      </c>
      <c r="DN584" t="s">
        <v>6</v>
      </c>
      <c r="DO584">
        <v>0</v>
      </c>
      <c r="GQ584">
        <v>-1</v>
      </c>
      <c r="GR584">
        <v>-1</v>
      </c>
    </row>
    <row r="585" spans="1:200" x14ac:dyDescent="0.2">
      <c r="A585">
        <f>ROW(Source!A485)</f>
        <v>485</v>
      </c>
      <c r="B585">
        <v>74715642</v>
      </c>
      <c r="C585">
        <v>74764242</v>
      </c>
      <c r="D585">
        <v>49673503</v>
      </c>
      <c r="E585">
        <v>1</v>
      </c>
      <c r="F585">
        <v>1</v>
      </c>
      <c r="G585">
        <v>1</v>
      </c>
      <c r="H585">
        <v>2</v>
      </c>
      <c r="I585" t="s">
        <v>534</v>
      </c>
      <c r="J585" t="s">
        <v>535</v>
      </c>
      <c r="K585" t="s">
        <v>536</v>
      </c>
      <c r="L585">
        <v>1367</v>
      </c>
      <c r="N585">
        <v>1011</v>
      </c>
      <c r="O585" t="s">
        <v>530</v>
      </c>
      <c r="P585" t="s">
        <v>530</v>
      </c>
      <c r="Q585">
        <v>1</v>
      </c>
      <c r="W585">
        <v>0</v>
      </c>
      <c r="X585">
        <v>509054691</v>
      </c>
      <c r="Y585">
        <f t="shared" si="369"/>
        <v>0.40950000000000003</v>
      </c>
      <c r="AA585">
        <v>0</v>
      </c>
      <c r="AB585">
        <v>871.31</v>
      </c>
      <c r="AC585">
        <v>387.32</v>
      </c>
      <c r="AD585">
        <v>0</v>
      </c>
      <c r="AE585">
        <v>0</v>
      </c>
      <c r="AF585">
        <v>65.709999999999994</v>
      </c>
      <c r="AG585">
        <v>11.6</v>
      </c>
      <c r="AH585">
        <v>0</v>
      </c>
      <c r="AI585">
        <v>1</v>
      </c>
      <c r="AJ585">
        <v>13.26</v>
      </c>
      <c r="AK585">
        <v>33.39</v>
      </c>
      <c r="AL585">
        <v>1</v>
      </c>
      <c r="AM585">
        <v>4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6</v>
      </c>
      <c r="AT585">
        <v>0.39</v>
      </c>
      <c r="AU585" t="s">
        <v>64</v>
      </c>
      <c r="AV585">
        <v>0</v>
      </c>
      <c r="AW585">
        <v>2</v>
      </c>
      <c r="AX585">
        <v>74764248</v>
      </c>
      <c r="AY585">
        <v>1</v>
      </c>
      <c r="AZ585">
        <v>0</v>
      </c>
      <c r="BA585">
        <v>623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V585">
        <v>0</v>
      </c>
      <c r="CW585">
        <f>ROUND(Y585*Source!I485*DO585,7)</f>
        <v>0</v>
      </c>
      <c r="CX585">
        <f>ROUND(Y585*Source!I485,7)</f>
        <v>0.47338200000000002</v>
      </c>
      <c r="CY585">
        <f>AB585</f>
        <v>871.31</v>
      </c>
      <c r="CZ585">
        <f>AF585</f>
        <v>65.709999999999994</v>
      </c>
      <c r="DA585">
        <f>AJ585</f>
        <v>13.26</v>
      </c>
      <c r="DB585">
        <f t="shared" si="370"/>
        <v>26.91</v>
      </c>
      <c r="DC585">
        <f t="shared" si="371"/>
        <v>4.75</v>
      </c>
      <c r="DD585" t="s">
        <v>6</v>
      </c>
      <c r="DE585" t="s">
        <v>6</v>
      </c>
      <c r="DF585">
        <f t="shared" si="372"/>
        <v>0</v>
      </c>
      <c r="DG585">
        <f>ROUND(ROUND(AF585*AJ585,2)*CX585,2)</f>
        <v>412.46</v>
      </c>
      <c r="DH585">
        <f>Source!I485*SmtRes!Y585</f>
        <v>0.47338200000000002</v>
      </c>
      <c r="DI585">
        <f>AB585</f>
        <v>871.31</v>
      </c>
      <c r="DJ585">
        <f>EtalonRes!Z623</f>
        <v>65.709999999999994</v>
      </c>
      <c r="DK585">
        <f>Source!BB485</f>
        <v>13.26</v>
      </c>
      <c r="DL585" t="s">
        <v>6</v>
      </c>
      <c r="DM585">
        <v>0</v>
      </c>
      <c r="DN585" t="s">
        <v>6</v>
      </c>
      <c r="DO585">
        <v>0</v>
      </c>
      <c r="GQ585">
        <v>-1</v>
      </c>
      <c r="GR585">
        <v>-1</v>
      </c>
    </row>
    <row r="586" spans="1:200" x14ac:dyDescent="0.2">
      <c r="A586">
        <f>ROW(Source!A485)</f>
        <v>485</v>
      </c>
      <c r="B586">
        <v>74715642</v>
      </c>
      <c r="C586">
        <v>74764242</v>
      </c>
      <c r="D586">
        <v>49673715</v>
      </c>
      <c r="E586">
        <v>1</v>
      </c>
      <c r="F586">
        <v>1</v>
      </c>
      <c r="G586">
        <v>1</v>
      </c>
      <c r="H586">
        <v>2</v>
      </c>
      <c r="I586" t="s">
        <v>553</v>
      </c>
      <c r="J586" t="s">
        <v>554</v>
      </c>
      <c r="K586" t="s">
        <v>555</v>
      </c>
      <c r="L586">
        <v>1367</v>
      </c>
      <c r="N586">
        <v>1011</v>
      </c>
      <c r="O586" t="s">
        <v>530</v>
      </c>
      <c r="P586" t="s">
        <v>530</v>
      </c>
      <c r="Q586">
        <v>1</v>
      </c>
      <c r="W586">
        <v>0</v>
      </c>
      <c r="X586">
        <v>829370094</v>
      </c>
      <c r="Y586">
        <f t="shared" si="369"/>
        <v>1.1864999999999999</v>
      </c>
      <c r="AA586">
        <v>0</v>
      </c>
      <c r="AB586">
        <v>107.41</v>
      </c>
      <c r="AC586">
        <v>0</v>
      </c>
      <c r="AD586">
        <v>0</v>
      </c>
      <c r="AE586">
        <v>0</v>
      </c>
      <c r="AF586">
        <v>8.1</v>
      </c>
      <c r="AG586">
        <v>0</v>
      </c>
      <c r="AH586">
        <v>0</v>
      </c>
      <c r="AI586">
        <v>1</v>
      </c>
      <c r="AJ586">
        <v>13.26</v>
      </c>
      <c r="AK586">
        <v>33.39</v>
      </c>
      <c r="AL586">
        <v>1</v>
      </c>
      <c r="AM586">
        <v>4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6</v>
      </c>
      <c r="AT586">
        <v>1.1299999999999999</v>
      </c>
      <c r="AU586" t="s">
        <v>64</v>
      </c>
      <c r="AV586">
        <v>0</v>
      </c>
      <c r="AW586">
        <v>2</v>
      </c>
      <c r="AX586">
        <v>74764249</v>
      </c>
      <c r="AY586">
        <v>1</v>
      </c>
      <c r="AZ586">
        <v>0</v>
      </c>
      <c r="BA586">
        <v>624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V586">
        <v>0</v>
      </c>
      <c r="CW586">
        <f>ROUND(Y586*Source!I485*DO586,7)</f>
        <v>0</v>
      </c>
      <c r="CX586">
        <f>ROUND(Y586*Source!I485,7)</f>
        <v>1.371594</v>
      </c>
      <c r="CY586">
        <f>AB586</f>
        <v>107.41</v>
      </c>
      <c r="CZ586">
        <f>AF586</f>
        <v>8.1</v>
      </c>
      <c r="DA586">
        <f>AJ586</f>
        <v>13.26</v>
      </c>
      <c r="DB586">
        <f t="shared" si="370"/>
        <v>9.61</v>
      </c>
      <c r="DC586">
        <f t="shared" si="371"/>
        <v>0</v>
      </c>
      <c r="DD586" t="s">
        <v>6</v>
      </c>
      <c r="DE586" t="s">
        <v>6</v>
      </c>
      <c r="DF586">
        <f t="shared" si="372"/>
        <v>0</v>
      </c>
      <c r="DG586">
        <f>ROUND(ROUND(AF586*AJ586,2)*CX586,2)</f>
        <v>147.32</v>
      </c>
      <c r="DH586">
        <f>Source!I485*SmtRes!Y586</f>
        <v>1.3715939999999998</v>
      </c>
      <c r="DI586">
        <f>AB586</f>
        <v>107.41</v>
      </c>
      <c r="DJ586">
        <f>EtalonRes!Z624</f>
        <v>8.1</v>
      </c>
      <c r="DK586">
        <f>Source!BB485</f>
        <v>13.26</v>
      </c>
      <c r="DL586" t="s">
        <v>6</v>
      </c>
      <c r="DM586">
        <v>0</v>
      </c>
      <c r="DN586" t="s">
        <v>6</v>
      </c>
      <c r="DO586">
        <v>0</v>
      </c>
      <c r="GQ586">
        <v>-1</v>
      </c>
      <c r="GR586">
        <v>-1</v>
      </c>
    </row>
    <row r="587" spans="1:200" x14ac:dyDescent="0.2">
      <c r="A587">
        <f>ROW(Source!A485)</f>
        <v>485</v>
      </c>
      <c r="B587">
        <v>74715642</v>
      </c>
      <c r="C587">
        <v>74764242</v>
      </c>
      <c r="D587">
        <v>49521144</v>
      </c>
      <c r="E587">
        <v>1</v>
      </c>
      <c r="F587">
        <v>1</v>
      </c>
      <c r="G587">
        <v>1</v>
      </c>
      <c r="H587">
        <v>3</v>
      </c>
      <c r="I587" t="s">
        <v>556</v>
      </c>
      <c r="J587" t="s">
        <v>557</v>
      </c>
      <c r="K587" t="s">
        <v>558</v>
      </c>
      <c r="L587">
        <v>1348</v>
      </c>
      <c r="N587">
        <v>1009</v>
      </c>
      <c r="O587" t="s">
        <v>559</v>
      </c>
      <c r="P587" t="s">
        <v>559</v>
      </c>
      <c r="Q587">
        <v>1000</v>
      </c>
      <c r="W587">
        <v>0</v>
      </c>
      <c r="X587">
        <v>-847628873</v>
      </c>
      <c r="Y587" s="183" t="e">
        <f>#REF!</f>
        <v>#REF!</v>
      </c>
      <c r="AA587">
        <v>241405.89</v>
      </c>
      <c r="AB587">
        <v>0</v>
      </c>
      <c r="AC587">
        <v>0</v>
      </c>
      <c r="AD587">
        <v>0</v>
      </c>
      <c r="AE587">
        <v>26499</v>
      </c>
      <c r="AF587">
        <v>0</v>
      </c>
      <c r="AG587">
        <v>0</v>
      </c>
      <c r="AH587">
        <v>0</v>
      </c>
      <c r="AI587">
        <v>9.11</v>
      </c>
      <c r="AJ587">
        <v>1</v>
      </c>
      <c r="AK587">
        <v>1</v>
      </c>
      <c r="AL587">
        <v>1</v>
      </c>
      <c r="AM587">
        <v>4</v>
      </c>
      <c r="AN587">
        <v>0</v>
      </c>
      <c r="AO587">
        <v>1</v>
      </c>
      <c r="AP587">
        <v>1</v>
      </c>
      <c r="AQ587">
        <v>0</v>
      </c>
      <c r="AR587">
        <v>0</v>
      </c>
      <c r="AS587" t="s">
        <v>6</v>
      </c>
      <c r="AT587">
        <v>1.1000000000000001E-3</v>
      </c>
      <c r="AU587" t="s">
        <v>6</v>
      </c>
      <c r="AV587">
        <v>0</v>
      </c>
      <c r="AW587">
        <v>2</v>
      </c>
      <c r="AX587">
        <v>74764250</v>
      </c>
      <c r="AY587">
        <v>1</v>
      </c>
      <c r="AZ587">
        <v>0</v>
      </c>
      <c r="BA587">
        <v>625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V587">
        <v>0</v>
      </c>
      <c r="CW587">
        <v>0</v>
      </c>
      <c r="CX587" t="e">
        <f>ROUND(Y587*Source!I485,7)</f>
        <v>#REF!</v>
      </c>
      <c r="CY587">
        <f t="shared" ref="CY587:CY592" si="373">AA587</f>
        <v>241405.89</v>
      </c>
      <c r="CZ587">
        <f t="shared" ref="CZ587:CZ592" si="374">AE587</f>
        <v>26499</v>
      </c>
      <c r="DA587">
        <f t="shared" ref="DA587:DA592" si="375">AI587</f>
        <v>9.11</v>
      </c>
      <c r="DB587">
        <f t="shared" ref="DB587:DB592" si="376">ROUND(ROUND(AT587*CZ587,2),2)</f>
        <v>29.15</v>
      </c>
      <c r="DC587">
        <f t="shared" ref="DC587:DC592" si="377">ROUND(ROUND(AT587*AG587,2),2)</f>
        <v>0</v>
      </c>
      <c r="DD587" t="s">
        <v>6</v>
      </c>
      <c r="DE587" t="s">
        <v>6</v>
      </c>
      <c r="DF587" t="e">
        <f t="shared" ref="DF587:DF592" si="378">ROUND(ROUND(AE587*AI587,2)*CX587,2)</f>
        <v>#REF!</v>
      </c>
      <c r="DG587" t="e">
        <f t="shared" ref="DG587:DG592" si="379">ROUND(ROUND(AF587,2)*CX587,2)</f>
        <v>#REF!</v>
      </c>
      <c r="DH587" t="e">
        <f>Source!I485*SmtRes!Y587</f>
        <v>#REF!</v>
      </c>
      <c r="DI587">
        <f t="shared" ref="DI587:DI592" si="380">AA587</f>
        <v>241405.89</v>
      </c>
      <c r="DJ587">
        <f>EtalonRes!Y625</f>
        <v>26499</v>
      </c>
      <c r="DK587">
        <f>Source!BC485</f>
        <v>9.11</v>
      </c>
      <c r="DL587" t="s">
        <v>6</v>
      </c>
      <c r="DM587">
        <v>0</v>
      </c>
      <c r="DN587" t="s">
        <v>6</v>
      </c>
      <c r="DO587">
        <v>0</v>
      </c>
      <c r="GQ587">
        <v>-1</v>
      </c>
      <c r="GR587">
        <v>-1</v>
      </c>
    </row>
    <row r="588" spans="1:200" x14ac:dyDescent="0.2">
      <c r="A588">
        <f>ROW(Source!A485)</f>
        <v>485</v>
      </c>
      <c r="B588">
        <v>74715642</v>
      </c>
      <c r="C588">
        <v>74764242</v>
      </c>
      <c r="D588">
        <v>49524301</v>
      </c>
      <c r="E588">
        <v>1</v>
      </c>
      <c r="F588">
        <v>1</v>
      </c>
      <c r="G588">
        <v>1</v>
      </c>
      <c r="H588">
        <v>3</v>
      </c>
      <c r="I588" t="s">
        <v>560</v>
      </c>
      <c r="J588" t="s">
        <v>561</v>
      </c>
      <c r="K588" t="s">
        <v>562</v>
      </c>
      <c r="L588">
        <v>1348</v>
      </c>
      <c r="N588">
        <v>1009</v>
      </c>
      <c r="O588" t="s">
        <v>559</v>
      </c>
      <c r="P588" t="s">
        <v>559</v>
      </c>
      <c r="Q588">
        <v>1000</v>
      </c>
      <c r="W588">
        <v>0</v>
      </c>
      <c r="X588">
        <v>1824693337</v>
      </c>
      <c r="Y588" s="183" t="e">
        <f>#REF!</f>
        <v>#REF!</v>
      </c>
      <c r="AA588">
        <v>94397.82</v>
      </c>
      <c r="AB588">
        <v>0</v>
      </c>
      <c r="AC588">
        <v>0</v>
      </c>
      <c r="AD588">
        <v>0</v>
      </c>
      <c r="AE588">
        <v>10362</v>
      </c>
      <c r="AF588">
        <v>0</v>
      </c>
      <c r="AG588">
        <v>0</v>
      </c>
      <c r="AH588">
        <v>0</v>
      </c>
      <c r="AI588">
        <v>9.11</v>
      </c>
      <c r="AJ588">
        <v>1</v>
      </c>
      <c r="AK588">
        <v>1</v>
      </c>
      <c r="AL588">
        <v>1</v>
      </c>
      <c r="AM588">
        <v>4</v>
      </c>
      <c r="AN588">
        <v>0</v>
      </c>
      <c r="AO588">
        <v>1</v>
      </c>
      <c r="AP588">
        <v>1</v>
      </c>
      <c r="AQ588">
        <v>0</v>
      </c>
      <c r="AR588">
        <v>0</v>
      </c>
      <c r="AS588" t="s">
        <v>6</v>
      </c>
      <c r="AT588">
        <v>3.3E-4</v>
      </c>
      <c r="AU588" t="s">
        <v>6</v>
      </c>
      <c r="AV588">
        <v>0</v>
      </c>
      <c r="AW588">
        <v>2</v>
      </c>
      <c r="AX588">
        <v>74764251</v>
      </c>
      <c r="AY588">
        <v>1</v>
      </c>
      <c r="AZ588">
        <v>0</v>
      </c>
      <c r="BA588">
        <v>626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V588">
        <v>0</v>
      </c>
      <c r="CW588">
        <v>0</v>
      </c>
      <c r="CX588" t="e">
        <f>ROUND(Y588*Source!I485,7)</f>
        <v>#REF!</v>
      </c>
      <c r="CY588">
        <f t="shared" si="373"/>
        <v>94397.82</v>
      </c>
      <c r="CZ588">
        <f t="shared" si="374"/>
        <v>10362</v>
      </c>
      <c r="DA588">
        <f t="shared" si="375"/>
        <v>9.11</v>
      </c>
      <c r="DB588">
        <f t="shared" si="376"/>
        <v>3.42</v>
      </c>
      <c r="DC588">
        <f t="shared" si="377"/>
        <v>0</v>
      </c>
      <c r="DD588" t="s">
        <v>6</v>
      </c>
      <c r="DE588" t="s">
        <v>6</v>
      </c>
      <c r="DF588" t="e">
        <f t="shared" si="378"/>
        <v>#REF!</v>
      </c>
      <c r="DG588" t="e">
        <f t="shared" si="379"/>
        <v>#REF!</v>
      </c>
      <c r="DH588" t="e">
        <f>Source!I485*SmtRes!Y588</f>
        <v>#REF!</v>
      </c>
      <c r="DI588">
        <f t="shared" si="380"/>
        <v>94397.82</v>
      </c>
      <c r="DJ588">
        <f>EtalonRes!Y626</f>
        <v>10362</v>
      </c>
      <c r="DK588">
        <f>Source!BC485</f>
        <v>9.11</v>
      </c>
      <c r="DL588" t="s">
        <v>6</v>
      </c>
      <c r="DM588">
        <v>0</v>
      </c>
      <c r="DN588" t="s">
        <v>6</v>
      </c>
      <c r="DO588">
        <v>0</v>
      </c>
      <c r="GQ588">
        <v>-1</v>
      </c>
      <c r="GR588">
        <v>-1</v>
      </c>
    </row>
    <row r="589" spans="1:200" x14ac:dyDescent="0.2">
      <c r="A589">
        <f>ROW(Source!A485)</f>
        <v>485</v>
      </c>
      <c r="B589">
        <v>74715642</v>
      </c>
      <c r="C589">
        <v>74764242</v>
      </c>
      <c r="D589">
        <v>49525488</v>
      </c>
      <c r="E589">
        <v>1</v>
      </c>
      <c r="F589">
        <v>1</v>
      </c>
      <c r="G589">
        <v>1</v>
      </c>
      <c r="H589">
        <v>3</v>
      </c>
      <c r="I589" t="s">
        <v>537</v>
      </c>
      <c r="J589" t="s">
        <v>538</v>
      </c>
      <c r="K589" t="s">
        <v>539</v>
      </c>
      <c r="L589">
        <v>1346</v>
      </c>
      <c r="N589">
        <v>1009</v>
      </c>
      <c r="O589" t="s">
        <v>540</v>
      </c>
      <c r="P589" t="s">
        <v>540</v>
      </c>
      <c r="Q589">
        <v>1</v>
      </c>
      <c r="W589">
        <v>0</v>
      </c>
      <c r="X589">
        <v>-1864341761</v>
      </c>
      <c r="Y589" s="183" t="e">
        <f>#REF!</f>
        <v>#REF!</v>
      </c>
      <c r="AA589">
        <v>82.35</v>
      </c>
      <c r="AB589">
        <v>0</v>
      </c>
      <c r="AC589">
        <v>0</v>
      </c>
      <c r="AD589">
        <v>0</v>
      </c>
      <c r="AE589">
        <v>9.0399999999999991</v>
      </c>
      <c r="AF589">
        <v>0</v>
      </c>
      <c r="AG589">
        <v>0</v>
      </c>
      <c r="AH589">
        <v>0</v>
      </c>
      <c r="AI589">
        <v>9.11</v>
      </c>
      <c r="AJ589">
        <v>1</v>
      </c>
      <c r="AK589">
        <v>1</v>
      </c>
      <c r="AL589">
        <v>1</v>
      </c>
      <c r="AM589">
        <v>4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6</v>
      </c>
      <c r="AT589">
        <v>8</v>
      </c>
      <c r="AU589" t="s">
        <v>6</v>
      </c>
      <c r="AV589">
        <v>0</v>
      </c>
      <c r="AW589">
        <v>2</v>
      </c>
      <c r="AX589">
        <v>74764252</v>
      </c>
      <c r="AY589">
        <v>1</v>
      </c>
      <c r="AZ589">
        <v>0</v>
      </c>
      <c r="BA589">
        <v>627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V589">
        <v>0</v>
      </c>
      <c r="CW589">
        <v>0</v>
      </c>
      <c r="CX589" t="e">
        <f>ROUND(Y589*Source!I485,7)</f>
        <v>#REF!</v>
      </c>
      <c r="CY589">
        <f t="shared" si="373"/>
        <v>82.35</v>
      </c>
      <c r="CZ589">
        <f t="shared" si="374"/>
        <v>9.0399999999999991</v>
      </c>
      <c r="DA589">
        <f t="shared" si="375"/>
        <v>9.11</v>
      </c>
      <c r="DB589">
        <f t="shared" si="376"/>
        <v>72.319999999999993</v>
      </c>
      <c r="DC589">
        <f t="shared" si="377"/>
        <v>0</v>
      </c>
      <c r="DD589" t="s">
        <v>6</v>
      </c>
      <c r="DE589" t="s">
        <v>6</v>
      </c>
      <c r="DF589" t="e">
        <f t="shared" si="378"/>
        <v>#REF!</v>
      </c>
      <c r="DG589" t="e">
        <f t="shared" si="379"/>
        <v>#REF!</v>
      </c>
      <c r="DH589" t="e">
        <f>Source!I485*SmtRes!Y589</f>
        <v>#REF!</v>
      </c>
      <c r="DI589">
        <f t="shared" si="380"/>
        <v>82.35</v>
      </c>
      <c r="DJ589">
        <f>EtalonRes!Y627</f>
        <v>9.0399999999999991</v>
      </c>
      <c r="DK589">
        <f>Source!BC485</f>
        <v>9.11</v>
      </c>
      <c r="DL589" t="s">
        <v>6</v>
      </c>
      <c r="DM589">
        <v>0</v>
      </c>
      <c r="DN589" t="s">
        <v>6</v>
      </c>
      <c r="DO589">
        <v>0</v>
      </c>
      <c r="GQ589">
        <v>-1</v>
      </c>
      <c r="GR589">
        <v>-1</v>
      </c>
    </row>
    <row r="590" spans="1:200" x14ac:dyDescent="0.2">
      <c r="A590">
        <f>ROW(Source!A485)</f>
        <v>485</v>
      </c>
      <c r="B590">
        <v>74715642</v>
      </c>
      <c r="C590">
        <v>74764242</v>
      </c>
      <c r="D590">
        <v>49526492</v>
      </c>
      <c r="E590">
        <v>1</v>
      </c>
      <c r="F590">
        <v>1</v>
      </c>
      <c r="G590">
        <v>1</v>
      </c>
      <c r="H590">
        <v>3</v>
      </c>
      <c r="I590" t="s">
        <v>541</v>
      </c>
      <c r="J590" t="s">
        <v>542</v>
      </c>
      <c r="K590" t="s">
        <v>543</v>
      </c>
      <c r="L590">
        <v>1346</v>
      </c>
      <c r="N590">
        <v>1009</v>
      </c>
      <c r="O590" t="s">
        <v>540</v>
      </c>
      <c r="P590" t="s">
        <v>540</v>
      </c>
      <c r="Q590">
        <v>1</v>
      </c>
      <c r="W590">
        <v>0</v>
      </c>
      <c r="X590">
        <v>497341279</v>
      </c>
      <c r="Y590" s="183" t="e">
        <f>#REF!</f>
        <v>#REF!</v>
      </c>
      <c r="AA590">
        <v>210.35</v>
      </c>
      <c r="AB590">
        <v>0</v>
      </c>
      <c r="AC590">
        <v>0</v>
      </c>
      <c r="AD590">
        <v>0</v>
      </c>
      <c r="AE590">
        <v>23.09</v>
      </c>
      <c r="AF590">
        <v>0</v>
      </c>
      <c r="AG590">
        <v>0</v>
      </c>
      <c r="AH590">
        <v>0</v>
      </c>
      <c r="AI590">
        <v>9.11</v>
      </c>
      <c r="AJ590">
        <v>1</v>
      </c>
      <c r="AK590">
        <v>1</v>
      </c>
      <c r="AL590">
        <v>1</v>
      </c>
      <c r="AM590">
        <v>4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6</v>
      </c>
      <c r="AT590">
        <v>9.91</v>
      </c>
      <c r="AU590" t="s">
        <v>6</v>
      </c>
      <c r="AV590">
        <v>0</v>
      </c>
      <c r="AW590">
        <v>2</v>
      </c>
      <c r="AX590">
        <v>74764253</v>
      </c>
      <c r="AY590">
        <v>1</v>
      </c>
      <c r="AZ590">
        <v>0</v>
      </c>
      <c r="BA590">
        <v>628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V590">
        <v>0</v>
      </c>
      <c r="CW590">
        <v>0</v>
      </c>
      <c r="CX590" t="e">
        <f>ROUND(Y590*Source!I485,7)</f>
        <v>#REF!</v>
      </c>
      <c r="CY590">
        <f t="shared" si="373"/>
        <v>210.35</v>
      </c>
      <c r="CZ590">
        <f t="shared" si="374"/>
        <v>23.09</v>
      </c>
      <c r="DA590">
        <f t="shared" si="375"/>
        <v>9.11</v>
      </c>
      <c r="DB590">
        <f t="shared" si="376"/>
        <v>228.82</v>
      </c>
      <c r="DC590">
        <f t="shared" si="377"/>
        <v>0</v>
      </c>
      <c r="DD590" t="s">
        <v>6</v>
      </c>
      <c r="DE590" t="s">
        <v>6</v>
      </c>
      <c r="DF590" t="e">
        <f t="shared" si="378"/>
        <v>#REF!</v>
      </c>
      <c r="DG590" t="e">
        <f t="shared" si="379"/>
        <v>#REF!</v>
      </c>
      <c r="DH590" t="e">
        <f>Source!I485*SmtRes!Y590</f>
        <v>#REF!</v>
      </c>
      <c r="DI590">
        <f t="shared" si="380"/>
        <v>210.35</v>
      </c>
      <c r="DJ590">
        <f>EtalonRes!Y628</f>
        <v>23.09</v>
      </c>
      <c r="DK590">
        <f>Source!BC485</f>
        <v>9.11</v>
      </c>
      <c r="DL590" t="s">
        <v>6</v>
      </c>
      <c r="DM590">
        <v>0</v>
      </c>
      <c r="DN590" t="s">
        <v>6</v>
      </c>
      <c r="DO590">
        <v>0</v>
      </c>
      <c r="GQ590">
        <v>-1</v>
      </c>
      <c r="GR590">
        <v>-1</v>
      </c>
    </row>
    <row r="591" spans="1:200" x14ac:dyDescent="0.2">
      <c r="A591">
        <f>ROW(Source!A485)</f>
        <v>485</v>
      </c>
      <c r="B591">
        <v>74715642</v>
      </c>
      <c r="C591">
        <v>74764242</v>
      </c>
      <c r="D591">
        <v>49555131</v>
      </c>
      <c r="E591">
        <v>1</v>
      </c>
      <c r="F591">
        <v>1</v>
      </c>
      <c r="G591">
        <v>1</v>
      </c>
      <c r="H591">
        <v>3</v>
      </c>
      <c r="I591" t="s">
        <v>563</v>
      </c>
      <c r="J591" t="s">
        <v>564</v>
      </c>
      <c r="K591" t="s">
        <v>565</v>
      </c>
      <c r="L591">
        <v>1348</v>
      </c>
      <c r="N591">
        <v>1009</v>
      </c>
      <c r="O591" t="s">
        <v>559</v>
      </c>
      <c r="P591" t="s">
        <v>559</v>
      </c>
      <c r="Q591">
        <v>1000</v>
      </c>
      <c r="W591">
        <v>0</v>
      </c>
      <c r="X591">
        <v>-364749507</v>
      </c>
      <c r="Y591" s="183" t="e">
        <f>#REF!</f>
        <v>#REF!</v>
      </c>
      <c r="AA591">
        <v>156537.13</v>
      </c>
      <c r="AB591">
        <v>0</v>
      </c>
      <c r="AC591">
        <v>0</v>
      </c>
      <c r="AD591">
        <v>0</v>
      </c>
      <c r="AE591">
        <v>17183</v>
      </c>
      <c r="AF591">
        <v>0</v>
      </c>
      <c r="AG591">
        <v>0</v>
      </c>
      <c r="AH591">
        <v>0</v>
      </c>
      <c r="AI591">
        <v>9.11</v>
      </c>
      <c r="AJ591">
        <v>1</v>
      </c>
      <c r="AK591">
        <v>1</v>
      </c>
      <c r="AL591">
        <v>1</v>
      </c>
      <c r="AM591">
        <v>4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6</v>
      </c>
      <c r="AT591">
        <v>2.6900000000000001E-3</v>
      </c>
      <c r="AU591" t="s">
        <v>6</v>
      </c>
      <c r="AV591">
        <v>0</v>
      </c>
      <c r="AW591">
        <v>2</v>
      </c>
      <c r="AX591">
        <v>74764255</v>
      </c>
      <c r="AY591">
        <v>1</v>
      </c>
      <c r="AZ591">
        <v>0</v>
      </c>
      <c r="BA591">
        <v>630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V591">
        <v>0</v>
      </c>
      <c r="CW591">
        <v>0</v>
      </c>
      <c r="CX591" t="e">
        <f>ROUND(Y591*Source!I485,7)</f>
        <v>#REF!</v>
      </c>
      <c r="CY591">
        <f t="shared" si="373"/>
        <v>156537.13</v>
      </c>
      <c r="CZ591">
        <f t="shared" si="374"/>
        <v>17183</v>
      </c>
      <c r="DA591">
        <f t="shared" si="375"/>
        <v>9.11</v>
      </c>
      <c r="DB591">
        <f t="shared" si="376"/>
        <v>46.22</v>
      </c>
      <c r="DC591">
        <f t="shared" si="377"/>
        <v>0</v>
      </c>
      <c r="DD591" t="s">
        <v>6</v>
      </c>
      <c r="DE591" t="s">
        <v>6</v>
      </c>
      <c r="DF591" t="e">
        <f t="shared" si="378"/>
        <v>#REF!</v>
      </c>
      <c r="DG591" t="e">
        <f t="shared" si="379"/>
        <v>#REF!</v>
      </c>
      <c r="DH591" t="e">
        <f>Source!I485*SmtRes!Y591</f>
        <v>#REF!</v>
      </c>
      <c r="DI591">
        <f t="shared" si="380"/>
        <v>156537.13</v>
      </c>
      <c r="DJ591">
        <f>EtalonRes!Y630</f>
        <v>17183</v>
      </c>
      <c r="DK591">
        <f>Source!BC485</f>
        <v>9.11</v>
      </c>
      <c r="DL591" t="s">
        <v>6</v>
      </c>
      <c r="DM591">
        <v>0</v>
      </c>
      <c r="DN591" t="s">
        <v>6</v>
      </c>
      <c r="DO591">
        <v>0</v>
      </c>
      <c r="GQ591">
        <v>-1</v>
      </c>
      <c r="GR591">
        <v>-1</v>
      </c>
    </row>
    <row r="592" spans="1:200" x14ac:dyDescent="0.2">
      <c r="A592">
        <f>ROW(Source!A485)</f>
        <v>485</v>
      </c>
      <c r="B592">
        <v>74715642</v>
      </c>
      <c r="C592">
        <v>74764242</v>
      </c>
      <c r="D592">
        <v>0</v>
      </c>
      <c r="E592">
        <v>0</v>
      </c>
      <c r="F592">
        <v>1</v>
      </c>
      <c r="G592">
        <v>1</v>
      </c>
      <c r="H592">
        <v>3</v>
      </c>
      <c r="I592" t="s">
        <v>35</v>
      </c>
      <c r="J592" t="s">
        <v>459</v>
      </c>
      <c r="K592" t="s">
        <v>458</v>
      </c>
      <c r="L592">
        <v>1327</v>
      </c>
      <c r="N592">
        <v>1005</v>
      </c>
      <c r="O592" t="s">
        <v>105</v>
      </c>
      <c r="P592" t="s">
        <v>105</v>
      </c>
      <c r="Q592">
        <v>1</v>
      </c>
      <c r="W592">
        <v>0</v>
      </c>
      <c r="X592">
        <v>-1267039707</v>
      </c>
      <c r="Y592">
        <f t="shared" ref="Y592" si="381">AT592</f>
        <v>100</v>
      </c>
      <c r="AA592">
        <v>1144.31</v>
      </c>
      <c r="AB592">
        <v>0</v>
      </c>
      <c r="AC592">
        <v>0</v>
      </c>
      <c r="AD592">
        <v>0</v>
      </c>
      <c r="AE592">
        <v>1203.3799999999999</v>
      </c>
      <c r="AF592">
        <v>0</v>
      </c>
      <c r="AG592">
        <v>0</v>
      </c>
      <c r="AH592">
        <v>0</v>
      </c>
      <c r="AI592">
        <v>9.11</v>
      </c>
      <c r="AJ592">
        <v>1</v>
      </c>
      <c r="AK592">
        <v>1</v>
      </c>
      <c r="AL592">
        <v>1</v>
      </c>
      <c r="AM592">
        <v>0</v>
      </c>
      <c r="AN592">
        <v>0</v>
      </c>
      <c r="AO592">
        <v>0</v>
      </c>
      <c r="AP592">
        <v>1</v>
      </c>
      <c r="AQ592">
        <v>0</v>
      </c>
      <c r="AR592">
        <v>0</v>
      </c>
      <c r="AS592" t="s">
        <v>6</v>
      </c>
      <c r="AT592">
        <v>100</v>
      </c>
      <c r="AU592" t="s">
        <v>6</v>
      </c>
      <c r="AV592">
        <v>0</v>
      </c>
      <c r="AW592">
        <v>1</v>
      </c>
      <c r="AX592">
        <v>-1</v>
      </c>
      <c r="AY592">
        <v>0</v>
      </c>
      <c r="AZ592">
        <v>0</v>
      </c>
      <c r="BA592" t="s">
        <v>6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V592">
        <v>0</v>
      </c>
      <c r="CW592">
        <v>0</v>
      </c>
      <c r="CX592">
        <f>ROUND(Y592*Source!I485,7)</f>
        <v>115.6</v>
      </c>
      <c r="CY592">
        <f t="shared" si="373"/>
        <v>1144.31</v>
      </c>
      <c r="CZ592">
        <f t="shared" si="374"/>
        <v>1203.3799999999999</v>
      </c>
      <c r="DA592">
        <f t="shared" si="375"/>
        <v>9.11</v>
      </c>
      <c r="DB592">
        <f t="shared" si="376"/>
        <v>120338</v>
      </c>
      <c r="DC592">
        <f t="shared" si="377"/>
        <v>0</v>
      </c>
      <c r="DD592" t="s">
        <v>6</v>
      </c>
      <c r="DE592" t="s">
        <v>6</v>
      </c>
      <c r="DF592">
        <f t="shared" si="378"/>
        <v>1267298.52</v>
      </c>
      <c r="DG592">
        <f t="shared" si="379"/>
        <v>0</v>
      </c>
      <c r="DH592">
        <f>Source!I485*SmtRes!Y592</f>
        <v>115.6</v>
      </c>
      <c r="DI592">
        <f t="shared" si="380"/>
        <v>1144.31</v>
      </c>
      <c r="DJ592">
        <f t="shared" ref="DJ592" si="382">DF592</f>
        <v>1267298.52</v>
      </c>
      <c r="DK592">
        <f>Source!BC485</f>
        <v>9.11</v>
      </c>
      <c r="DL592" t="s">
        <v>6</v>
      </c>
      <c r="DM592">
        <v>0</v>
      </c>
      <c r="DN592" t="s">
        <v>6</v>
      </c>
      <c r="DO592">
        <v>0</v>
      </c>
      <c r="GP592">
        <v>1</v>
      </c>
      <c r="GQ592">
        <v>-1</v>
      </c>
      <c r="GR592">
        <v>-1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34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ROW(Source!A28)</f>
        <v>28</v>
      </c>
      <c r="B1">
        <v>74746302</v>
      </c>
      <c r="C1">
        <v>74746301</v>
      </c>
      <c r="D1">
        <v>49510757</v>
      </c>
      <c r="E1">
        <v>70</v>
      </c>
      <c r="F1">
        <v>1</v>
      </c>
      <c r="G1">
        <v>1</v>
      </c>
      <c r="H1">
        <v>1</v>
      </c>
      <c r="I1" t="s">
        <v>522</v>
      </c>
      <c r="J1" t="s">
        <v>6</v>
      </c>
      <c r="K1" t="s">
        <v>523</v>
      </c>
      <c r="L1">
        <v>1191</v>
      </c>
      <c r="N1">
        <v>1013</v>
      </c>
      <c r="O1" t="s">
        <v>524</v>
      </c>
      <c r="P1" t="s">
        <v>524</v>
      </c>
      <c r="Q1">
        <v>1</v>
      </c>
      <c r="X1">
        <v>3.65</v>
      </c>
      <c r="Y1">
        <v>0</v>
      </c>
      <c r="Z1">
        <v>0</v>
      </c>
      <c r="AA1">
        <v>0</v>
      </c>
      <c r="AB1">
        <v>9.6199999999999992</v>
      </c>
      <c r="AC1">
        <v>0</v>
      </c>
      <c r="AD1">
        <v>1</v>
      </c>
      <c r="AE1">
        <v>1</v>
      </c>
      <c r="AF1" t="s">
        <v>26</v>
      </c>
      <c r="AG1">
        <v>3.8325</v>
      </c>
      <c r="AH1">
        <v>2</v>
      </c>
      <c r="AI1">
        <v>74746302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ROW(Source!A28)</f>
        <v>28</v>
      </c>
      <c r="B2">
        <v>74746303</v>
      </c>
      <c r="C2">
        <v>74746301</v>
      </c>
      <c r="D2">
        <v>49510905</v>
      </c>
      <c r="E2">
        <v>70</v>
      </c>
      <c r="F2">
        <v>1</v>
      </c>
      <c r="G2">
        <v>1</v>
      </c>
      <c r="H2">
        <v>1</v>
      </c>
      <c r="I2" t="s">
        <v>525</v>
      </c>
      <c r="J2" t="s">
        <v>6</v>
      </c>
      <c r="K2" t="s">
        <v>526</v>
      </c>
      <c r="L2">
        <v>1191</v>
      </c>
      <c r="N2">
        <v>1013</v>
      </c>
      <c r="O2" t="s">
        <v>524</v>
      </c>
      <c r="P2" t="s">
        <v>524</v>
      </c>
      <c r="Q2">
        <v>1</v>
      </c>
      <c r="X2">
        <v>0.05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2</v>
      </c>
      <c r="AF2" t="s">
        <v>26</v>
      </c>
      <c r="AG2">
        <v>5.2500000000000005E-2</v>
      </c>
      <c r="AH2">
        <v>2</v>
      </c>
      <c r="AI2">
        <v>74746303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ROW(Source!A28)</f>
        <v>28</v>
      </c>
      <c r="B3">
        <v>74746304</v>
      </c>
      <c r="C3">
        <v>74746301</v>
      </c>
      <c r="D3">
        <v>49672573</v>
      </c>
      <c r="E3">
        <v>1</v>
      </c>
      <c r="F3">
        <v>1</v>
      </c>
      <c r="G3">
        <v>1</v>
      </c>
      <c r="H3">
        <v>2</v>
      </c>
      <c r="I3" t="s">
        <v>527</v>
      </c>
      <c r="J3" t="s">
        <v>528</v>
      </c>
      <c r="K3" t="s">
        <v>529</v>
      </c>
      <c r="L3">
        <v>1367</v>
      </c>
      <c r="N3">
        <v>1011</v>
      </c>
      <c r="O3" t="s">
        <v>530</v>
      </c>
      <c r="P3" t="s">
        <v>530</v>
      </c>
      <c r="Q3">
        <v>1</v>
      </c>
      <c r="X3">
        <v>0.01</v>
      </c>
      <c r="Y3">
        <v>0</v>
      </c>
      <c r="Z3">
        <v>115.4</v>
      </c>
      <c r="AA3">
        <v>13.5</v>
      </c>
      <c r="AB3">
        <v>0</v>
      </c>
      <c r="AC3">
        <v>0</v>
      </c>
      <c r="AD3">
        <v>1</v>
      </c>
      <c r="AE3">
        <v>0</v>
      </c>
      <c r="AF3" t="s">
        <v>26</v>
      </c>
      <c r="AG3">
        <v>1.0500000000000001E-2</v>
      </c>
      <c r="AH3">
        <v>2</v>
      </c>
      <c r="AI3">
        <v>74746304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ROW(Source!A28)</f>
        <v>28</v>
      </c>
      <c r="B4">
        <v>74746305</v>
      </c>
      <c r="C4">
        <v>74746301</v>
      </c>
      <c r="D4">
        <v>49672695</v>
      </c>
      <c r="E4">
        <v>1</v>
      </c>
      <c r="F4">
        <v>1</v>
      </c>
      <c r="G4">
        <v>1</v>
      </c>
      <c r="H4">
        <v>2</v>
      </c>
      <c r="I4" t="s">
        <v>531</v>
      </c>
      <c r="J4" t="s">
        <v>532</v>
      </c>
      <c r="K4" t="s">
        <v>533</v>
      </c>
      <c r="L4">
        <v>1367</v>
      </c>
      <c r="N4">
        <v>1011</v>
      </c>
      <c r="O4" t="s">
        <v>530</v>
      </c>
      <c r="P4" t="s">
        <v>530</v>
      </c>
      <c r="Q4">
        <v>1</v>
      </c>
      <c r="X4">
        <v>0.91</v>
      </c>
      <c r="Y4">
        <v>0</v>
      </c>
      <c r="Z4">
        <v>3.12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26</v>
      </c>
      <c r="AG4">
        <v>0.95550000000000013</v>
      </c>
      <c r="AH4">
        <v>2</v>
      </c>
      <c r="AI4">
        <v>74746305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ROW(Source!A28)</f>
        <v>28</v>
      </c>
      <c r="B5">
        <v>74746306</v>
      </c>
      <c r="C5">
        <v>74746301</v>
      </c>
      <c r="D5">
        <v>49673503</v>
      </c>
      <c r="E5">
        <v>1</v>
      </c>
      <c r="F5">
        <v>1</v>
      </c>
      <c r="G5">
        <v>1</v>
      </c>
      <c r="H5">
        <v>2</v>
      </c>
      <c r="I5" t="s">
        <v>534</v>
      </c>
      <c r="J5" t="s">
        <v>535</v>
      </c>
      <c r="K5" t="s">
        <v>536</v>
      </c>
      <c r="L5">
        <v>1367</v>
      </c>
      <c r="N5">
        <v>1011</v>
      </c>
      <c r="O5" t="s">
        <v>530</v>
      </c>
      <c r="P5" t="s">
        <v>530</v>
      </c>
      <c r="Q5">
        <v>1</v>
      </c>
      <c r="X5">
        <v>0.04</v>
      </c>
      <c r="Y5">
        <v>0</v>
      </c>
      <c r="Z5">
        <v>65.709999999999994</v>
      </c>
      <c r="AA5">
        <v>11.6</v>
      </c>
      <c r="AB5">
        <v>0</v>
      </c>
      <c r="AC5">
        <v>0</v>
      </c>
      <c r="AD5">
        <v>1</v>
      </c>
      <c r="AE5">
        <v>0</v>
      </c>
      <c r="AF5" t="s">
        <v>26</v>
      </c>
      <c r="AG5">
        <v>4.2000000000000003E-2</v>
      </c>
      <c r="AH5">
        <v>2</v>
      </c>
      <c r="AI5">
        <v>74746306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ROW(Source!A28)</f>
        <v>28</v>
      </c>
      <c r="B6">
        <v>74746307</v>
      </c>
      <c r="C6">
        <v>74746301</v>
      </c>
      <c r="D6">
        <v>49525488</v>
      </c>
      <c r="E6">
        <v>1</v>
      </c>
      <c r="F6">
        <v>1</v>
      </c>
      <c r="G6">
        <v>1</v>
      </c>
      <c r="H6">
        <v>3</v>
      </c>
      <c r="I6" t="s">
        <v>537</v>
      </c>
      <c r="J6" t="s">
        <v>538</v>
      </c>
      <c r="K6" t="s">
        <v>539</v>
      </c>
      <c r="L6">
        <v>1346</v>
      </c>
      <c r="N6">
        <v>1009</v>
      </c>
      <c r="O6" t="s">
        <v>540</v>
      </c>
      <c r="P6" t="s">
        <v>540</v>
      </c>
      <c r="Q6">
        <v>1</v>
      </c>
      <c r="X6">
        <v>0.02</v>
      </c>
      <c r="Y6">
        <v>9.0399999999999991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6</v>
      </c>
      <c r="AG6">
        <v>0.02</v>
      </c>
      <c r="AH6">
        <v>2</v>
      </c>
      <c r="AI6">
        <v>74746307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ROW(Source!A28)</f>
        <v>28</v>
      </c>
      <c r="B7">
        <v>74746308</v>
      </c>
      <c r="C7">
        <v>74746301</v>
      </c>
      <c r="D7">
        <v>49526492</v>
      </c>
      <c r="E7">
        <v>1</v>
      </c>
      <c r="F7">
        <v>1</v>
      </c>
      <c r="G7">
        <v>1</v>
      </c>
      <c r="H7">
        <v>3</v>
      </c>
      <c r="I7" t="s">
        <v>541</v>
      </c>
      <c r="J7" t="s">
        <v>542</v>
      </c>
      <c r="K7" t="s">
        <v>543</v>
      </c>
      <c r="L7">
        <v>1346</v>
      </c>
      <c r="N7">
        <v>1009</v>
      </c>
      <c r="O7" t="s">
        <v>540</v>
      </c>
      <c r="P7" t="s">
        <v>540</v>
      </c>
      <c r="Q7">
        <v>1</v>
      </c>
      <c r="X7">
        <v>0.08</v>
      </c>
      <c r="Y7">
        <v>23.09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6</v>
      </c>
      <c r="AG7">
        <v>0.08</v>
      </c>
      <c r="AH7">
        <v>2</v>
      </c>
      <c r="AI7">
        <v>74746308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ROW(Source!A33)</f>
        <v>33</v>
      </c>
      <c r="B8">
        <v>74716023</v>
      </c>
      <c r="C8">
        <v>74716015</v>
      </c>
      <c r="D8">
        <v>49510721</v>
      </c>
      <c r="E8">
        <v>70</v>
      </c>
      <c r="F8">
        <v>1</v>
      </c>
      <c r="G8">
        <v>1</v>
      </c>
      <c r="H8">
        <v>1</v>
      </c>
      <c r="I8" t="s">
        <v>544</v>
      </c>
      <c r="J8" t="s">
        <v>6</v>
      </c>
      <c r="K8" t="s">
        <v>545</v>
      </c>
      <c r="L8">
        <v>1191</v>
      </c>
      <c r="N8">
        <v>1013</v>
      </c>
      <c r="O8" t="s">
        <v>524</v>
      </c>
      <c r="P8" t="s">
        <v>524</v>
      </c>
      <c r="Q8">
        <v>1</v>
      </c>
      <c r="X8">
        <v>1.03</v>
      </c>
      <c r="Y8">
        <v>0</v>
      </c>
      <c r="Z8">
        <v>0</v>
      </c>
      <c r="AA8">
        <v>0</v>
      </c>
      <c r="AB8">
        <v>8.86</v>
      </c>
      <c r="AC8">
        <v>0</v>
      </c>
      <c r="AD8">
        <v>1</v>
      </c>
      <c r="AE8">
        <v>1</v>
      </c>
      <c r="AF8" t="s">
        <v>64</v>
      </c>
      <c r="AG8">
        <v>1.0815000000000001</v>
      </c>
      <c r="AH8">
        <v>2</v>
      </c>
      <c r="AI8">
        <v>74716016</v>
      </c>
      <c r="AJ8">
        <v>12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ROW(Source!A33)</f>
        <v>33</v>
      </c>
      <c r="B9">
        <v>74716024</v>
      </c>
      <c r="C9">
        <v>74716015</v>
      </c>
      <c r="D9">
        <v>49510905</v>
      </c>
      <c r="E9">
        <v>70</v>
      </c>
      <c r="F9">
        <v>1</v>
      </c>
      <c r="G9">
        <v>1</v>
      </c>
      <c r="H9">
        <v>1</v>
      </c>
      <c r="I9" t="s">
        <v>525</v>
      </c>
      <c r="J9" t="s">
        <v>6</v>
      </c>
      <c r="K9" t="s">
        <v>526</v>
      </c>
      <c r="L9">
        <v>1191</v>
      </c>
      <c r="N9">
        <v>1013</v>
      </c>
      <c r="O9" t="s">
        <v>524</v>
      </c>
      <c r="P9" t="s">
        <v>524</v>
      </c>
      <c r="Q9">
        <v>1</v>
      </c>
      <c r="X9">
        <v>0.01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2</v>
      </c>
      <c r="AF9" t="s">
        <v>64</v>
      </c>
      <c r="AG9">
        <v>1.0500000000000001E-2</v>
      </c>
      <c r="AH9">
        <v>2</v>
      </c>
      <c r="AI9">
        <v>74716017</v>
      </c>
      <c r="AJ9">
        <v>13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ROW(Source!A33)</f>
        <v>33</v>
      </c>
      <c r="B10">
        <v>74716025</v>
      </c>
      <c r="C10">
        <v>74716015</v>
      </c>
      <c r="D10">
        <v>49672695</v>
      </c>
      <c r="E10">
        <v>1</v>
      </c>
      <c r="F10">
        <v>1</v>
      </c>
      <c r="G10">
        <v>1</v>
      </c>
      <c r="H10">
        <v>2</v>
      </c>
      <c r="I10" t="s">
        <v>531</v>
      </c>
      <c r="J10" t="s">
        <v>532</v>
      </c>
      <c r="K10" t="s">
        <v>533</v>
      </c>
      <c r="L10">
        <v>1367</v>
      </c>
      <c r="N10">
        <v>1011</v>
      </c>
      <c r="O10" t="s">
        <v>530</v>
      </c>
      <c r="P10" t="s">
        <v>530</v>
      </c>
      <c r="Q10">
        <v>1</v>
      </c>
      <c r="X10">
        <v>0.26</v>
      </c>
      <c r="Y10">
        <v>0</v>
      </c>
      <c r="Z10">
        <v>3.12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64</v>
      </c>
      <c r="AG10">
        <v>0.27300000000000002</v>
      </c>
      <c r="AH10">
        <v>2</v>
      </c>
      <c r="AI10">
        <v>74716018</v>
      </c>
      <c r="AJ10">
        <v>14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ROW(Source!A33)</f>
        <v>33</v>
      </c>
      <c r="B11">
        <v>74716026</v>
      </c>
      <c r="C11">
        <v>74716015</v>
      </c>
      <c r="D11">
        <v>49673503</v>
      </c>
      <c r="E11">
        <v>1</v>
      </c>
      <c r="F11">
        <v>1</v>
      </c>
      <c r="G11">
        <v>1</v>
      </c>
      <c r="H11">
        <v>2</v>
      </c>
      <c r="I11" t="s">
        <v>534</v>
      </c>
      <c r="J11" t="s">
        <v>535</v>
      </c>
      <c r="K11" t="s">
        <v>536</v>
      </c>
      <c r="L11">
        <v>1367</v>
      </c>
      <c r="N11">
        <v>1011</v>
      </c>
      <c r="O11" t="s">
        <v>530</v>
      </c>
      <c r="P11" t="s">
        <v>530</v>
      </c>
      <c r="Q11">
        <v>1</v>
      </c>
      <c r="X11">
        <v>0.01</v>
      </c>
      <c r="Y11">
        <v>0</v>
      </c>
      <c r="Z11">
        <v>65.709999999999994</v>
      </c>
      <c r="AA11">
        <v>11.6</v>
      </c>
      <c r="AB11">
        <v>0</v>
      </c>
      <c r="AC11">
        <v>0</v>
      </c>
      <c r="AD11">
        <v>1</v>
      </c>
      <c r="AE11">
        <v>0</v>
      </c>
      <c r="AF11" t="s">
        <v>64</v>
      </c>
      <c r="AG11">
        <v>1.0500000000000001E-2</v>
      </c>
      <c r="AH11">
        <v>2</v>
      </c>
      <c r="AI11">
        <v>74716019</v>
      </c>
      <c r="AJ11">
        <v>15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ROW(Source!A33)</f>
        <v>33</v>
      </c>
      <c r="B12">
        <v>74716027</v>
      </c>
      <c r="C12">
        <v>74716015</v>
      </c>
      <c r="D12">
        <v>49525488</v>
      </c>
      <c r="E12">
        <v>1</v>
      </c>
      <c r="F12">
        <v>1</v>
      </c>
      <c r="G12">
        <v>1</v>
      </c>
      <c r="H12">
        <v>3</v>
      </c>
      <c r="I12" t="s">
        <v>537</v>
      </c>
      <c r="J12" t="s">
        <v>538</v>
      </c>
      <c r="K12" t="s">
        <v>539</v>
      </c>
      <c r="L12">
        <v>1346</v>
      </c>
      <c r="N12">
        <v>1009</v>
      </c>
      <c r="O12" t="s">
        <v>540</v>
      </c>
      <c r="P12" t="s">
        <v>540</v>
      </c>
      <c r="Q12">
        <v>1</v>
      </c>
      <c r="X12">
        <v>0.2</v>
      </c>
      <c r="Y12">
        <v>9.0399999999999991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6</v>
      </c>
      <c r="AG12">
        <v>0.2</v>
      </c>
      <c r="AH12">
        <v>2</v>
      </c>
      <c r="AI12">
        <v>74716020</v>
      </c>
      <c r="AJ12">
        <v>16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ROW(Source!A33)</f>
        <v>33</v>
      </c>
      <c r="B13">
        <v>74716028</v>
      </c>
      <c r="C13">
        <v>74716015</v>
      </c>
      <c r="D13">
        <v>49526492</v>
      </c>
      <c r="E13">
        <v>1</v>
      </c>
      <c r="F13">
        <v>1</v>
      </c>
      <c r="G13">
        <v>1</v>
      </c>
      <c r="H13">
        <v>3</v>
      </c>
      <c r="I13" t="s">
        <v>541</v>
      </c>
      <c r="J13" t="s">
        <v>542</v>
      </c>
      <c r="K13" t="s">
        <v>543</v>
      </c>
      <c r="L13">
        <v>1346</v>
      </c>
      <c r="N13">
        <v>1009</v>
      </c>
      <c r="O13" t="s">
        <v>540</v>
      </c>
      <c r="P13" t="s">
        <v>540</v>
      </c>
      <c r="Q13">
        <v>1</v>
      </c>
      <c r="X13">
        <v>0.246</v>
      </c>
      <c r="Y13">
        <v>23.09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6</v>
      </c>
      <c r="AG13">
        <v>0.246</v>
      </c>
      <c r="AH13">
        <v>2</v>
      </c>
      <c r="AI13">
        <v>74716021</v>
      </c>
      <c r="AJ13">
        <v>17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ROW(Source!A33)</f>
        <v>33</v>
      </c>
      <c r="B14">
        <v>74716029</v>
      </c>
      <c r="C14">
        <v>74716015</v>
      </c>
      <c r="D14">
        <v>49514693</v>
      </c>
      <c r="E14">
        <v>70</v>
      </c>
      <c r="F14">
        <v>1</v>
      </c>
      <c r="G14">
        <v>1</v>
      </c>
      <c r="H14">
        <v>3</v>
      </c>
      <c r="I14" t="s">
        <v>578</v>
      </c>
      <c r="J14" t="s">
        <v>6</v>
      </c>
      <c r="K14" t="s">
        <v>579</v>
      </c>
      <c r="L14">
        <v>1371</v>
      </c>
      <c r="N14">
        <v>1013</v>
      </c>
      <c r="O14" t="s">
        <v>23</v>
      </c>
      <c r="P14" t="s">
        <v>23</v>
      </c>
      <c r="Q14">
        <v>1</v>
      </c>
      <c r="X14">
        <v>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6</v>
      </c>
      <c r="AG14">
        <v>1</v>
      </c>
      <c r="AH14">
        <v>3</v>
      </c>
      <c r="AI14">
        <v>-1</v>
      </c>
      <c r="AJ14" t="s">
        <v>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ROW(Source!A36)</f>
        <v>36</v>
      </c>
      <c r="B15">
        <v>74746414</v>
      </c>
      <c r="C15">
        <v>74746406</v>
      </c>
      <c r="D15">
        <v>31714704</v>
      </c>
      <c r="E15">
        <v>70</v>
      </c>
      <c r="F15">
        <v>1</v>
      </c>
      <c r="G15">
        <v>1</v>
      </c>
      <c r="H15">
        <v>1</v>
      </c>
      <c r="I15" t="s">
        <v>546</v>
      </c>
      <c r="J15" t="s">
        <v>6</v>
      </c>
      <c r="K15" t="s">
        <v>547</v>
      </c>
      <c r="L15">
        <v>1191</v>
      </c>
      <c r="N15">
        <v>1013</v>
      </c>
      <c r="O15" t="s">
        <v>524</v>
      </c>
      <c r="P15" t="s">
        <v>524</v>
      </c>
      <c r="Q15">
        <v>1</v>
      </c>
      <c r="X15">
        <v>1.06</v>
      </c>
      <c r="Y15">
        <v>0</v>
      </c>
      <c r="Z15">
        <v>0</v>
      </c>
      <c r="AA15">
        <v>0</v>
      </c>
      <c r="AB15">
        <v>8.9700000000000006</v>
      </c>
      <c r="AC15">
        <v>0</v>
      </c>
      <c r="AD15">
        <v>1</v>
      </c>
      <c r="AE15">
        <v>1</v>
      </c>
      <c r="AF15" t="s">
        <v>26</v>
      </c>
      <c r="AG15">
        <v>1.1130000000000002</v>
      </c>
      <c r="AH15">
        <v>2</v>
      </c>
      <c r="AI15">
        <v>74746407</v>
      </c>
      <c r="AJ15">
        <v>20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ROW(Source!A36)</f>
        <v>36</v>
      </c>
      <c r="B16">
        <v>74746415</v>
      </c>
      <c r="C16">
        <v>74746406</v>
      </c>
      <c r="D16">
        <v>31709492</v>
      </c>
      <c r="E16">
        <v>70</v>
      </c>
      <c r="F16">
        <v>1</v>
      </c>
      <c r="G16">
        <v>1</v>
      </c>
      <c r="H16">
        <v>1</v>
      </c>
      <c r="I16" t="s">
        <v>525</v>
      </c>
      <c r="J16" t="s">
        <v>6</v>
      </c>
      <c r="K16" t="s">
        <v>526</v>
      </c>
      <c r="L16">
        <v>1191</v>
      </c>
      <c r="N16">
        <v>1013</v>
      </c>
      <c r="O16" t="s">
        <v>524</v>
      </c>
      <c r="P16" t="s">
        <v>524</v>
      </c>
      <c r="Q16">
        <v>1</v>
      </c>
      <c r="X16">
        <v>0.01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2</v>
      </c>
      <c r="AF16" t="s">
        <v>26</v>
      </c>
      <c r="AG16">
        <v>1.0500000000000001E-2</v>
      </c>
      <c r="AH16">
        <v>2</v>
      </c>
      <c r="AI16">
        <v>74746408</v>
      </c>
      <c r="AJ16">
        <v>21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ROW(Source!A36)</f>
        <v>36</v>
      </c>
      <c r="B17">
        <v>74746416</v>
      </c>
      <c r="C17">
        <v>74746406</v>
      </c>
      <c r="D17">
        <v>49672695</v>
      </c>
      <c r="E17">
        <v>1</v>
      </c>
      <c r="F17">
        <v>1</v>
      </c>
      <c r="G17">
        <v>1</v>
      </c>
      <c r="H17">
        <v>2</v>
      </c>
      <c r="I17" t="s">
        <v>531</v>
      </c>
      <c r="J17" t="s">
        <v>532</v>
      </c>
      <c r="K17" t="s">
        <v>533</v>
      </c>
      <c r="L17">
        <v>1367</v>
      </c>
      <c r="N17">
        <v>1011</v>
      </c>
      <c r="O17" t="s">
        <v>530</v>
      </c>
      <c r="P17" t="s">
        <v>530</v>
      </c>
      <c r="Q17">
        <v>1</v>
      </c>
      <c r="X17">
        <v>0.26</v>
      </c>
      <c r="Y17">
        <v>0</v>
      </c>
      <c r="Z17">
        <v>3.12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26</v>
      </c>
      <c r="AG17">
        <v>0.27300000000000002</v>
      </c>
      <c r="AH17">
        <v>2</v>
      </c>
      <c r="AI17">
        <v>74746409</v>
      </c>
      <c r="AJ17">
        <v>22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ROW(Source!A36)</f>
        <v>36</v>
      </c>
      <c r="B18">
        <v>74746417</v>
      </c>
      <c r="C18">
        <v>74746406</v>
      </c>
      <c r="D18">
        <v>49673503</v>
      </c>
      <c r="E18">
        <v>1</v>
      </c>
      <c r="F18">
        <v>1</v>
      </c>
      <c r="G18">
        <v>1</v>
      </c>
      <c r="H18">
        <v>2</v>
      </c>
      <c r="I18" t="s">
        <v>534</v>
      </c>
      <c r="J18" t="s">
        <v>535</v>
      </c>
      <c r="K18" t="s">
        <v>536</v>
      </c>
      <c r="L18">
        <v>1367</v>
      </c>
      <c r="N18">
        <v>1011</v>
      </c>
      <c r="O18" t="s">
        <v>530</v>
      </c>
      <c r="P18" t="s">
        <v>530</v>
      </c>
      <c r="Q18">
        <v>1</v>
      </c>
      <c r="X18">
        <v>0.01</v>
      </c>
      <c r="Y18">
        <v>0</v>
      </c>
      <c r="Z18">
        <v>65.709999999999994</v>
      </c>
      <c r="AA18">
        <v>11.6</v>
      </c>
      <c r="AB18">
        <v>0</v>
      </c>
      <c r="AC18">
        <v>0</v>
      </c>
      <c r="AD18">
        <v>1</v>
      </c>
      <c r="AE18">
        <v>0</v>
      </c>
      <c r="AF18" t="s">
        <v>26</v>
      </c>
      <c r="AG18">
        <v>1.0500000000000001E-2</v>
      </c>
      <c r="AH18">
        <v>2</v>
      </c>
      <c r="AI18">
        <v>74746410</v>
      </c>
      <c r="AJ18">
        <v>23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ROW(Source!A36)</f>
        <v>36</v>
      </c>
      <c r="B19">
        <v>74746418</v>
      </c>
      <c r="C19">
        <v>74746406</v>
      </c>
      <c r="D19">
        <v>49525488</v>
      </c>
      <c r="E19">
        <v>1</v>
      </c>
      <c r="F19">
        <v>1</v>
      </c>
      <c r="G19">
        <v>1</v>
      </c>
      <c r="H19">
        <v>3</v>
      </c>
      <c r="I19" t="s">
        <v>537</v>
      </c>
      <c r="J19" t="s">
        <v>538</v>
      </c>
      <c r="K19" t="s">
        <v>539</v>
      </c>
      <c r="L19">
        <v>1346</v>
      </c>
      <c r="N19">
        <v>1009</v>
      </c>
      <c r="O19" t="s">
        <v>540</v>
      </c>
      <c r="P19" t="s">
        <v>540</v>
      </c>
      <c r="Q19">
        <v>1</v>
      </c>
      <c r="X19">
        <v>0.2</v>
      </c>
      <c r="Y19">
        <v>9.0399999999999991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6</v>
      </c>
      <c r="AG19">
        <v>0.2</v>
      </c>
      <c r="AH19">
        <v>2</v>
      </c>
      <c r="AI19">
        <v>74746411</v>
      </c>
      <c r="AJ19">
        <v>24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ROW(Source!A36)</f>
        <v>36</v>
      </c>
      <c r="B20">
        <v>74746419</v>
      </c>
      <c r="C20">
        <v>74746406</v>
      </c>
      <c r="D20">
        <v>49526492</v>
      </c>
      <c r="E20">
        <v>1</v>
      </c>
      <c r="F20">
        <v>1</v>
      </c>
      <c r="G20">
        <v>1</v>
      </c>
      <c r="H20">
        <v>3</v>
      </c>
      <c r="I20" t="s">
        <v>541</v>
      </c>
      <c r="J20" t="s">
        <v>542</v>
      </c>
      <c r="K20" t="s">
        <v>543</v>
      </c>
      <c r="L20">
        <v>1346</v>
      </c>
      <c r="N20">
        <v>1009</v>
      </c>
      <c r="O20" t="s">
        <v>540</v>
      </c>
      <c r="P20" t="s">
        <v>540</v>
      </c>
      <c r="Q20">
        <v>1</v>
      </c>
      <c r="X20">
        <v>0.56000000000000005</v>
      </c>
      <c r="Y20">
        <v>23.09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6</v>
      </c>
      <c r="AG20">
        <v>0.56000000000000005</v>
      </c>
      <c r="AH20">
        <v>2</v>
      </c>
      <c r="AI20">
        <v>74746412</v>
      </c>
      <c r="AJ20">
        <v>25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ROW(Source!A36)</f>
        <v>36</v>
      </c>
      <c r="B21">
        <v>74746420</v>
      </c>
      <c r="C21">
        <v>74746406</v>
      </c>
      <c r="D21">
        <v>49514680</v>
      </c>
      <c r="E21">
        <v>70</v>
      </c>
      <c r="F21">
        <v>1</v>
      </c>
      <c r="G21">
        <v>1</v>
      </c>
      <c r="H21">
        <v>3</v>
      </c>
      <c r="I21" t="s">
        <v>580</v>
      </c>
      <c r="J21" t="s">
        <v>6</v>
      </c>
      <c r="K21" t="s">
        <v>581</v>
      </c>
      <c r="L21">
        <v>1371</v>
      </c>
      <c r="N21">
        <v>1013</v>
      </c>
      <c r="O21" t="s">
        <v>23</v>
      </c>
      <c r="P21" t="s">
        <v>23</v>
      </c>
      <c r="Q21">
        <v>1</v>
      </c>
      <c r="X21">
        <v>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6</v>
      </c>
      <c r="AG21">
        <v>1</v>
      </c>
      <c r="AH21">
        <v>3</v>
      </c>
      <c r="AI21">
        <v>-1</v>
      </c>
      <c r="AJ21" t="s">
        <v>6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ROW(Source!A39)</f>
        <v>39</v>
      </c>
      <c r="B22">
        <v>74746582</v>
      </c>
      <c r="C22">
        <v>74746580</v>
      </c>
      <c r="D22">
        <v>49510723</v>
      </c>
      <c r="E22">
        <v>70</v>
      </c>
      <c r="F22">
        <v>1</v>
      </c>
      <c r="G22">
        <v>1</v>
      </c>
      <c r="H22">
        <v>1</v>
      </c>
      <c r="I22" t="s">
        <v>546</v>
      </c>
      <c r="J22" t="s">
        <v>6</v>
      </c>
      <c r="K22" t="s">
        <v>547</v>
      </c>
      <c r="L22">
        <v>1191</v>
      </c>
      <c r="N22">
        <v>1013</v>
      </c>
      <c r="O22" t="s">
        <v>524</v>
      </c>
      <c r="P22" t="s">
        <v>524</v>
      </c>
      <c r="Q22">
        <v>1</v>
      </c>
      <c r="X22">
        <v>1.06</v>
      </c>
      <c r="Y22">
        <v>0</v>
      </c>
      <c r="Z22">
        <v>0</v>
      </c>
      <c r="AA22">
        <v>0</v>
      </c>
      <c r="AB22">
        <v>8.9700000000000006</v>
      </c>
      <c r="AC22">
        <v>0</v>
      </c>
      <c r="AD22">
        <v>1</v>
      </c>
      <c r="AE22">
        <v>1</v>
      </c>
      <c r="AF22" t="s">
        <v>26</v>
      </c>
      <c r="AG22">
        <v>1.1130000000000002</v>
      </c>
      <c r="AH22">
        <v>2</v>
      </c>
      <c r="AI22">
        <v>74746582</v>
      </c>
      <c r="AJ22">
        <v>28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ROW(Source!A39)</f>
        <v>39</v>
      </c>
      <c r="B23">
        <v>74746583</v>
      </c>
      <c r="C23">
        <v>74746580</v>
      </c>
      <c r="D23">
        <v>49510905</v>
      </c>
      <c r="E23">
        <v>70</v>
      </c>
      <c r="F23">
        <v>1</v>
      </c>
      <c r="G23">
        <v>1</v>
      </c>
      <c r="H23">
        <v>1</v>
      </c>
      <c r="I23" t="s">
        <v>525</v>
      </c>
      <c r="J23" t="s">
        <v>6</v>
      </c>
      <c r="K23" t="s">
        <v>526</v>
      </c>
      <c r="L23">
        <v>1191</v>
      </c>
      <c r="N23">
        <v>1013</v>
      </c>
      <c r="O23" t="s">
        <v>524</v>
      </c>
      <c r="P23" t="s">
        <v>524</v>
      </c>
      <c r="Q23">
        <v>1</v>
      </c>
      <c r="X23">
        <v>0.01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2</v>
      </c>
      <c r="AF23" t="s">
        <v>26</v>
      </c>
      <c r="AG23">
        <v>1.0500000000000001E-2</v>
      </c>
      <c r="AH23">
        <v>2</v>
      </c>
      <c r="AI23">
        <v>74746583</v>
      </c>
      <c r="AJ23">
        <v>29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ROW(Source!A39)</f>
        <v>39</v>
      </c>
      <c r="B24">
        <v>74746584</v>
      </c>
      <c r="C24">
        <v>74746580</v>
      </c>
      <c r="D24">
        <v>49672695</v>
      </c>
      <c r="E24">
        <v>1</v>
      </c>
      <c r="F24">
        <v>1</v>
      </c>
      <c r="G24">
        <v>1</v>
      </c>
      <c r="H24">
        <v>2</v>
      </c>
      <c r="I24" t="s">
        <v>531</v>
      </c>
      <c r="J24" t="s">
        <v>532</v>
      </c>
      <c r="K24" t="s">
        <v>533</v>
      </c>
      <c r="L24">
        <v>1367</v>
      </c>
      <c r="N24">
        <v>1011</v>
      </c>
      <c r="O24" t="s">
        <v>530</v>
      </c>
      <c r="P24" t="s">
        <v>530</v>
      </c>
      <c r="Q24">
        <v>1</v>
      </c>
      <c r="X24">
        <v>0.27</v>
      </c>
      <c r="Y24">
        <v>0</v>
      </c>
      <c r="Z24">
        <v>3.12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26</v>
      </c>
      <c r="AG24">
        <v>0.28350000000000003</v>
      </c>
      <c r="AH24">
        <v>2</v>
      </c>
      <c r="AI24">
        <v>74746584</v>
      </c>
      <c r="AJ24">
        <v>30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ROW(Source!A39)</f>
        <v>39</v>
      </c>
      <c r="B25">
        <v>74746585</v>
      </c>
      <c r="C25">
        <v>74746580</v>
      </c>
      <c r="D25">
        <v>49673503</v>
      </c>
      <c r="E25">
        <v>1</v>
      </c>
      <c r="F25">
        <v>1</v>
      </c>
      <c r="G25">
        <v>1</v>
      </c>
      <c r="H25">
        <v>2</v>
      </c>
      <c r="I25" t="s">
        <v>534</v>
      </c>
      <c r="J25" t="s">
        <v>535</v>
      </c>
      <c r="K25" t="s">
        <v>536</v>
      </c>
      <c r="L25">
        <v>1367</v>
      </c>
      <c r="N25">
        <v>1011</v>
      </c>
      <c r="O25" t="s">
        <v>530</v>
      </c>
      <c r="P25" t="s">
        <v>530</v>
      </c>
      <c r="Q25">
        <v>1</v>
      </c>
      <c r="X25">
        <v>0.01</v>
      </c>
      <c r="Y25">
        <v>0</v>
      </c>
      <c r="Z25">
        <v>65.709999999999994</v>
      </c>
      <c r="AA25">
        <v>11.6</v>
      </c>
      <c r="AB25">
        <v>0</v>
      </c>
      <c r="AC25">
        <v>0</v>
      </c>
      <c r="AD25">
        <v>1</v>
      </c>
      <c r="AE25">
        <v>0</v>
      </c>
      <c r="AF25" t="s">
        <v>26</v>
      </c>
      <c r="AG25">
        <v>1.0500000000000001E-2</v>
      </c>
      <c r="AH25">
        <v>2</v>
      </c>
      <c r="AI25">
        <v>74746585</v>
      </c>
      <c r="AJ25">
        <v>31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ROW(Source!A39)</f>
        <v>39</v>
      </c>
      <c r="B26">
        <v>74746586</v>
      </c>
      <c r="C26">
        <v>74746580</v>
      </c>
      <c r="D26">
        <v>49525488</v>
      </c>
      <c r="E26">
        <v>1</v>
      </c>
      <c r="F26">
        <v>1</v>
      </c>
      <c r="G26">
        <v>1</v>
      </c>
      <c r="H26">
        <v>3</v>
      </c>
      <c r="I26" t="s">
        <v>537</v>
      </c>
      <c r="J26" t="s">
        <v>538</v>
      </c>
      <c r="K26" t="s">
        <v>539</v>
      </c>
      <c r="L26">
        <v>1346</v>
      </c>
      <c r="N26">
        <v>1009</v>
      </c>
      <c r="O26" t="s">
        <v>540</v>
      </c>
      <c r="P26" t="s">
        <v>540</v>
      </c>
      <c r="Q26">
        <v>1</v>
      </c>
      <c r="X26">
        <v>0.2</v>
      </c>
      <c r="Y26">
        <v>9.0399999999999991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6</v>
      </c>
      <c r="AG26">
        <v>0.2</v>
      </c>
      <c r="AH26">
        <v>2</v>
      </c>
      <c r="AI26">
        <v>74746586</v>
      </c>
      <c r="AJ26">
        <v>32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ROW(Source!A39)</f>
        <v>39</v>
      </c>
      <c r="B27">
        <v>74746587</v>
      </c>
      <c r="C27">
        <v>74746580</v>
      </c>
      <c r="D27">
        <v>49526492</v>
      </c>
      <c r="E27">
        <v>1</v>
      </c>
      <c r="F27">
        <v>1</v>
      </c>
      <c r="G27">
        <v>1</v>
      </c>
      <c r="H27">
        <v>3</v>
      </c>
      <c r="I27" t="s">
        <v>541</v>
      </c>
      <c r="J27" t="s">
        <v>542</v>
      </c>
      <c r="K27" t="s">
        <v>543</v>
      </c>
      <c r="L27">
        <v>1346</v>
      </c>
      <c r="N27">
        <v>1009</v>
      </c>
      <c r="O27" t="s">
        <v>540</v>
      </c>
      <c r="P27" t="s">
        <v>540</v>
      </c>
      <c r="Q27">
        <v>1</v>
      </c>
      <c r="X27">
        <v>0.56000000000000005</v>
      </c>
      <c r="Y27">
        <v>23.09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6</v>
      </c>
      <c r="AG27">
        <v>0.56000000000000005</v>
      </c>
      <c r="AH27">
        <v>2</v>
      </c>
      <c r="AI27">
        <v>74746587</v>
      </c>
      <c r="AJ27">
        <v>33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ROW(Source!A39)</f>
        <v>39</v>
      </c>
      <c r="B28">
        <v>74746588</v>
      </c>
      <c r="C28">
        <v>74746580</v>
      </c>
      <c r="D28">
        <v>49514680</v>
      </c>
      <c r="E28">
        <v>70</v>
      </c>
      <c r="F28">
        <v>1</v>
      </c>
      <c r="G28">
        <v>1</v>
      </c>
      <c r="H28">
        <v>3</v>
      </c>
      <c r="I28" t="s">
        <v>580</v>
      </c>
      <c r="J28" t="s">
        <v>6</v>
      </c>
      <c r="K28" t="s">
        <v>581</v>
      </c>
      <c r="L28">
        <v>1371</v>
      </c>
      <c r="N28">
        <v>1013</v>
      </c>
      <c r="O28" t="s">
        <v>23</v>
      </c>
      <c r="P28" t="s">
        <v>23</v>
      </c>
      <c r="Q28">
        <v>1</v>
      </c>
      <c r="X28">
        <v>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6</v>
      </c>
      <c r="AG28">
        <v>1</v>
      </c>
      <c r="AH28">
        <v>3</v>
      </c>
      <c r="AI28">
        <v>-1</v>
      </c>
      <c r="AJ28" t="s">
        <v>6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ROW(Source!A41)</f>
        <v>41</v>
      </c>
      <c r="B29">
        <v>74746570</v>
      </c>
      <c r="C29">
        <v>74746569</v>
      </c>
      <c r="D29">
        <v>49510723</v>
      </c>
      <c r="E29">
        <v>70</v>
      </c>
      <c r="F29">
        <v>1</v>
      </c>
      <c r="G29">
        <v>1</v>
      </c>
      <c r="H29">
        <v>1</v>
      </c>
      <c r="I29" t="s">
        <v>546</v>
      </c>
      <c r="J29" t="s">
        <v>6</v>
      </c>
      <c r="K29" t="s">
        <v>547</v>
      </c>
      <c r="L29">
        <v>1191</v>
      </c>
      <c r="N29">
        <v>1013</v>
      </c>
      <c r="O29" t="s">
        <v>524</v>
      </c>
      <c r="P29" t="s">
        <v>524</v>
      </c>
      <c r="Q29">
        <v>1</v>
      </c>
      <c r="X29">
        <v>1.18</v>
      </c>
      <c r="Y29">
        <v>0</v>
      </c>
      <c r="Z29">
        <v>0</v>
      </c>
      <c r="AA29">
        <v>0</v>
      </c>
      <c r="AB29">
        <v>8.9700000000000006</v>
      </c>
      <c r="AC29">
        <v>0</v>
      </c>
      <c r="AD29">
        <v>1</v>
      </c>
      <c r="AE29">
        <v>1</v>
      </c>
      <c r="AF29" t="s">
        <v>26</v>
      </c>
      <c r="AG29">
        <v>1.2389999999999999</v>
      </c>
      <c r="AH29">
        <v>2</v>
      </c>
      <c r="AI29">
        <v>74746570</v>
      </c>
      <c r="AJ29">
        <v>35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ROW(Source!A41)</f>
        <v>41</v>
      </c>
      <c r="B30">
        <v>74746571</v>
      </c>
      <c r="C30">
        <v>74746569</v>
      </c>
      <c r="D30">
        <v>49510905</v>
      </c>
      <c r="E30">
        <v>70</v>
      </c>
      <c r="F30">
        <v>1</v>
      </c>
      <c r="G30">
        <v>1</v>
      </c>
      <c r="H30">
        <v>1</v>
      </c>
      <c r="I30" t="s">
        <v>525</v>
      </c>
      <c r="J30" t="s">
        <v>6</v>
      </c>
      <c r="K30" t="s">
        <v>526</v>
      </c>
      <c r="L30">
        <v>1191</v>
      </c>
      <c r="N30">
        <v>1013</v>
      </c>
      <c r="O30" t="s">
        <v>524</v>
      </c>
      <c r="P30" t="s">
        <v>524</v>
      </c>
      <c r="Q30">
        <v>1</v>
      </c>
      <c r="X30">
        <v>0.01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2</v>
      </c>
      <c r="AF30" t="s">
        <v>26</v>
      </c>
      <c r="AG30">
        <v>1.0500000000000001E-2</v>
      </c>
      <c r="AH30">
        <v>2</v>
      </c>
      <c r="AI30">
        <v>74746571</v>
      </c>
      <c r="AJ30">
        <v>36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ROW(Source!A41)</f>
        <v>41</v>
      </c>
      <c r="B31">
        <v>74746572</v>
      </c>
      <c r="C31">
        <v>74746569</v>
      </c>
      <c r="D31">
        <v>49672695</v>
      </c>
      <c r="E31">
        <v>1</v>
      </c>
      <c r="F31">
        <v>1</v>
      </c>
      <c r="G31">
        <v>1</v>
      </c>
      <c r="H31">
        <v>2</v>
      </c>
      <c r="I31" t="s">
        <v>531</v>
      </c>
      <c r="J31" t="s">
        <v>532</v>
      </c>
      <c r="K31" t="s">
        <v>533</v>
      </c>
      <c r="L31">
        <v>1367</v>
      </c>
      <c r="N31">
        <v>1011</v>
      </c>
      <c r="O31" t="s">
        <v>530</v>
      </c>
      <c r="P31" t="s">
        <v>530</v>
      </c>
      <c r="Q31">
        <v>1</v>
      </c>
      <c r="X31">
        <v>0.3</v>
      </c>
      <c r="Y31">
        <v>0</v>
      </c>
      <c r="Z31">
        <v>3.12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26</v>
      </c>
      <c r="AG31">
        <v>0.315</v>
      </c>
      <c r="AH31">
        <v>2</v>
      </c>
      <c r="AI31">
        <v>74746572</v>
      </c>
      <c r="AJ31">
        <v>37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ROW(Source!A41)</f>
        <v>41</v>
      </c>
      <c r="B32">
        <v>74746573</v>
      </c>
      <c r="C32">
        <v>74746569</v>
      </c>
      <c r="D32">
        <v>49673503</v>
      </c>
      <c r="E32">
        <v>1</v>
      </c>
      <c r="F32">
        <v>1</v>
      </c>
      <c r="G32">
        <v>1</v>
      </c>
      <c r="H32">
        <v>2</v>
      </c>
      <c r="I32" t="s">
        <v>534</v>
      </c>
      <c r="J32" t="s">
        <v>535</v>
      </c>
      <c r="K32" t="s">
        <v>536</v>
      </c>
      <c r="L32">
        <v>1367</v>
      </c>
      <c r="N32">
        <v>1011</v>
      </c>
      <c r="O32" t="s">
        <v>530</v>
      </c>
      <c r="P32" t="s">
        <v>530</v>
      </c>
      <c r="Q32">
        <v>1</v>
      </c>
      <c r="X32">
        <v>0.01</v>
      </c>
      <c r="Y32">
        <v>0</v>
      </c>
      <c r="Z32">
        <v>65.709999999999994</v>
      </c>
      <c r="AA32">
        <v>11.6</v>
      </c>
      <c r="AB32">
        <v>0</v>
      </c>
      <c r="AC32">
        <v>0</v>
      </c>
      <c r="AD32">
        <v>1</v>
      </c>
      <c r="AE32">
        <v>0</v>
      </c>
      <c r="AF32" t="s">
        <v>26</v>
      </c>
      <c r="AG32">
        <v>1.0500000000000001E-2</v>
      </c>
      <c r="AH32">
        <v>2</v>
      </c>
      <c r="AI32">
        <v>74746573</v>
      </c>
      <c r="AJ32">
        <v>38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ROW(Source!A41)</f>
        <v>41</v>
      </c>
      <c r="B33">
        <v>74746574</v>
      </c>
      <c r="C33">
        <v>74746569</v>
      </c>
      <c r="D33">
        <v>49525488</v>
      </c>
      <c r="E33">
        <v>1</v>
      </c>
      <c r="F33">
        <v>1</v>
      </c>
      <c r="G33">
        <v>1</v>
      </c>
      <c r="H33">
        <v>3</v>
      </c>
      <c r="I33" t="s">
        <v>537</v>
      </c>
      <c r="J33" t="s">
        <v>538</v>
      </c>
      <c r="K33" t="s">
        <v>539</v>
      </c>
      <c r="L33">
        <v>1346</v>
      </c>
      <c r="N33">
        <v>1009</v>
      </c>
      <c r="O33" t="s">
        <v>540</v>
      </c>
      <c r="P33" t="s">
        <v>540</v>
      </c>
      <c r="Q33">
        <v>1</v>
      </c>
      <c r="X33">
        <v>0.3</v>
      </c>
      <c r="Y33">
        <v>9.0399999999999991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6</v>
      </c>
      <c r="AG33">
        <v>0.3</v>
      </c>
      <c r="AH33">
        <v>2</v>
      </c>
      <c r="AI33">
        <v>74746574</v>
      </c>
      <c r="AJ33">
        <v>39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ROW(Source!A41)</f>
        <v>41</v>
      </c>
      <c r="B34">
        <v>74746575</v>
      </c>
      <c r="C34">
        <v>74746569</v>
      </c>
      <c r="D34">
        <v>49526492</v>
      </c>
      <c r="E34">
        <v>1</v>
      </c>
      <c r="F34">
        <v>1</v>
      </c>
      <c r="G34">
        <v>1</v>
      </c>
      <c r="H34">
        <v>3</v>
      </c>
      <c r="I34" t="s">
        <v>541</v>
      </c>
      <c r="J34" t="s">
        <v>542</v>
      </c>
      <c r="K34" t="s">
        <v>543</v>
      </c>
      <c r="L34">
        <v>1346</v>
      </c>
      <c r="N34">
        <v>1009</v>
      </c>
      <c r="O34" t="s">
        <v>540</v>
      </c>
      <c r="P34" t="s">
        <v>540</v>
      </c>
      <c r="Q34">
        <v>1</v>
      </c>
      <c r="X34">
        <v>0.69</v>
      </c>
      <c r="Y34">
        <v>23.09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6</v>
      </c>
      <c r="AG34">
        <v>0.69</v>
      </c>
      <c r="AH34">
        <v>2</v>
      </c>
      <c r="AI34">
        <v>74746575</v>
      </c>
      <c r="AJ34">
        <v>40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ROW(Source!A41)</f>
        <v>41</v>
      </c>
      <c r="B35">
        <v>74746576</v>
      </c>
      <c r="C35">
        <v>74746569</v>
      </c>
      <c r="D35">
        <v>49514680</v>
      </c>
      <c r="E35">
        <v>70</v>
      </c>
      <c r="F35">
        <v>1</v>
      </c>
      <c r="G35">
        <v>1</v>
      </c>
      <c r="H35">
        <v>3</v>
      </c>
      <c r="I35" t="s">
        <v>580</v>
      </c>
      <c r="J35" t="s">
        <v>6</v>
      </c>
      <c r="K35" t="s">
        <v>581</v>
      </c>
      <c r="L35">
        <v>1371</v>
      </c>
      <c r="N35">
        <v>1013</v>
      </c>
      <c r="O35" t="s">
        <v>23</v>
      </c>
      <c r="P35" t="s">
        <v>23</v>
      </c>
      <c r="Q35">
        <v>1</v>
      </c>
      <c r="X35">
        <v>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6</v>
      </c>
      <c r="AG35">
        <v>1</v>
      </c>
      <c r="AH35">
        <v>3</v>
      </c>
      <c r="AI35">
        <v>-1</v>
      </c>
      <c r="AJ35" t="s">
        <v>6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ROW(Source!A43)</f>
        <v>43</v>
      </c>
      <c r="B36">
        <v>74716069</v>
      </c>
      <c r="C36">
        <v>74716056</v>
      </c>
      <c r="D36">
        <v>49510719</v>
      </c>
      <c r="E36">
        <v>70</v>
      </c>
      <c r="F36">
        <v>1</v>
      </c>
      <c r="G36">
        <v>1</v>
      </c>
      <c r="H36">
        <v>1</v>
      </c>
      <c r="I36" t="s">
        <v>548</v>
      </c>
      <c r="J36" t="s">
        <v>6</v>
      </c>
      <c r="K36" t="s">
        <v>549</v>
      </c>
      <c r="L36">
        <v>1191</v>
      </c>
      <c r="N36">
        <v>1013</v>
      </c>
      <c r="O36" t="s">
        <v>524</v>
      </c>
      <c r="P36" t="s">
        <v>524</v>
      </c>
      <c r="Q36">
        <v>1</v>
      </c>
      <c r="X36">
        <v>154</v>
      </c>
      <c r="Y36">
        <v>0</v>
      </c>
      <c r="Z36">
        <v>0</v>
      </c>
      <c r="AA36">
        <v>0</v>
      </c>
      <c r="AB36">
        <v>8.74</v>
      </c>
      <c r="AC36">
        <v>0</v>
      </c>
      <c r="AD36">
        <v>1</v>
      </c>
      <c r="AE36">
        <v>1</v>
      </c>
      <c r="AF36" t="s">
        <v>64</v>
      </c>
      <c r="AG36">
        <v>161.70000000000002</v>
      </c>
      <c r="AH36">
        <v>2</v>
      </c>
      <c r="AI36">
        <v>74716057</v>
      </c>
      <c r="AJ36">
        <v>42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ROW(Source!A43)</f>
        <v>43</v>
      </c>
      <c r="B37">
        <v>74716070</v>
      </c>
      <c r="C37">
        <v>74716056</v>
      </c>
      <c r="D37">
        <v>49510905</v>
      </c>
      <c r="E37">
        <v>70</v>
      </c>
      <c r="F37">
        <v>1</v>
      </c>
      <c r="G37">
        <v>1</v>
      </c>
      <c r="H37">
        <v>1</v>
      </c>
      <c r="I37" t="s">
        <v>525</v>
      </c>
      <c r="J37" t="s">
        <v>6</v>
      </c>
      <c r="K37" t="s">
        <v>526</v>
      </c>
      <c r="L37">
        <v>1191</v>
      </c>
      <c r="N37">
        <v>1013</v>
      </c>
      <c r="O37" t="s">
        <v>524</v>
      </c>
      <c r="P37" t="s">
        <v>524</v>
      </c>
      <c r="Q37">
        <v>1</v>
      </c>
      <c r="X37">
        <v>1.2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2</v>
      </c>
      <c r="AF37" t="s">
        <v>64</v>
      </c>
      <c r="AG37">
        <v>1.26</v>
      </c>
      <c r="AH37">
        <v>2</v>
      </c>
      <c r="AI37">
        <v>74716058</v>
      </c>
      <c r="AJ37">
        <v>43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ROW(Source!A43)</f>
        <v>43</v>
      </c>
      <c r="B38">
        <v>74716071</v>
      </c>
      <c r="C38">
        <v>74716056</v>
      </c>
      <c r="D38">
        <v>49672573</v>
      </c>
      <c r="E38">
        <v>1</v>
      </c>
      <c r="F38">
        <v>1</v>
      </c>
      <c r="G38">
        <v>1</v>
      </c>
      <c r="H38">
        <v>2</v>
      </c>
      <c r="I38" t="s">
        <v>527</v>
      </c>
      <c r="J38" t="s">
        <v>528</v>
      </c>
      <c r="K38" t="s">
        <v>529</v>
      </c>
      <c r="L38">
        <v>1367</v>
      </c>
      <c r="N38">
        <v>1011</v>
      </c>
      <c r="O38" t="s">
        <v>530</v>
      </c>
      <c r="P38" t="s">
        <v>530</v>
      </c>
      <c r="Q38">
        <v>1</v>
      </c>
      <c r="X38">
        <v>0.48</v>
      </c>
      <c r="Y38">
        <v>0</v>
      </c>
      <c r="Z38">
        <v>115.4</v>
      </c>
      <c r="AA38">
        <v>13.5</v>
      </c>
      <c r="AB38">
        <v>0</v>
      </c>
      <c r="AC38">
        <v>0</v>
      </c>
      <c r="AD38">
        <v>1</v>
      </c>
      <c r="AE38">
        <v>0</v>
      </c>
      <c r="AF38" t="s">
        <v>64</v>
      </c>
      <c r="AG38">
        <v>0.504</v>
      </c>
      <c r="AH38">
        <v>2</v>
      </c>
      <c r="AI38">
        <v>74716059</v>
      </c>
      <c r="AJ38">
        <v>44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ROW(Source!A43)</f>
        <v>43</v>
      </c>
      <c r="B39">
        <v>74716072</v>
      </c>
      <c r="C39">
        <v>74716056</v>
      </c>
      <c r="D39">
        <v>49672703</v>
      </c>
      <c r="E39">
        <v>1</v>
      </c>
      <c r="F39">
        <v>1</v>
      </c>
      <c r="G39">
        <v>1</v>
      </c>
      <c r="H39">
        <v>2</v>
      </c>
      <c r="I39" t="s">
        <v>550</v>
      </c>
      <c r="J39" t="s">
        <v>551</v>
      </c>
      <c r="K39" t="s">
        <v>552</v>
      </c>
      <c r="L39">
        <v>1367</v>
      </c>
      <c r="N39">
        <v>1011</v>
      </c>
      <c r="O39" t="s">
        <v>530</v>
      </c>
      <c r="P39" t="s">
        <v>530</v>
      </c>
      <c r="Q39">
        <v>1</v>
      </c>
      <c r="X39">
        <v>0.34</v>
      </c>
      <c r="Y39">
        <v>0</v>
      </c>
      <c r="Z39">
        <v>6.66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64</v>
      </c>
      <c r="AG39">
        <v>0.35700000000000004</v>
      </c>
      <c r="AH39">
        <v>2</v>
      </c>
      <c r="AI39">
        <v>74716060</v>
      </c>
      <c r="AJ39">
        <v>45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ROW(Source!A43)</f>
        <v>43</v>
      </c>
      <c r="B40">
        <v>74716073</v>
      </c>
      <c r="C40">
        <v>74716056</v>
      </c>
      <c r="D40">
        <v>49673503</v>
      </c>
      <c r="E40">
        <v>1</v>
      </c>
      <c r="F40">
        <v>1</v>
      </c>
      <c r="G40">
        <v>1</v>
      </c>
      <c r="H40">
        <v>2</v>
      </c>
      <c r="I40" t="s">
        <v>534</v>
      </c>
      <c r="J40" t="s">
        <v>535</v>
      </c>
      <c r="K40" t="s">
        <v>536</v>
      </c>
      <c r="L40">
        <v>1367</v>
      </c>
      <c r="N40">
        <v>1011</v>
      </c>
      <c r="O40" t="s">
        <v>530</v>
      </c>
      <c r="P40" t="s">
        <v>530</v>
      </c>
      <c r="Q40">
        <v>1</v>
      </c>
      <c r="X40">
        <v>0.72</v>
      </c>
      <c r="Y40">
        <v>0</v>
      </c>
      <c r="Z40">
        <v>65.709999999999994</v>
      </c>
      <c r="AA40">
        <v>11.6</v>
      </c>
      <c r="AB40">
        <v>0</v>
      </c>
      <c r="AC40">
        <v>0</v>
      </c>
      <c r="AD40">
        <v>1</v>
      </c>
      <c r="AE40">
        <v>0</v>
      </c>
      <c r="AF40" t="s">
        <v>64</v>
      </c>
      <c r="AG40">
        <v>0.75600000000000001</v>
      </c>
      <c r="AH40">
        <v>2</v>
      </c>
      <c r="AI40">
        <v>74716061</v>
      </c>
      <c r="AJ40">
        <v>46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ROW(Source!A43)</f>
        <v>43</v>
      </c>
      <c r="B41">
        <v>74716074</v>
      </c>
      <c r="C41">
        <v>74716056</v>
      </c>
      <c r="D41">
        <v>49673715</v>
      </c>
      <c r="E41">
        <v>1</v>
      </c>
      <c r="F41">
        <v>1</v>
      </c>
      <c r="G41">
        <v>1</v>
      </c>
      <c r="H41">
        <v>2</v>
      </c>
      <c r="I41" t="s">
        <v>553</v>
      </c>
      <c r="J41" t="s">
        <v>554</v>
      </c>
      <c r="K41" t="s">
        <v>555</v>
      </c>
      <c r="L41">
        <v>1367</v>
      </c>
      <c r="N41">
        <v>1011</v>
      </c>
      <c r="O41" t="s">
        <v>530</v>
      </c>
      <c r="P41" t="s">
        <v>530</v>
      </c>
      <c r="Q41">
        <v>1</v>
      </c>
      <c r="X41">
        <v>1.54</v>
      </c>
      <c r="Y41">
        <v>0</v>
      </c>
      <c r="Z41">
        <v>8.1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64</v>
      </c>
      <c r="AG41">
        <v>1.6170000000000002</v>
      </c>
      <c r="AH41">
        <v>2</v>
      </c>
      <c r="AI41">
        <v>74716062</v>
      </c>
      <c r="AJ41">
        <v>47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ROW(Source!A43)</f>
        <v>43</v>
      </c>
      <c r="B42">
        <v>74716075</v>
      </c>
      <c r="C42">
        <v>74716056</v>
      </c>
      <c r="D42">
        <v>49521144</v>
      </c>
      <c r="E42">
        <v>1</v>
      </c>
      <c r="F42">
        <v>1</v>
      </c>
      <c r="G42">
        <v>1</v>
      </c>
      <c r="H42">
        <v>3</v>
      </c>
      <c r="I42" t="s">
        <v>556</v>
      </c>
      <c r="J42" t="s">
        <v>557</v>
      </c>
      <c r="K42" t="s">
        <v>558</v>
      </c>
      <c r="L42">
        <v>1348</v>
      </c>
      <c r="N42">
        <v>1009</v>
      </c>
      <c r="O42" t="s">
        <v>559</v>
      </c>
      <c r="P42" t="s">
        <v>559</v>
      </c>
      <c r="Q42">
        <v>1000</v>
      </c>
      <c r="X42">
        <v>8.8999999999999995E-4</v>
      </c>
      <c r="Y42">
        <v>26499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6</v>
      </c>
      <c r="AG42">
        <v>8.8999999999999995E-4</v>
      </c>
      <c r="AH42">
        <v>2</v>
      </c>
      <c r="AI42">
        <v>74716063</v>
      </c>
      <c r="AJ42">
        <v>48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ROW(Source!A43)</f>
        <v>43</v>
      </c>
      <c r="B43">
        <v>74716076</v>
      </c>
      <c r="C43">
        <v>74716056</v>
      </c>
      <c r="D43">
        <v>49524301</v>
      </c>
      <c r="E43">
        <v>1</v>
      </c>
      <c r="F43">
        <v>1</v>
      </c>
      <c r="G43">
        <v>1</v>
      </c>
      <c r="H43">
        <v>3</v>
      </c>
      <c r="I43" t="s">
        <v>560</v>
      </c>
      <c r="J43" t="s">
        <v>561</v>
      </c>
      <c r="K43" t="s">
        <v>562</v>
      </c>
      <c r="L43">
        <v>1348</v>
      </c>
      <c r="N43">
        <v>1009</v>
      </c>
      <c r="O43" t="s">
        <v>559</v>
      </c>
      <c r="P43" t="s">
        <v>559</v>
      </c>
      <c r="Q43">
        <v>1000</v>
      </c>
      <c r="X43">
        <v>4.4999999999999999E-4</v>
      </c>
      <c r="Y43">
        <v>10362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6</v>
      </c>
      <c r="AG43">
        <v>4.4999999999999999E-4</v>
      </c>
      <c r="AH43">
        <v>2</v>
      </c>
      <c r="AI43">
        <v>74716064</v>
      </c>
      <c r="AJ43">
        <v>49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ROW(Source!A43)</f>
        <v>43</v>
      </c>
      <c r="B44">
        <v>74716077</v>
      </c>
      <c r="C44">
        <v>74716056</v>
      </c>
      <c r="D44">
        <v>49525488</v>
      </c>
      <c r="E44">
        <v>1</v>
      </c>
      <c r="F44">
        <v>1</v>
      </c>
      <c r="G44">
        <v>1</v>
      </c>
      <c r="H44">
        <v>3</v>
      </c>
      <c r="I44" t="s">
        <v>537</v>
      </c>
      <c r="J44" t="s">
        <v>538</v>
      </c>
      <c r="K44" t="s">
        <v>539</v>
      </c>
      <c r="L44">
        <v>1346</v>
      </c>
      <c r="N44">
        <v>1009</v>
      </c>
      <c r="O44" t="s">
        <v>540</v>
      </c>
      <c r="P44" t="s">
        <v>540</v>
      </c>
      <c r="Q44">
        <v>1</v>
      </c>
      <c r="X44">
        <v>15</v>
      </c>
      <c r="Y44">
        <v>9.0399999999999991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6</v>
      </c>
      <c r="AG44">
        <v>15</v>
      </c>
      <c r="AH44">
        <v>2</v>
      </c>
      <c r="AI44">
        <v>74716065</v>
      </c>
      <c r="AJ44">
        <v>50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ROW(Source!A43)</f>
        <v>43</v>
      </c>
      <c r="B45">
        <v>74716078</v>
      </c>
      <c r="C45">
        <v>74716056</v>
      </c>
      <c r="D45">
        <v>49526492</v>
      </c>
      <c r="E45">
        <v>1</v>
      </c>
      <c r="F45">
        <v>1</v>
      </c>
      <c r="G45">
        <v>1</v>
      </c>
      <c r="H45">
        <v>3</v>
      </c>
      <c r="I45" t="s">
        <v>541</v>
      </c>
      <c r="J45" t="s">
        <v>542</v>
      </c>
      <c r="K45" t="s">
        <v>543</v>
      </c>
      <c r="L45">
        <v>1346</v>
      </c>
      <c r="N45">
        <v>1009</v>
      </c>
      <c r="O45" t="s">
        <v>540</v>
      </c>
      <c r="P45" t="s">
        <v>540</v>
      </c>
      <c r="Q45">
        <v>1</v>
      </c>
      <c r="X45">
        <v>8</v>
      </c>
      <c r="Y45">
        <v>23.09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6</v>
      </c>
      <c r="AG45">
        <v>8</v>
      </c>
      <c r="AH45">
        <v>2</v>
      </c>
      <c r="AI45">
        <v>74716066</v>
      </c>
      <c r="AJ45">
        <v>51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ROW(Source!A43)</f>
        <v>43</v>
      </c>
      <c r="B46">
        <v>74716079</v>
      </c>
      <c r="C46">
        <v>74716056</v>
      </c>
      <c r="D46">
        <v>49512814</v>
      </c>
      <c r="E46">
        <v>70</v>
      </c>
      <c r="F46">
        <v>1</v>
      </c>
      <c r="G46">
        <v>1</v>
      </c>
      <c r="H46">
        <v>3</v>
      </c>
      <c r="I46" t="s">
        <v>582</v>
      </c>
      <c r="J46" t="s">
        <v>6</v>
      </c>
      <c r="K46" t="s">
        <v>583</v>
      </c>
      <c r="L46">
        <v>1327</v>
      </c>
      <c r="N46">
        <v>1005</v>
      </c>
      <c r="O46" t="s">
        <v>105</v>
      </c>
      <c r="P46" t="s">
        <v>105</v>
      </c>
      <c r="Q46">
        <v>1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0</v>
      </c>
      <c r="AE46">
        <v>0</v>
      </c>
      <c r="AF46" t="s">
        <v>6</v>
      </c>
      <c r="AG46">
        <v>0</v>
      </c>
      <c r="AH46">
        <v>3</v>
      </c>
      <c r="AI46">
        <v>-1</v>
      </c>
      <c r="AJ46" t="s">
        <v>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ROW(Source!A43)</f>
        <v>43</v>
      </c>
      <c r="B47">
        <v>74716080</v>
      </c>
      <c r="C47">
        <v>74716056</v>
      </c>
      <c r="D47">
        <v>49555131</v>
      </c>
      <c r="E47">
        <v>1</v>
      </c>
      <c r="F47">
        <v>1</v>
      </c>
      <c r="G47">
        <v>1</v>
      </c>
      <c r="H47">
        <v>3</v>
      </c>
      <c r="I47" t="s">
        <v>563</v>
      </c>
      <c r="J47" t="s">
        <v>564</v>
      </c>
      <c r="K47" t="s">
        <v>565</v>
      </c>
      <c r="L47">
        <v>1348</v>
      </c>
      <c r="N47">
        <v>1009</v>
      </c>
      <c r="O47" t="s">
        <v>559</v>
      </c>
      <c r="P47" t="s">
        <v>559</v>
      </c>
      <c r="Q47">
        <v>1000</v>
      </c>
      <c r="X47">
        <v>5.0099999999999997E-3</v>
      </c>
      <c r="Y47">
        <v>17183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6</v>
      </c>
      <c r="AG47">
        <v>5.0099999999999997E-3</v>
      </c>
      <c r="AH47">
        <v>2</v>
      </c>
      <c r="AI47">
        <v>74716067</v>
      </c>
      <c r="AJ47">
        <v>52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ROW(Source!A43)</f>
        <v>43</v>
      </c>
      <c r="B48">
        <v>74716081</v>
      </c>
      <c r="C48">
        <v>74716056</v>
      </c>
      <c r="D48">
        <v>49514607</v>
      </c>
      <c r="E48">
        <v>70</v>
      </c>
      <c r="F48">
        <v>1</v>
      </c>
      <c r="G48">
        <v>1</v>
      </c>
      <c r="H48">
        <v>3</v>
      </c>
      <c r="I48" t="s">
        <v>584</v>
      </c>
      <c r="J48" t="s">
        <v>6</v>
      </c>
      <c r="K48" t="s">
        <v>585</v>
      </c>
      <c r="L48">
        <v>1327</v>
      </c>
      <c r="N48">
        <v>1005</v>
      </c>
      <c r="O48" t="s">
        <v>105</v>
      </c>
      <c r="P48" t="s">
        <v>105</v>
      </c>
      <c r="Q48">
        <v>1</v>
      </c>
      <c r="X48">
        <v>100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6</v>
      </c>
      <c r="AG48">
        <v>100</v>
      </c>
      <c r="AH48">
        <v>3</v>
      </c>
      <c r="AI48">
        <v>-1</v>
      </c>
      <c r="AJ48" t="s">
        <v>6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ROW(Source!A43)</f>
        <v>43</v>
      </c>
      <c r="B49">
        <v>74716082</v>
      </c>
      <c r="C49">
        <v>74716056</v>
      </c>
      <c r="D49">
        <v>49514616</v>
      </c>
      <c r="E49">
        <v>70</v>
      </c>
      <c r="F49">
        <v>1</v>
      </c>
      <c r="G49">
        <v>1</v>
      </c>
      <c r="H49">
        <v>3</v>
      </c>
      <c r="I49" t="s">
        <v>586</v>
      </c>
      <c r="J49" t="s">
        <v>6</v>
      </c>
      <c r="K49" t="s">
        <v>587</v>
      </c>
      <c r="L49">
        <v>1346</v>
      </c>
      <c r="N49">
        <v>1009</v>
      </c>
      <c r="O49" t="s">
        <v>540</v>
      </c>
      <c r="P49" t="s">
        <v>540</v>
      </c>
      <c r="Q49">
        <v>1</v>
      </c>
      <c r="X49">
        <v>0</v>
      </c>
      <c r="Y49">
        <v>0</v>
      </c>
      <c r="Z49">
        <v>0</v>
      </c>
      <c r="AA49">
        <v>0</v>
      </c>
      <c r="AB49">
        <v>0</v>
      </c>
      <c r="AC49">
        <v>1</v>
      </c>
      <c r="AD49">
        <v>0</v>
      </c>
      <c r="AE49">
        <v>0</v>
      </c>
      <c r="AF49" t="s">
        <v>6</v>
      </c>
      <c r="AG49">
        <v>0</v>
      </c>
      <c r="AH49">
        <v>3</v>
      </c>
      <c r="AI49">
        <v>-1</v>
      </c>
      <c r="AJ49" t="s">
        <v>6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ROW(Source!A43)</f>
        <v>43</v>
      </c>
      <c r="B50">
        <v>74716083</v>
      </c>
      <c r="C50">
        <v>74716056</v>
      </c>
      <c r="D50">
        <v>49514616</v>
      </c>
      <c r="E50">
        <v>70</v>
      </c>
      <c r="F50">
        <v>1</v>
      </c>
      <c r="G50">
        <v>1</v>
      </c>
      <c r="H50">
        <v>3</v>
      </c>
      <c r="I50" t="s">
        <v>586</v>
      </c>
      <c r="J50" t="s">
        <v>6</v>
      </c>
      <c r="K50" t="s">
        <v>588</v>
      </c>
      <c r="L50">
        <v>1371</v>
      </c>
      <c r="N50">
        <v>1013</v>
      </c>
      <c r="O50" t="s">
        <v>23</v>
      </c>
      <c r="P50" t="s">
        <v>23</v>
      </c>
      <c r="Q50">
        <v>1</v>
      </c>
      <c r="X50">
        <v>0</v>
      </c>
      <c r="Y50">
        <v>0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0</v>
      </c>
      <c r="AF50" t="s">
        <v>6</v>
      </c>
      <c r="AG50">
        <v>0</v>
      </c>
      <c r="AH50">
        <v>3</v>
      </c>
      <c r="AI50">
        <v>-1</v>
      </c>
      <c r="AJ50" t="s">
        <v>6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ROW(Source!A43)</f>
        <v>43</v>
      </c>
      <c r="B51">
        <v>74716084</v>
      </c>
      <c r="C51">
        <v>74716056</v>
      </c>
      <c r="D51">
        <v>49514677</v>
      </c>
      <c r="E51">
        <v>70</v>
      </c>
      <c r="F51">
        <v>1</v>
      </c>
      <c r="G51">
        <v>1</v>
      </c>
      <c r="H51">
        <v>3</v>
      </c>
      <c r="I51" t="s">
        <v>589</v>
      </c>
      <c r="J51" t="s">
        <v>6</v>
      </c>
      <c r="K51" t="s">
        <v>590</v>
      </c>
      <c r="L51">
        <v>1371</v>
      </c>
      <c r="N51">
        <v>1013</v>
      </c>
      <c r="O51" t="s">
        <v>23</v>
      </c>
      <c r="P51" t="s">
        <v>23</v>
      </c>
      <c r="Q51">
        <v>1</v>
      </c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0</v>
      </c>
      <c r="AF51" t="s">
        <v>6</v>
      </c>
      <c r="AG51">
        <v>0</v>
      </c>
      <c r="AH51">
        <v>3</v>
      </c>
      <c r="AI51">
        <v>-1</v>
      </c>
      <c r="AJ51" t="s">
        <v>6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ROW(Source!A43)</f>
        <v>43</v>
      </c>
      <c r="B52">
        <v>74716085</v>
      </c>
      <c r="C52">
        <v>74716056</v>
      </c>
      <c r="D52">
        <v>49514711</v>
      </c>
      <c r="E52">
        <v>70</v>
      </c>
      <c r="F52">
        <v>1</v>
      </c>
      <c r="G52">
        <v>1</v>
      </c>
      <c r="H52">
        <v>3</v>
      </c>
      <c r="I52" t="s">
        <v>591</v>
      </c>
      <c r="J52" t="s">
        <v>6</v>
      </c>
      <c r="K52" t="s">
        <v>592</v>
      </c>
      <c r="L52">
        <v>1371</v>
      </c>
      <c r="N52">
        <v>1013</v>
      </c>
      <c r="O52" t="s">
        <v>23</v>
      </c>
      <c r="P52" t="s">
        <v>23</v>
      </c>
      <c r="Q52">
        <v>1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0</v>
      </c>
      <c r="AF52" t="s">
        <v>6</v>
      </c>
      <c r="AG52">
        <v>0</v>
      </c>
      <c r="AH52">
        <v>3</v>
      </c>
      <c r="AI52">
        <v>-1</v>
      </c>
      <c r="AJ52" t="s">
        <v>6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ROW(Source!A46)</f>
        <v>46</v>
      </c>
      <c r="B53">
        <v>74748264</v>
      </c>
      <c r="C53">
        <v>74748248</v>
      </c>
      <c r="D53">
        <v>31715109</v>
      </c>
      <c r="E53">
        <v>70</v>
      </c>
      <c r="F53">
        <v>1</v>
      </c>
      <c r="G53">
        <v>1</v>
      </c>
      <c r="H53">
        <v>1</v>
      </c>
      <c r="I53" t="s">
        <v>548</v>
      </c>
      <c r="J53" t="s">
        <v>6</v>
      </c>
      <c r="K53" t="s">
        <v>549</v>
      </c>
      <c r="L53">
        <v>1191</v>
      </c>
      <c r="N53">
        <v>1013</v>
      </c>
      <c r="O53" t="s">
        <v>524</v>
      </c>
      <c r="P53" t="s">
        <v>524</v>
      </c>
      <c r="Q53">
        <v>1</v>
      </c>
      <c r="X53">
        <v>122</v>
      </c>
      <c r="Y53">
        <v>0</v>
      </c>
      <c r="Z53">
        <v>0</v>
      </c>
      <c r="AA53">
        <v>0</v>
      </c>
      <c r="AB53">
        <v>8.74</v>
      </c>
      <c r="AC53">
        <v>0</v>
      </c>
      <c r="AD53">
        <v>1</v>
      </c>
      <c r="AE53">
        <v>1</v>
      </c>
      <c r="AF53" t="s">
        <v>64</v>
      </c>
      <c r="AG53">
        <v>128.1</v>
      </c>
      <c r="AH53">
        <v>2</v>
      </c>
      <c r="AI53">
        <v>74748249</v>
      </c>
      <c r="AJ53">
        <v>55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ROW(Source!A46)</f>
        <v>46</v>
      </c>
      <c r="B54">
        <v>74748265</v>
      </c>
      <c r="C54">
        <v>74748248</v>
      </c>
      <c r="D54">
        <v>31709492</v>
      </c>
      <c r="E54">
        <v>70</v>
      </c>
      <c r="F54">
        <v>1</v>
      </c>
      <c r="G54">
        <v>1</v>
      </c>
      <c r="H54">
        <v>1</v>
      </c>
      <c r="I54" t="s">
        <v>525</v>
      </c>
      <c r="J54" t="s">
        <v>6</v>
      </c>
      <c r="K54" t="s">
        <v>526</v>
      </c>
      <c r="L54">
        <v>1191</v>
      </c>
      <c r="N54">
        <v>1013</v>
      </c>
      <c r="O54" t="s">
        <v>524</v>
      </c>
      <c r="P54" t="s">
        <v>524</v>
      </c>
      <c r="Q54">
        <v>1</v>
      </c>
      <c r="X54">
        <v>0.64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2</v>
      </c>
      <c r="AF54" t="s">
        <v>64</v>
      </c>
      <c r="AG54">
        <v>0.67200000000000004</v>
      </c>
      <c r="AH54">
        <v>2</v>
      </c>
      <c r="AI54">
        <v>74748250</v>
      </c>
      <c r="AJ54">
        <v>56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ROW(Source!A46)</f>
        <v>46</v>
      </c>
      <c r="B55">
        <v>74748266</v>
      </c>
      <c r="C55">
        <v>74748248</v>
      </c>
      <c r="D55">
        <v>49672573</v>
      </c>
      <c r="E55">
        <v>1</v>
      </c>
      <c r="F55">
        <v>1</v>
      </c>
      <c r="G55">
        <v>1</v>
      </c>
      <c r="H55">
        <v>2</v>
      </c>
      <c r="I55" t="s">
        <v>527</v>
      </c>
      <c r="J55" t="s">
        <v>528</v>
      </c>
      <c r="K55" t="s">
        <v>529</v>
      </c>
      <c r="L55">
        <v>1367</v>
      </c>
      <c r="N55">
        <v>1011</v>
      </c>
      <c r="O55" t="s">
        <v>530</v>
      </c>
      <c r="P55" t="s">
        <v>530</v>
      </c>
      <c r="Q55">
        <v>1</v>
      </c>
      <c r="X55">
        <v>0.25</v>
      </c>
      <c r="Y55">
        <v>0</v>
      </c>
      <c r="Z55">
        <v>115.4</v>
      </c>
      <c r="AA55">
        <v>13.5</v>
      </c>
      <c r="AB55">
        <v>0</v>
      </c>
      <c r="AC55">
        <v>0</v>
      </c>
      <c r="AD55">
        <v>1</v>
      </c>
      <c r="AE55">
        <v>0</v>
      </c>
      <c r="AF55" t="s">
        <v>64</v>
      </c>
      <c r="AG55">
        <v>0.26250000000000001</v>
      </c>
      <c r="AH55">
        <v>2</v>
      </c>
      <c r="AI55">
        <v>74748251</v>
      </c>
      <c r="AJ55">
        <v>57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ROW(Source!A46)</f>
        <v>46</v>
      </c>
      <c r="B56">
        <v>74748267</v>
      </c>
      <c r="C56">
        <v>74748248</v>
      </c>
      <c r="D56">
        <v>49672695</v>
      </c>
      <c r="E56">
        <v>1</v>
      </c>
      <c r="F56">
        <v>1</v>
      </c>
      <c r="G56">
        <v>1</v>
      </c>
      <c r="H56">
        <v>2</v>
      </c>
      <c r="I56" t="s">
        <v>531</v>
      </c>
      <c r="J56" t="s">
        <v>532</v>
      </c>
      <c r="K56" t="s">
        <v>533</v>
      </c>
      <c r="L56">
        <v>1367</v>
      </c>
      <c r="N56">
        <v>1011</v>
      </c>
      <c r="O56" t="s">
        <v>530</v>
      </c>
      <c r="P56" t="s">
        <v>530</v>
      </c>
      <c r="Q56">
        <v>1</v>
      </c>
      <c r="X56">
        <v>17.649999999999999</v>
      </c>
      <c r="Y56">
        <v>0</v>
      </c>
      <c r="Z56">
        <v>3.12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64</v>
      </c>
      <c r="AG56">
        <v>18.532499999999999</v>
      </c>
      <c r="AH56">
        <v>2</v>
      </c>
      <c r="AI56">
        <v>74748252</v>
      </c>
      <c r="AJ56">
        <v>58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ROW(Source!A46)</f>
        <v>46</v>
      </c>
      <c r="B57">
        <v>74748268</v>
      </c>
      <c r="C57">
        <v>74748248</v>
      </c>
      <c r="D57">
        <v>49672703</v>
      </c>
      <c r="E57">
        <v>1</v>
      </c>
      <c r="F57">
        <v>1</v>
      </c>
      <c r="G57">
        <v>1</v>
      </c>
      <c r="H57">
        <v>2</v>
      </c>
      <c r="I57" t="s">
        <v>550</v>
      </c>
      <c r="J57" t="s">
        <v>551</v>
      </c>
      <c r="K57" t="s">
        <v>552</v>
      </c>
      <c r="L57">
        <v>1367</v>
      </c>
      <c r="N57">
        <v>1011</v>
      </c>
      <c r="O57" t="s">
        <v>530</v>
      </c>
      <c r="P57" t="s">
        <v>530</v>
      </c>
      <c r="Q57">
        <v>1</v>
      </c>
      <c r="X57">
        <v>0.23</v>
      </c>
      <c r="Y57">
        <v>0</v>
      </c>
      <c r="Z57">
        <v>6.66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64</v>
      </c>
      <c r="AG57">
        <v>0.24150000000000002</v>
      </c>
      <c r="AH57">
        <v>2</v>
      </c>
      <c r="AI57">
        <v>74748253</v>
      </c>
      <c r="AJ57">
        <v>59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ROW(Source!A46)</f>
        <v>46</v>
      </c>
      <c r="B58">
        <v>74748269</v>
      </c>
      <c r="C58">
        <v>74748248</v>
      </c>
      <c r="D58">
        <v>49673503</v>
      </c>
      <c r="E58">
        <v>1</v>
      </c>
      <c r="F58">
        <v>1</v>
      </c>
      <c r="G58">
        <v>1</v>
      </c>
      <c r="H58">
        <v>2</v>
      </c>
      <c r="I58" t="s">
        <v>534</v>
      </c>
      <c r="J58" t="s">
        <v>535</v>
      </c>
      <c r="K58" t="s">
        <v>536</v>
      </c>
      <c r="L58">
        <v>1367</v>
      </c>
      <c r="N58">
        <v>1011</v>
      </c>
      <c r="O58" t="s">
        <v>530</v>
      </c>
      <c r="P58" t="s">
        <v>530</v>
      </c>
      <c r="Q58">
        <v>1</v>
      </c>
      <c r="X58">
        <v>0.39</v>
      </c>
      <c r="Y58">
        <v>0</v>
      </c>
      <c r="Z58">
        <v>65.709999999999994</v>
      </c>
      <c r="AA58">
        <v>11.6</v>
      </c>
      <c r="AB58">
        <v>0</v>
      </c>
      <c r="AC58">
        <v>0</v>
      </c>
      <c r="AD58">
        <v>1</v>
      </c>
      <c r="AE58">
        <v>0</v>
      </c>
      <c r="AF58" t="s">
        <v>64</v>
      </c>
      <c r="AG58">
        <v>0.40950000000000003</v>
      </c>
      <c r="AH58">
        <v>2</v>
      </c>
      <c r="AI58">
        <v>74748254</v>
      </c>
      <c r="AJ58">
        <v>60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ROW(Source!A46)</f>
        <v>46</v>
      </c>
      <c r="B59">
        <v>74748270</v>
      </c>
      <c r="C59">
        <v>74748248</v>
      </c>
      <c r="D59">
        <v>49673715</v>
      </c>
      <c r="E59">
        <v>1</v>
      </c>
      <c r="F59">
        <v>1</v>
      </c>
      <c r="G59">
        <v>1</v>
      </c>
      <c r="H59">
        <v>2</v>
      </c>
      <c r="I59" t="s">
        <v>553</v>
      </c>
      <c r="J59" t="s">
        <v>554</v>
      </c>
      <c r="K59" t="s">
        <v>555</v>
      </c>
      <c r="L59">
        <v>1367</v>
      </c>
      <c r="N59">
        <v>1011</v>
      </c>
      <c r="O59" t="s">
        <v>530</v>
      </c>
      <c r="P59" t="s">
        <v>530</v>
      </c>
      <c r="Q59">
        <v>1</v>
      </c>
      <c r="X59">
        <v>1.33</v>
      </c>
      <c r="Y59">
        <v>0</v>
      </c>
      <c r="Z59">
        <v>8.1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64</v>
      </c>
      <c r="AG59">
        <v>1.3965000000000001</v>
      </c>
      <c r="AH59">
        <v>2</v>
      </c>
      <c r="AI59">
        <v>74748255</v>
      </c>
      <c r="AJ59">
        <v>61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ROW(Source!A46)</f>
        <v>46</v>
      </c>
      <c r="B60">
        <v>74748271</v>
      </c>
      <c r="C60">
        <v>74748248</v>
      </c>
      <c r="D60">
        <v>49521144</v>
      </c>
      <c r="E60">
        <v>1</v>
      </c>
      <c r="F60">
        <v>1</v>
      </c>
      <c r="G60">
        <v>1</v>
      </c>
      <c r="H60">
        <v>3</v>
      </c>
      <c r="I60" t="s">
        <v>556</v>
      </c>
      <c r="J60" t="s">
        <v>557</v>
      </c>
      <c r="K60" t="s">
        <v>558</v>
      </c>
      <c r="L60">
        <v>1348</v>
      </c>
      <c r="N60">
        <v>1009</v>
      </c>
      <c r="O60" t="s">
        <v>559</v>
      </c>
      <c r="P60" t="s">
        <v>559</v>
      </c>
      <c r="Q60">
        <v>1000</v>
      </c>
      <c r="X60">
        <v>8.4000000000000003E-4</v>
      </c>
      <c r="Y60">
        <v>26499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6</v>
      </c>
      <c r="AG60">
        <v>8.4000000000000003E-4</v>
      </c>
      <c r="AH60">
        <v>2</v>
      </c>
      <c r="AI60">
        <v>74748256</v>
      </c>
      <c r="AJ60">
        <v>62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ROW(Source!A46)</f>
        <v>46</v>
      </c>
      <c r="B61">
        <v>74748272</v>
      </c>
      <c r="C61">
        <v>74748248</v>
      </c>
      <c r="D61">
        <v>49524301</v>
      </c>
      <c r="E61">
        <v>1</v>
      </c>
      <c r="F61">
        <v>1</v>
      </c>
      <c r="G61">
        <v>1</v>
      </c>
      <c r="H61">
        <v>3</v>
      </c>
      <c r="I61" t="s">
        <v>560</v>
      </c>
      <c r="J61" t="s">
        <v>561</v>
      </c>
      <c r="K61" t="s">
        <v>562</v>
      </c>
      <c r="L61">
        <v>1348</v>
      </c>
      <c r="N61">
        <v>1009</v>
      </c>
      <c r="O61" t="s">
        <v>559</v>
      </c>
      <c r="P61" t="s">
        <v>559</v>
      </c>
      <c r="Q61">
        <v>1000</v>
      </c>
      <c r="X61">
        <v>3.8999999999999999E-4</v>
      </c>
      <c r="Y61">
        <v>10362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6</v>
      </c>
      <c r="AG61">
        <v>3.8999999999999999E-4</v>
      </c>
      <c r="AH61">
        <v>2</v>
      </c>
      <c r="AI61">
        <v>74748257</v>
      </c>
      <c r="AJ61">
        <v>63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ROW(Source!A46)</f>
        <v>46</v>
      </c>
      <c r="B62">
        <v>74748273</v>
      </c>
      <c r="C62">
        <v>74748248</v>
      </c>
      <c r="D62">
        <v>49525488</v>
      </c>
      <c r="E62">
        <v>1</v>
      </c>
      <c r="F62">
        <v>1</v>
      </c>
      <c r="G62">
        <v>1</v>
      </c>
      <c r="H62">
        <v>3</v>
      </c>
      <c r="I62" t="s">
        <v>537</v>
      </c>
      <c r="J62" t="s">
        <v>538</v>
      </c>
      <c r="K62" t="s">
        <v>539</v>
      </c>
      <c r="L62">
        <v>1346</v>
      </c>
      <c r="N62">
        <v>1009</v>
      </c>
      <c r="O62" t="s">
        <v>540</v>
      </c>
      <c r="P62" t="s">
        <v>540</v>
      </c>
      <c r="Q62">
        <v>1</v>
      </c>
      <c r="X62">
        <v>11</v>
      </c>
      <c r="Y62">
        <v>9.0399999999999991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6</v>
      </c>
      <c r="AG62">
        <v>11</v>
      </c>
      <c r="AH62">
        <v>2</v>
      </c>
      <c r="AI62">
        <v>74748258</v>
      </c>
      <c r="AJ62">
        <v>64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ROW(Source!A46)</f>
        <v>46</v>
      </c>
      <c r="B63">
        <v>74748274</v>
      </c>
      <c r="C63">
        <v>74748248</v>
      </c>
      <c r="D63">
        <v>49526492</v>
      </c>
      <c r="E63">
        <v>1</v>
      </c>
      <c r="F63">
        <v>1</v>
      </c>
      <c r="G63">
        <v>1</v>
      </c>
      <c r="H63">
        <v>3</v>
      </c>
      <c r="I63" t="s">
        <v>541</v>
      </c>
      <c r="J63" t="s">
        <v>542</v>
      </c>
      <c r="K63" t="s">
        <v>543</v>
      </c>
      <c r="L63">
        <v>1346</v>
      </c>
      <c r="N63">
        <v>1009</v>
      </c>
      <c r="O63" t="s">
        <v>540</v>
      </c>
      <c r="P63" t="s">
        <v>540</v>
      </c>
      <c r="Q63">
        <v>1</v>
      </c>
      <c r="X63">
        <v>7.58</v>
      </c>
      <c r="Y63">
        <v>23.09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6</v>
      </c>
      <c r="AG63">
        <v>7.58</v>
      </c>
      <c r="AH63">
        <v>2</v>
      </c>
      <c r="AI63">
        <v>74748259</v>
      </c>
      <c r="AJ63">
        <v>65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ROW(Source!A46)</f>
        <v>46</v>
      </c>
      <c r="B64">
        <v>74748275</v>
      </c>
      <c r="C64">
        <v>74748248</v>
      </c>
      <c r="D64">
        <v>49512814</v>
      </c>
      <c r="E64">
        <v>70</v>
      </c>
      <c r="F64">
        <v>1</v>
      </c>
      <c r="G64">
        <v>1</v>
      </c>
      <c r="H64">
        <v>3</v>
      </c>
      <c r="I64" t="s">
        <v>582</v>
      </c>
      <c r="J64" t="s">
        <v>6</v>
      </c>
      <c r="K64" t="s">
        <v>583</v>
      </c>
      <c r="L64">
        <v>1327</v>
      </c>
      <c r="N64">
        <v>1005</v>
      </c>
      <c r="O64" t="s">
        <v>105</v>
      </c>
      <c r="P64" t="s">
        <v>105</v>
      </c>
      <c r="Q64">
        <v>1</v>
      </c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 t="s">
        <v>6</v>
      </c>
      <c r="AG64">
        <v>0</v>
      </c>
      <c r="AH64">
        <v>3</v>
      </c>
      <c r="AI64">
        <v>-1</v>
      </c>
      <c r="AJ64" t="s">
        <v>6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ROW(Source!A46)</f>
        <v>46</v>
      </c>
      <c r="B65">
        <v>74748276</v>
      </c>
      <c r="C65">
        <v>74748248</v>
      </c>
      <c r="D65">
        <v>49555131</v>
      </c>
      <c r="E65">
        <v>1</v>
      </c>
      <c r="F65">
        <v>1</v>
      </c>
      <c r="G65">
        <v>1</v>
      </c>
      <c r="H65">
        <v>3</v>
      </c>
      <c r="I65" t="s">
        <v>563</v>
      </c>
      <c r="J65" t="s">
        <v>564</v>
      </c>
      <c r="K65" t="s">
        <v>565</v>
      </c>
      <c r="L65">
        <v>1348</v>
      </c>
      <c r="N65">
        <v>1009</v>
      </c>
      <c r="O65" t="s">
        <v>559</v>
      </c>
      <c r="P65" t="s">
        <v>559</v>
      </c>
      <c r="Q65">
        <v>1000</v>
      </c>
      <c r="X65">
        <v>5.13E-3</v>
      </c>
      <c r="Y65">
        <v>17183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6</v>
      </c>
      <c r="AG65">
        <v>5.13E-3</v>
      </c>
      <c r="AH65">
        <v>2</v>
      </c>
      <c r="AI65">
        <v>74748260</v>
      </c>
      <c r="AJ65">
        <v>66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ROW(Source!A46)</f>
        <v>46</v>
      </c>
      <c r="B66">
        <v>74748277</v>
      </c>
      <c r="C66">
        <v>74748248</v>
      </c>
      <c r="D66">
        <v>49514607</v>
      </c>
      <c r="E66">
        <v>70</v>
      </c>
      <c r="F66">
        <v>1</v>
      </c>
      <c r="G66">
        <v>1</v>
      </c>
      <c r="H66">
        <v>3</v>
      </c>
      <c r="I66" t="s">
        <v>584</v>
      </c>
      <c r="J66" t="s">
        <v>6</v>
      </c>
      <c r="K66" t="s">
        <v>585</v>
      </c>
      <c r="L66">
        <v>1327</v>
      </c>
      <c r="N66">
        <v>1005</v>
      </c>
      <c r="O66" t="s">
        <v>105</v>
      </c>
      <c r="P66" t="s">
        <v>105</v>
      </c>
      <c r="Q66">
        <v>1</v>
      </c>
      <c r="X66">
        <v>100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6</v>
      </c>
      <c r="AG66">
        <v>100</v>
      </c>
      <c r="AH66">
        <v>3</v>
      </c>
      <c r="AI66">
        <v>-1</v>
      </c>
      <c r="AJ66" t="s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ROW(Source!A46)</f>
        <v>46</v>
      </c>
      <c r="B67">
        <v>74748278</v>
      </c>
      <c r="C67">
        <v>74748248</v>
      </c>
      <c r="D67">
        <v>49514616</v>
      </c>
      <c r="E67">
        <v>70</v>
      </c>
      <c r="F67">
        <v>1</v>
      </c>
      <c r="G67">
        <v>1</v>
      </c>
      <c r="H67">
        <v>3</v>
      </c>
      <c r="I67" t="s">
        <v>586</v>
      </c>
      <c r="J67" t="s">
        <v>6</v>
      </c>
      <c r="K67" t="s">
        <v>587</v>
      </c>
      <c r="L67">
        <v>1346</v>
      </c>
      <c r="N67">
        <v>1009</v>
      </c>
      <c r="O67" t="s">
        <v>540</v>
      </c>
      <c r="P67" t="s">
        <v>540</v>
      </c>
      <c r="Q67">
        <v>1</v>
      </c>
      <c r="X67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0</v>
      </c>
      <c r="AF67" t="s">
        <v>6</v>
      </c>
      <c r="AG67">
        <v>0</v>
      </c>
      <c r="AH67">
        <v>3</v>
      </c>
      <c r="AI67">
        <v>-1</v>
      </c>
      <c r="AJ67" t="s">
        <v>6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ROW(Source!A46)</f>
        <v>46</v>
      </c>
      <c r="B68">
        <v>74748279</v>
      </c>
      <c r="C68">
        <v>74748248</v>
      </c>
      <c r="D68">
        <v>49514616</v>
      </c>
      <c r="E68">
        <v>70</v>
      </c>
      <c r="F68">
        <v>1</v>
      </c>
      <c r="G68">
        <v>1</v>
      </c>
      <c r="H68">
        <v>3</v>
      </c>
      <c r="I68" t="s">
        <v>586</v>
      </c>
      <c r="J68" t="s">
        <v>6</v>
      </c>
      <c r="K68" t="s">
        <v>588</v>
      </c>
      <c r="L68">
        <v>1371</v>
      </c>
      <c r="N68">
        <v>1013</v>
      </c>
      <c r="O68" t="s">
        <v>23</v>
      </c>
      <c r="P68" t="s">
        <v>23</v>
      </c>
      <c r="Q68">
        <v>1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E68">
        <v>0</v>
      </c>
      <c r="AF68" t="s">
        <v>6</v>
      </c>
      <c r="AG68">
        <v>0</v>
      </c>
      <c r="AH68">
        <v>3</v>
      </c>
      <c r="AI68">
        <v>-1</v>
      </c>
      <c r="AJ68" t="s">
        <v>6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ROW(Source!A46)</f>
        <v>46</v>
      </c>
      <c r="B69">
        <v>74748280</v>
      </c>
      <c r="C69">
        <v>74748248</v>
      </c>
      <c r="D69">
        <v>49514677</v>
      </c>
      <c r="E69">
        <v>70</v>
      </c>
      <c r="F69">
        <v>1</v>
      </c>
      <c r="G69">
        <v>1</v>
      </c>
      <c r="H69">
        <v>3</v>
      </c>
      <c r="I69" t="s">
        <v>589</v>
      </c>
      <c r="J69" t="s">
        <v>6</v>
      </c>
      <c r="K69" t="s">
        <v>590</v>
      </c>
      <c r="L69">
        <v>1371</v>
      </c>
      <c r="N69">
        <v>1013</v>
      </c>
      <c r="O69" t="s">
        <v>23</v>
      </c>
      <c r="P69" t="s">
        <v>23</v>
      </c>
      <c r="Q69">
        <v>1</v>
      </c>
      <c r="X69">
        <v>0</v>
      </c>
      <c r="Y69">
        <v>0</v>
      </c>
      <c r="Z69">
        <v>0</v>
      </c>
      <c r="AA69">
        <v>0</v>
      </c>
      <c r="AB69">
        <v>0</v>
      </c>
      <c r="AC69">
        <v>1</v>
      </c>
      <c r="AD69">
        <v>0</v>
      </c>
      <c r="AE69">
        <v>0</v>
      </c>
      <c r="AF69" t="s">
        <v>6</v>
      </c>
      <c r="AG69">
        <v>0</v>
      </c>
      <c r="AH69">
        <v>3</v>
      </c>
      <c r="AI69">
        <v>-1</v>
      </c>
      <c r="AJ69" t="s">
        <v>6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ROW(Source!A46)</f>
        <v>46</v>
      </c>
      <c r="B70">
        <v>74748281</v>
      </c>
      <c r="C70">
        <v>74748248</v>
      </c>
      <c r="D70">
        <v>49514711</v>
      </c>
      <c r="E70">
        <v>70</v>
      </c>
      <c r="F70">
        <v>1</v>
      </c>
      <c r="G70">
        <v>1</v>
      </c>
      <c r="H70">
        <v>3</v>
      </c>
      <c r="I70" t="s">
        <v>591</v>
      </c>
      <c r="J70" t="s">
        <v>6</v>
      </c>
      <c r="K70" t="s">
        <v>592</v>
      </c>
      <c r="L70">
        <v>1371</v>
      </c>
      <c r="N70">
        <v>1013</v>
      </c>
      <c r="O70" t="s">
        <v>23</v>
      </c>
      <c r="P70" t="s">
        <v>23</v>
      </c>
      <c r="Q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1</v>
      </c>
      <c r="AD70">
        <v>0</v>
      </c>
      <c r="AE70">
        <v>0</v>
      </c>
      <c r="AF70" t="s">
        <v>6</v>
      </c>
      <c r="AG70">
        <v>0</v>
      </c>
      <c r="AH70">
        <v>3</v>
      </c>
      <c r="AI70">
        <v>-1</v>
      </c>
      <c r="AJ70" t="s">
        <v>6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ROW(Source!A49)</f>
        <v>49</v>
      </c>
      <c r="B71">
        <v>74748408</v>
      </c>
      <c r="C71">
        <v>74748395</v>
      </c>
      <c r="D71">
        <v>31715109</v>
      </c>
      <c r="E71">
        <v>70</v>
      </c>
      <c r="F71">
        <v>1</v>
      </c>
      <c r="G71">
        <v>1</v>
      </c>
      <c r="H71">
        <v>1</v>
      </c>
      <c r="I71" t="s">
        <v>548</v>
      </c>
      <c r="J71" t="s">
        <v>6</v>
      </c>
      <c r="K71" t="s">
        <v>549</v>
      </c>
      <c r="L71">
        <v>1191</v>
      </c>
      <c r="N71">
        <v>1013</v>
      </c>
      <c r="O71" t="s">
        <v>524</v>
      </c>
      <c r="P71" t="s">
        <v>524</v>
      </c>
      <c r="Q71">
        <v>1</v>
      </c>
      <c r="X71">
        <v>154</v>
      </c>
      <c r="Y71">
        <v>0</v>
      </c>
      <c r="Z71">
        <v>0</v>
      </c>
      <c r="AA71">
        <v>0</v>
      </c>
      <c r="AB71">
        <v>8.74</v>
      </c>
      <c r="AC71">
        <v>0</v>
      </c>
      <c r="AD71">
        <v>1</v>
      </c>
      <c r="AE71">
        <v>1</v>
      </c>
      <c r="AF71" t="s">
        <v>64</v>
      </c>
      <c r="AG71">
        <v>161.70000000000002</v>
      </c>
      <c r="AH71">
        <v>2</v>
      </c>
      <c r="AI71">
        <v>74748396</v>
      </c>
      <c r="AJ71">
        <v>69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ROW(Source!A49)</f>
        <v>49</v>
      </c>
      <c r="B72">
        <v>74748409</v>
      </c>
      <c r="C72">
        <v>74748395</v>
      </c>
      <c r="D72">
        <v>31709492</v>
      </c>
      <c r="E72">
        <v>70</v>
      </c>
      <c r="F72">
        <v>1</v>
      </c>
      <c r="G72">
        <v>1</v>
      </c>
      <c r="H72">
        <v>1</v>
      </c>
      <c r="I72" t="s">
        <v>525</v>
      </c>
      <c r="J72" t="s">
        <v>6</v>
      </c>
      <c r="K72" t="s">
        <v>526</v>
      </c>
      <c r="L72">
        <v>1191</v>
      </c>
      <c r="N72">
        <v>1013</v>
      </c>
      <c r="O72" t="s">
        <v>524</v>
      </c>
      <c r="P72" t="s">
        <v>524</v>
      </c>
      <c r="Q72">
        <v>1</v>
      </c>
      <c r="X72">
        <v>1.2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2</v>
      </c>
      <c r="AF72" t="s">
        <v>64</v>
      </c>
      <c r="AG72">
        <v>1.26</v>
      </c>
      <c r="AH72">
        <v>2</v>
      </c>
      <c r="AI72">
        <v>74748397</v>
      </c>
      <c r="AJ72">
        <v>70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ROW(Source!A49)</f>
        <v>49</v>
      </c>
      <c r="B73">
        <v>74748410</v>
      </c>
      <c r="C73">
        <v>74748395</v>
      </c>
      <c r="D73">
        <v>49672573</v>
      </c>
      <c r="E73">
        <v>1</v>
      </c>
      <c r="F73">
        <v>1</v>
      </c>
      <c r="G73">
        <v>1</v>
      </c>
      <c r="H73">
        <v>2</v>
      </c>
      <c r="I73" t="s">
        <v>527</v>
      </c>
      <c r="J73" t="s">
        <v>528</v>
      </c>
      <c r="K73" t="s">
        <v>529</v>
      </c>
      <c r="L73">
        <v>1367</v>
      </c>
      <c r="N73">
        <v>1011</v>
      </c>
      <c r="O73" t="s">
        <v>530</v>
      </c>
      <c r="P73" t="s">
        <v>530</v>
      </c>
      <c r="Q73">
        <v>1</v>
      </c>
      <c r="X73">
        <v>0.48</v>
      </c>
      <c r="Y73">
        <v>0</v>
      </c>
      <c r="Z73">
        <v>115.4</v>
      </c>
      <c r="AA73">
        <v>13.5</v>
      </c>
      <c r="AB73">
        <v>0</v>
      </c>
      <c r="AC73">
        <v>0</v>
      </c>
      <c r="AD73">
        <v>1</v>
      </c>
      <c r="AE73">
        <v>0</v>
      </c>
      <c r="AF73" t="s">
        <v>64</v>
      </c>
      <c r="AG73">
        <v>0.504</v>
      </c>
      <c r="AH73">
        <v>2</v>
      </c>
      <c r="AI73">
        <v>74748398</v>
      </c>
      <c r="AJ73">
        <v>71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ROW(Source!A49)</f>
        <v>49</v>
      </c>
      <c r="B74">
        <v>74748411</v>
      </c>
      <c r="C74">
        <v>74748395</v>
      </c>
      <c r="D74">
        <v>49672703</v>
      </c>
      <c r="E74">
        <v>1</v>
      </c>
      <c r="F74">
        <v>1</v>
      </c>
      <c r="G74">
        <v>1</v>
      </c>
      <c r="H74">
        <v>2</v>
      </c>
      <c r="I74" t="s">
        <v>550</v>
      </c>
      <c r="J74" t="s">
        <v>551</v>
      </c>
      <c r="K74" t="s">
        <v>552</v>
      </c>
      <c r="L74">
        <v>1367</v>
      </c>
      <c r="N74">
        <v>1011</v>
      </c>
      <c r="O74" t="s">
        <v>530</v>
      </c>
      <c r="P74" t="s">
        <v>530</v>
      </c>
      <c r="Q74">
        <v>1</v>
      </c>
      <c r="X74">
        <v>0.34</v>
      </c>
      <c r="Y74">
        <v>0</v>
      </c>
      <c r="Z74">
        <v>6.66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64</v>
      </c>
      <c r="AG74">
        <v>0.35700000000000004</v>
      </c>
      <c r="AH74">
        <v>2</v>
      </c>
      <c r="AI74">
        <v>74748399</v>
      </c>
      <c r="AJ74">
        <v>72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ROW(Source!A49)</f>
        <v>49</v>
      </c>
      <c r="B75">
        <v>74748412</v>
      </c>
      <c r="C75">
        <v>74748395</v>
      </c>
      <c r="D75">
        <v>49673503</v>
      </c>
      <c r="E75">
        <v>1</v>
      </c>
      <c r="F75">
        <v>1</v>
      </c>
      <c r="G75">
        <v>1</v>
      </c>
      <c r="H75">
        <v>2</v>
      </c>
      <c r="I75" t="s">
        <v>534</v>
      </c>
      <c r="J75" t="s">
        <v>535</v>
      </c>
      <c r="K75" t="s">
        <v>536</v>
      </c>
      <c r="L75">
        <v>1367</v>
      </c>
      <c r="N75">
        <v>1011</v>
      </c>
      <c r="O75" t="s">
        <v>530</v>
      </c>
      <c r="P75" t="s">
        <v>530</v>
      </c>
      <c r="Q75">
        <v>1</v>
      </c>
      <c r="X75">
        <v>0.72</v>
      </c>
      <c r="Y75">
        <v>0</v>
      </c>
      <c r="Z75">
        <v>65.709999999999994</v>
      </c>
      <c r="AA75">
        <v>11.6</v>
      </c>
      <c r="AB75">
        <v>0</v>
      </c>
      <c r="AC75">
        <v>0</v>
      </c>
      <c r="AD75">
        <v>1</v>
      </c>
      <c r="AE75">
        <v>0</v>
      </c>
      <c r="AF75" t="s">
        <v>64</v>
      </c>
      <c r="AG75">
        <v>0.75600000000000001</v>
      </c>
      <c r="AH75">
        <v>2</v>
      </c>
      <c r="AI75">
        <v>74748400</v>
      </c>
      <c r="AJ75">
        <v>73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ROW(Source!A49)</f>
        <v>49</v>
      </c>
      <c r="B76">
        <v>74748413</v>
      </c>
      <c r="C76">
        <v>74748395</v>
      </c>
      <c r="D76">
        <v>49673715</v>
      </c>
      <c r="E76">
        <v>1</v>
      </c>
      <c r="F76">
        <v>1</v>
      </c>
      <c r="G76">
        <v>1</v>
      </c>
      <c r="H76">
        <v>2</v>
      </c>
      <c r="I76" t="s">
        <v>553</v>
      </c>
      <c r="J76" t="s">
        <v>554</v>
      </c>
      <c r="K76" t="s">
        <v>555</v>
      </c>
      <c r="L76">
        <v>1367</v>
      </c>
      <c r="N76">
        <v>1011</v>
      </c>
      <c r="O76" t="s">
        <v>530</v>
      </c>
      <c r="P76" t="s">
        <v>530</v>
      </c>
      <c r="Q76">
        <v>1</v>
      </c>
      <c r="X76">
        <v>1.54</v>
      </c>
      <c r="Y76">
        <v>0</v>
      </c>
      <c r="Z76">
        <v>8.1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64</v>
      </c>
      <c r="AG76">
        <v>1.6170000000000002</v>
      </c>
      <c r="AH76">
        <v>2</v>
      </c>
      <c r="AI76">
        <v>74748401</v>
      </c>
      <c r="AJ76">
        <v>74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ROW(Source!A49)</f>
        <v>49</v>
      </c>
      <c r="B77">
        <v>74748414</v>
      </c>
      <c r="C77">
        <v>74748395</v>
      </c>
      <c r="D77">
        <v>49521144</v>
      </c>
      <c r="E77">
        <v>1</v>
      </c>
      <c r="F77">
        <v>1</v>
      </c>
      <c r="G77">
        <v>1</v>
      </c>
      <c r="H77">
        <v>3</v>
      </c>
      <c r="I77" t="s">
        <v>556</v>
      </c>
      <c r="J77" t="s">
        <v>557</v>
      </c>
      <c r="K77" t="s">
        <v>558</v>
      </c>
      <c r="L77">
        <v>1348</v>
      </c>
      <c r="N77">
        <v>1009</v>
      </c>
      <c r="O77" t="s">
        <v>559</v>
      </c>
      <c r="P77" t="s">
        <v>559</v>
      </c>
      <c r="Q77">
        <v>1000</v>
      </c>
      <c r="X77">
        <v>8.8999999999999995E-4</v>
      </c>
      <c r="Y77">
        <v>26499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6</v>
      </c>
      <c r="AG77">
        <v>8.8999999999999995E-4</v>
      </c>
      <c r="AH77">
        <v>2</v>
      </c>
      <c r="AI77">
        <v>74748402</v>
      </c>
      <c r="AJ77">
        <v>75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ROW(Source!A49)</f>
        <v>49</v>
      </c>
      <c r="B78">
        <v>74748415</v>
      </c>
      <c r="C78">
        <v>74748395</v>
      </c>
      <c r="D78">
        <v>49524301</v>
      </c>
      <c r="E78">
        <v>1</v>
      </c>
      <c r="F78">
        <v>1</v>
      </c>
      <c r="G78">
        <v>1</v>
      </c>
      <c r="H78">
        <v>3</v>
      </c>
      <c r="I78" t="s">
        <v>560</v>
      </c>
      <c r="J78" t="s">
        <v>561</v>
      </c>
      <c r="K78" t="s">
        <v>562</v>
      </c>
      <c r="L78">
        <v>1348</v>
      </c>
      <c r="N78">
        <v>1009</v>
      </c>
      <c r="O78" t="s">
        <v>559</v>
      </c>
      <c r="P78" t="s">
        <v>559</v>
      </c>
      <c r="Q78">
        <v>1000</v>
      </c>
      <c r="X78">
        <v>4.4999999999999999E-4</v>
      </c>
      <c r="Y78">
        <v>10362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6</v>
      </c>
      <c r="AG78">
        <v>4.4999999999999999E-4</v>
      </c>
      <c r="AH78">
        <v>2</v>
      </c>
      <c r="AI78">
        <v>74748403</v>
      </c>
      <c r="AJ78">
        <v>76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ROW(Source!A49)</f>
        <v>49</v>
      </c>
      <c r="B79">
        <v>74748416</v>
      </c>
      <c r="C79">
        <v>74748395</v>
      </c>
      <c r="D79">
        <v>49525488</v>
      </c>
      <c r="E79">
        <v>1</v>
      </c>
      <c r="F79">
        <v>1</v>
      </c>
      <c r="G79">
        <v>1</v>
      </c>
      <c r="H79">
        <v>3</v>
      </c>
      <c r="I79" t="s">
        <v>537</v>
      </c>
      <c r="J79" t="s">
        <v>538</v>
      </c>
      <c r="K79" t="s">
        <v>539</v>
      </c>
      <c r="L79">
        <v>1346</v>
      </c>
      <c r="N79">
        <v>1009</v>
      </c>
      <c r="O79" t="s">
        <v>540</v>
      </c>
      <c r="P79" t="s">
        <v>540</v>
      </c>
      <c r="Q79">
        <v>1</v>
      </c>
      <c r="X79">
        <v>15</v>
      </c>
      <c r="Y79">
        <v>9.0399999999999991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6</v>
      </c>
      <c r="AG79">
        <v>15</v>
      </c>
      <c r="AH79">
        <v>2</v>
      </c>
      <c r="AI79">
        <v>74748404</v>
      </c>
      <c r="AJ79">
        <v>77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ROW(Source!A49)</f>
        <v>49</v>
      </c>
      <c r="B80">
        <v>74748417</v>
      </c>
      <c r="C80">
        <v>74748395</v>
      </c>
      <c r="D80">
        <v>49526492</v>
      </c>
      <c r="E80">
        <v>1</v>
      </c>
      <c r="F80">
        <v>1</v>
      </c>
      <c r="G80">
        <v>1</v>
      </c>
      <c r="H80">
        <v>3</v>
      </c>
      <c r="I80" t="s">
        <v>541</v>
      </c>
      <c r="J80" t="s">
        <v>542</v>
      </c>
      <c r="K80" t="s">
        <v>543</v>
      </c>
      <c r="L80">
        <v>1346</v>
      </c>
      <c r="N80">
        <v>1009</v>
      </c>
      <c r="O80" t="s">
        <v>540</v>
      </c>
      <c r="P80" t="s">
        <v>540</v>
      </c>
      <c r="Q80">
        <v>1</v>
      </c>
      <c r="X80">
        <v>8</v>
      </c>
      <c r="Y80">
        <v>23.09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6</v>
      </c>
      <c r="AG80">
        <v>8</v>
      </c>
      <c r="AH80">
        <v>2</v>
      </c>
      <c r="AI80">
        <v>74748405</v>
      </c>
      <c r="AJ80">
        <v>78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ROW(Source!A49)</f>
        <v>49</v>
      </c>
      <c r="B81">
        <v>74748418</v>
      </c>
      <c r="C81">
        <v>74748395</v>
      </c>
      <c r="D81">
        <v>49512814</v>
      </c>
      <c r="E81">
        <v>70</v>
      </c>
      <c r="F81">
        <v>1</v>
      </c>
      <c r="G81">
        <v>1</v>
      </c>
      <c r="H81">
        <v>3</v>
      </c>
      <c r="I81" t="s">
        <v>582</v>
      </c>
      <c r="J81" t="s">
        <v>6</v>
      </c>
      <c r="K81" t="s">
        <v>583</v>
      </c>
      <c r="L81">
        <v>1327</v>
      </c>
      <c r="N81">
        <v>1005</v>
      </c>
      <c r="O81" t="s">
        <v>105</v>
      </c>
      <c r="P81" t="s">
        <v>105</v>
      </c>
      <c r="Q81">
        <v>1</v>
      </c>
      <c r="X81">
        <v>0</v>
      </c>
      <c r="Y81">
        <v>0</v>
      </c>
      <c r="Z81">
        <v>0</v>
      </c>
      <c r="AA81">
        <v>0</v>
      </c>
      <c r="AB81">
        <v>0</v>
      </c>
      <c r="AC81">
        <v>1</v>
      </c>
      <c r="AD81">
        <v>0</v>
      </c>
      <c r="AE81">
        <v>0</v>
      </c>
      <c r="AF81" t="s">
        <v>6</v>
      </c>
      <c r="AG81">
        <v>0</v>
      </c>
      <c r="AH81">
        <v>3</v>
      </c>
      <c r="AI81">
        <v>-1</v>
      </c>
      <c r="AJ81" t="s">
        <v>6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ROW(Source!A49)</f>
        <v>49</v>
      </c>
      <c r="B82">
        <v>74748419</v>
      </c>
      <c r="C82">
        <v>74748395</v>
      </c>
      <c r="D82">
        <v>49555131</v>
      </c>
      <c r="E82">
        <v>1</v>
      </c>
      <c r="F82">
        <v>1</v>
      </c>
      <c r="G82">
        <v>1</v>
      </c>
      <c r="H82">
        <v>3</v>
      </c>
      <c r="I82" t="s">
        <v>563</v>
      </c>
      <c r="J82" t="s">
        <v>564</v>
      </c>
      <c r="K82" t="s">
        <v>565</v>
      </c>
      <c r="L82">
        <v>1348</v>
      </c>
      <c r="N82">
        <v>1009</v>
      </c>
      <c r="O82" t="s">
        <v>559</v>
      </c>
      <c r="P82" t="s">
        <v>559</v>
      </c>
      <c r="Q82">
        <v>1000</v>
      </c>
      <c r="X82">
        <v>5.0099999999999997E-3</v>
      </c>
      <c r="Y82">
        <v>17183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6</v>
      </c>
      <c r="AG82">
        <v>5.0099999999999997E-3</v>
      </c>
      <c r="AH82">
        <v>2</v>
      </c>
      <c r="AI82">
        <v>74748406</v>
      </c>
      <c r="AJ82">
        <v>79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ROW(Source!A49)</f>
        <v>49</v>
      </c>
      <c r="B83">
        <v>74748420</v>
      </c>
      <c r="C83">
        <v>74748395</v>
      </c>
      <c r="D83">
        <v>49514607</v>
      </c>
      <c r="E83">
        <v>70</v>
      </c>
      <c r="F83">
        <v>1</v>
      </c>
      <c r="G83">
        <v>1</v>
      </c>
      <c r="H83">
        <v>3</v>
      </c>
      <c r="I83" t="s">
        <v>584</v>
      </c>
      <c r="J83" t="s">
        <v>6</v>
      </c>
      <c r="K83" t="s">
        <v>585</v>
      </c>
      <c r="L83">
        <v>1327</v>
      </c>
      <c r="N83">
        <v>1005</v>
      </c>
      <c r="O83" t="s">
        <v>105</v>
      </c>
      <c r="P83" t="s">
        <v>105</v>
      </c>
      <c r="Q83">
        <v>1</v>
      </c>
      <c r="X83">
        <v>100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6</v>
      </c>
      <c r="AG83">
        <v>100</v>
      </c>
      <c r="AH83">
        <v>3</v>
      </c>
      <c r="AI83">
        <v>-1</v>
      </c>
      <c r="AJ83" t="s">
        <v>6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ROW(Source!A49)</f>
        <v>49</v>
      </c>
      <c r="B84">
        <v>74748421</v>
      </c>
      <c r="C84">
        <v>74748395</v>
      </c>
      <c r="D84">
        <v>49514616</v>
      </c>
      <c r="E84">
        <v>70</v>
      </c>
      <c r="F84">
        <v>1</v>
      </c>
      <c r="G84">
        <v>1</v>
      </c>
      <c r="H84">
        <v>3</v>
      </c>
      <c r="I84" t="s">
        <v>586</v>
      </c>
      <c r="J84" t="s">
        <v>6</v>
      </c>
      <c r="K84" t="s">
        <v>587</v>
      </c>
      <c r="L84">
        <v>1346</v>
      </c>
      <c r="N84">
        <v>1009</v>
      </c>
      <c r="O84" t="s">
        <v>540</v>
      </c>
      <c r="P84" t="s">
        <v>540</v>
      </c>
      <c r="Q84">
        <v>1</v>
      </c>
      <c r="X84">
        <v>0</v>
      </c>
      <c r="Y84">
        <v>0</v>
      </c>
      <c r="Z84">
        <v>0</v>
      </c>
      <c r="AA84">
        <v>0</v>
      </c>
      <c r="AB84">
        <v>0</v>
      </c>
      <c r="AC84">
        <v>1</v>
      </c>
      <c r="AD84">
        <v>0</v>
      </c>
      <c r="AE84">
        <v>0</v>
      </c>
      <c r="AF84" t="s">
        <v>6</v>
      </c>
      <c r="AG84">
        <v>0</v>
      </c>
      <c r="AH84">
        <v>3</v>
      </c>
      <c r="AI84">
        <v>-1</v>
      </c>
      <c r="AJ84" t="s">
        <v>6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ROW(Source!A49)</f>
        <v>49</v>
      </c>
      <c r="B85">
        <v>74748422</v>
      </c>
      <c r="C85">
        <v>74748395</v>
      </c>
      <c r="D85">
        <v>49514616</v>
      </c>
      <c r="E85">
        <v>70</v>
      </c>
      <c r="F85">
        <v>1</v>
      </c>
      <c r="G85">
        <v>1</v>
      </c>
      <c r="H85">
        <v>3</v>
      </c>
      <c r="I85" t="s">
        <v>586</v>
      </c>
      <c r="J85" t="s">
        <v>6</v>
      </c>
      <c r="K85" t="s">
        <v>588</v>
      </c>
      <c r="L85">
        <v>1371</v>
      </c>
      <c r="N85">
        <v>1013</v>
      </c>
      <c r="O85" t="s">
        <v>23</v>
      </c>
      <c r="P85" t="s">
        <v>23</v>
      </c>
      <c r="Q85">
        <v>1</v>
      </c>
      <c r="X85">
        <v>0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0</v>
      </c>
      <c r="AF85" t="s">
        <v>6</v>
      </c>
      <c r="AG85">
        <v>0</v>
      </c>
      <c r="AH85">
        <v>3</v>
      </c>
      <c r="AI85">
        <v>-1</v>
      </c>
      <c r="AJ85" t="s">
        <v>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ROW(Source!A49)</f>
        <v>49</v>
      </c>
      <c r="B86">
        <v>74748423</v>
      </c>
      <c r="C86">
        <v>74748395</v>
      </c>
      <c r="D86">
        <v>49514677</v>
      </c>
      <c r="E86">
        <v>70</v>
      </c>
      <c r="F86">
        <v>1</v>
      </c>
      <c r="G86">
        <v>1</v>
      </c>
      <c r="H86">
        <v>3</v>
      </c>
      <c r="I86" t="s">
        <v>589</v>
      </c>
      <c r="J86" t="s">
        <v>6</v>
      </c>
      <c r="K86" t="s">
        <v>590</v>
      </c>
      <c r="L86">
        <v>1371</v>
      </c>
      <c r="N86">
        <v>1013</v>
      </c>
      <c r="O86" t="s">
        <v>23</v>
      </c>
      <c r="P86" t="s">
        <v>23</v>
      </c>
      <c r="Q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0</v>
      </c>
      <c r="AE86">
        <v>0</v>
      </c>
      <c r="AF86" t="s">
        <v>6</v>
      </c>
      <c r="AG86">
        <v>0</v>
      </c>
      <c r="AH86">
        <v>3</v>
      </c>
      <c r="AI86">
        <v>-1</v>
      </c>
      <c r="AJ86" t="s">
        <v>6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ROW(Source!A49)</f>
        <v>49</v>
      </c>
      <c r="B87">
        <v>74748424</v>
      </c>
      <c r="C87">
        <v>74748395</v>
      </c>
      <c r="D87">
        <v>49514711</v>
      </c>
      <c r="E87">
        <v>70</v>
      </c>
      <c r="F87">
        <v>1</v>
      </c>
      <c r="G87">
        <v>1</v>
      </c>
      <c r="H87">
        <v>3</v>
      </c>
      <c r="I87" t="s">
        <v>591</v>
      </c>
      <c r="J87" t="s">
        <v>6</v>
      </c>
      <c r="K87" t="s">
        <v>592</v>
      </c>
      <c r="L87">
        <v>1371</v>
      </c>
      <c r="N87">
        <v>1013</v>
      </c>
      <c r="O87" t="s">
        <v>23</v>
      </c>
      <c r="P87" t="s">
        <v>23</v>
      </c>
      <c r="Q87">
        <v>1</v>
      </c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0</v>
      </c>
      <c r="AE87">
        <v>0</v>
      </c>
      <c r="AF87" t="s">
        <v>6</v>
      </c>
      <c r="AG87">
        <v>0</v>
      </c>
      <c r="AH87">
        <v>3</v>
      </c>
      <c r="AI87">
        <v>-1</v>
      </c>
      <c r="AJ87" t="s">
        <v>6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ROW(Source!A53)</f>
        <v>53</v>
      </c>
      <c r="B88">
        <v>74716100</v>
      </c>
      <c r="C88">
        <v>74716087</v>
      </c>
      <c r="D88">
        <v>49510719</v>
      </c>
      <c r="E88">
        <v>70</v>
      </c>
      <c r="F88">
        <v>1</v>
      </c>
      <c r="G88">
        <v>1</v>
      </c>
      <c r="H88">
        <v>1</v>
      </c>
      <c r="I88" t="s">
        <v>548</v>
      </c>
      <c r="J88" t="s">
        <v>6</v>
      </c>
      <c r="K88" t="s">
        <v>549</v>
      </c>
      <c r="L88">
        <v>1191</v>
      </c>
      <c r="N88">
        <v>1013</v>
      </c>
      <c r="O88" t="s">
        <v>524</v>
      </c>
      <c r="P88" t="s">
        <v>524</v>
      </c>
      <c r="Q88">
        <v>1</v>
      </c>
      <c r="X88">
        <v>141</v>
      </c>
      <c r="Y88">
        <v>0</v>
      </c>
      <c r="Z88">
        <v>0</v>
      </c>
      <c r="AA88">
        <v>0</v>
      </c>
      <c r="AB88">
        <v>8.74</v>
      </c>
      <c r="AC88">
        <v>0</v>
      </c>
      <c r="AD88">
        <v>1</v>
      </c>
      <c r="AE88">
        <v>1</v>
      </c>
      <c r="AF88" t="s">
        <v>64</v>
      </c>
      <c r="AG88">
        <v>148.05000000000001</v>
      </c>
      <c r="AH88">
        <v>2</v>
      </c>
      <c r="AI88">
        <v>74716088</v>
      </c>
      <c r="AJ88">
        <v>83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ROW(Source!A53)</f>
        <v>53</v>
      </c>
      <c r="B89">
        <v>74716101</v>
      </c>
      <c r="C89">
        <v>74716087</v>
      </c>
      <c r="D89">
        <v>49510905</v>
      </c>
      <c r="E89">
        <v>70</v>
      </c>
      <c r="F89">
        <v>1</v>
      </c>
      <c r="G89">
        <v>1</v>
      </c>
      <c r="H89">
        <v>1</v>
      </c>
      <c r="I89" t="s">
        <v>525</v>
      </c>
      <c r="J89" t="s">
        <v>6</v>
      </c>
      <c r="K89" t="s">
        <v>526</v>
      </c>
      <c r="L89">
        <v>1191</v>
      </c>
      <c r="N89">
        <v>1013</v>
      </c>
      <c r="O89" t="s">
        <v>524</v>
      </c>
      <c r="P89" t="s">
        <v>524</v>
      </c>
      <c r="Q89">
        <v>1</v>
      </c>
      <c r="X89">
        <v>0.94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2</v>
      </c>
      <c r="AF89" t="s">
        <v>64</v>
      </c>
      <c r="AG89">
        <v>0.98699999999999999</v>
      </c>
      <c r="AH89">
        <v>2</v>
      </c>
      <c r="AI89">
        <v>74716089</v>
      </c>
      <c r="AJ89">
        <v>84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ROW(Source!A53)</f>
        <v>53</v>
      </c>
      <c r="B90">
        <v>74716102</v>
      </c>
      <c r="C90">
        <v>74716087</v>
      </c>
      <c r="D90">
        <v>49672573</v>
      </c>
      <c r="E90">
        <v>1</v>
      </c>
      <c r="F90">
        <v>1</v>
      </c>
      <c r="G90">
        <v>1</v>
      </c>
      <c r="H90">
        <v>2</v>
      </c>
      <c r="I90" t="s">
        <v>527</v>
      </c>
      <c r="J90" t="s">
        <v>528</v>
      </c>
      <c r="K90" t="s">
        <v>529</v>
      </c>
      <c r="L90">
        <v>1367</v>
      </c>
      <c r="N90">
        <v>1011</v>
      </c>
      <c r="O90" t="s">
        <v>530</v>
      </c>
      <c r="P90" t="s">
        <v>530</v>
      </c>
      <c r="Q90">
        <v>1</v>
      </c>
      <c r="X90">
        <v>0.38</v>
      </c>
      <c r="Y90">
        <v>0</v>
      </c>
      <c r="Z90">
        <v>115.4</v>
      </c>
      <c r="AA90">
        <v>13.5</v>
      </c>
      <c r="AB90">
        <v>0</v>
      </c>
      <c r="AC90">
        <v>0</v>
      </c>
      <c r="AD90">
        <v>1</v>
      </c>
      <c r="AE90">
        <v>0</v>
      </c>
      <c r="AF90" t="s">
        <v>64</v>
      </c>
      <c r="AG90">
        <v>0.39900000000000002</v>
      </c>
      <c r="AH90">
        <v>2</v>
      </c>
      <c r="AI90">
        <v>74716090</v>
      </c>
      <c r="AJ90">
        <v>85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ROW(Source!A53)</f>
        <v>53</v>
      </c>
      <c r="B91">
        <v>74716103</v>
      </c>
      <c r="C91">
        <v>74716087</v>
      </c>
      <c r="D91">
        <v>49672703</v>
      </c>
      <c r="E91">
        <v>1</v>
      </c>
      <c r="F91">
        <v>1</v>
      </c>
      <c r="G91">
        <v>1</v>
      </c>
      <c r="H91">
        <v>2</v>
      </c>
      <c r="I91" t="s">
        <v>550</v>
      </c>
      <c r="J91" t="s">
        <v>551</v>
      </c>
      <c r="K91" t="s">
        <v>552</v>
      </c>
      <c r="L91">
        <v>1367</v>
      </c>
      <c r="N91">
        <v>1011</v>
      </c>
      <c r="O91" t="s">
        <v>530</v>
      </c>
      <c r="P91" t="s">
        <v>530</v>
      </c>
      <c r="Q91">
        <v>1</v>
      </c>
      <c r="X91">
        <v>0.34</v>
      </c>
      <c r="Y91">
        <v>0</v>
      </c>
      <c r="Z91">
        <v>6.66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64</v>
      </c>
      <c r="AG91">
        <v>0.35700000000000004</v>
      </c>
      <c r="AH91">
        <v>2</v>
      </c>
      <c r="AI91">
        <v>74716091</v>
      </c>
      <c r="AJ91">
        <v>86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ROW(Source!A53)</f>
        <v>53</v>
      </c>
      <c r="B92">
        <v>74716104</v>
      </c>
      <c r="C92">
        <v>74716087</v>
      </c>
      <c r="D92">
        <v>49673503</v>
      </c>
      <c r="E92">
        <v>1</v>
      </c>
      <c r="F92">
        <v>1</v>
      </c>
      <c r="G92">
        <v>1</v>
      </c>
      <c r="H92">
        <v>2</v>
      </c>
      <c r="I92" t="s">
        <v>534</v>
      </c>
      <c r="J92" t="s">
        <v>535</v>
      </c>
      <c r="K92" t="s">
        <v>536</v>
      </c>
      <c r="L92">
        <v>1367</v>
      </c>
      <c r="N92">
        <v>1011</v>
      </c>
      <c r="O92" t="s">
        <v>530</v>
      </c>
      <c r="P92" t="s">
        <v>530</v>
      </c>
      <c r="Q92">
        <v>1</v>
      </c>
      <c r="X92">
        <v>0.56000000000000005</v>
      </c>
      <c r="Y92">
        <v>0</v>
      </c>
      <c r="Z92">
        <v>65.709999999999994</v>
      </c>
      <c r="AA92">
        <v>11.6</v>
      </c>
      <c r="AB92">
        <v>0</v>
      </c>
      <c r="AC92">
        <v>0</v>
      </c>
      <c r="AD92">
        <v>1</v>
      </c>
      <c r="AE92">
        <v>0</v>
      </c>
      <c r="AF92" t="s">
        <v>64</v>
      </c>
      <c r="AG92">
        <v>0.58800000000000008</v>
      </c>
      <c r="AH92">
        <v>2</v>
      </c>
      <c r="AI92">
        <v>74716092</v>
      </c>
      <c r="AJ92">
        <v>87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ROW(Source!A53)</f>
        <v>53</v>
      </c>
      <c r="B93">
        <v>74716105</v>
      </c>
      <c r="C93">
        <v>74716087</v>
      </c>
      <c r="D93">
        <v>49673715</v>
      </c>
      <c r="E93">
        <v>1</v>
      </c>
      <c r="F93">
        <v>1</v>
      </c>
      <c r="G93">
        <v>1</v>
      </c>
      <c r="H93">
        <v>2</v>
      </c>
      <c r="I93" t="s">
        <v>553</v>
      </c>
      <c r="J93" t="s">
        <v>554</v>
      </c>
      <c r="K93" t="s">
        <v>555</v>
      </c>
      <c r="L93">
        <v>1367</v>
      </c>
      <c r="N93">
        <v>1011</v>
      </c>
      <c r="O93" t="s">
        <v>530</v>
      </c>
      <c r="P93" t="s">
        <v>530</v>
      </c>
      <c r="Q93">
        <v>1</v>
      </c>
      <c r="X93">
        <v>1.4</v>
      </c>
      <c r="Y93">
        <v>0</v>
      </c>
      <c r="Z93">
        <v>8.1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64</v>
      </c>
      <c r="AG93">
        <v>1.47</v>
      </c>
      <c r="AH93">
        <v>2</v>
      </c>
      <c r="AI93">
        <v>74716093</v>
      </c>
      <c r="AJ93">
        <v>88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ROW(Source!A53)</f>
        <v>53</v>
      </c>
      <c r="B94">
        <v>74716106</v>
      </c>
      <c r="C94">
        <v>74716087</v>
      </c>
      <c r="D94">
        <v>49521144</v>
      </c>
      <c r="E94">
        <v>1</v>
      </c>
      <c r="F94">
        <v>1</v>
      </c>
      <c r="G94">
        <v>1</v>
      </c>
      <c r="H94">
        <v>3</v>
      </c>
      <c r="I94" t="s">
        <v>556</v>
      </c>
      <c r="J94" t="s">
        <v>557</v>
      </c>
      <c r="K94" t="s">
        <v>558</v>
      </c>
      <c r="L94">
        <v>1348</v>
      </c>
      <c r="N94">
        <v>1009</v>
      </c>
      <c r="O94" t="s">
        <v>559</v>
      </c>
      <c r="P94" t="s">
        <v>559</v>
      </c>
      <c r="Q94">
        <v>1000</v>
      </c>
      <c r="X94">
        <v>8.8999999999999995E-4</v>
      </c>
      <c r="Y94">
        <v>26499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6</v>
      </c>
      <c r="AG94">
        <v>8.8999999999999995E-4</v>
      </c>
      <c r="AH94">
        <v>2</v>
      </c>
      <c r="AI94">
        <v>74716094</v>
      </c>
      <c r="AJ94">
        <v>89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ROW(Source!A53)</f>
        <v>53</v>
      </c>
      <c r="B95">
        <v>74716107</v>
      </c>
      <c r="C95">
        <v>74716087</v>
      </c>
      <c r="D95">
        <v>49524301</v>
      </c>
      <c r="E95">
        <v>1</v>
      </c>
      <c r="F95">
        <v>1</v>
      </c>
      <c r="G95">
        <v>1</v>
      </c>
      <c r="H95">
        <v>3</v>
      </c>
      <c r="I95" t="s">
        <v>560</v>
      </c>
      <c r="J95" t="s">
        <v>561</v>
      </c>
      <c r="K95" t="s">
        <v>562</v>
      </c>
      <c r="L95">
        <v>1348</v>
      </c>
      <c r="N95">
        <v>1009</v>
      </c>
      <c r="O95" t="s">
        <v>559</v>
      </c>
      <c r="P95" t="s">
        <v>559</v>
      </c>
      <c r="Q95">
        <v>1000</v>
      </c>
      <c r="X95">
        <v>4.0999999999999999E-4</v>
      </c>
      <c r="Y95">
        <v>10362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6</v>
      </c>
      <c r="AG95">
        <v>4.0999999999999999E-4</v>
      </c>
      <c r="AH95">
        <v>2</v>
      </c>
      <c r="AI95">
        <v>74716095</v>
      </c>
      <c r="AJ95">
        <v>90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ROW(Source!A53)</f>
        <v>53</v>
      </c>
      <c r="B96">
        <v>74716108</v>
      </c>
      <c r="C96">
        <v>74716087</v>
      </c>
      <c r="D96">
        <v>49525488</v>
      </c>
      <c r="E96">
        <v>1</v>
      </c>
      <c r="F96">
        <v>1</v>
      </c>
      <c r="G96">
        <v>1</v>
      </c>
      <c r="H96">
        <v>3</v>
      </c>
      <c r="I96" t="s">
        <v>537</v>
      </c>
      <c r="J96" t="s">
        <v>538</v>
      </c>
      <c r="K96" t="s">
        <v>539</v>
      </c>
      <c r="L96">
        <v>1346</v>
      </c>
      <c r="N96">
        <v>1009</v>
      </c>
      <c r="O96" t="s">
        <v>540</v>
      </c>
      <c r="P96" t="s">
        <v>540</v>
      </c>
      <c r="Q96">
        <v>1</v>
      </c>
      <c r="X96">
        <v>15</v>
      </c>
      <c r="Y96">
        <v>9.0399999999999991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6</v>
      </c>
      <c r="AG96">
        <v>15</v>
      </c>
      <c r="AH96">
        <v>2</v>
      </c>
      <c r="AI96">
        <v>74716096</v>
      </c>
      <c r="AJ96">
        <v>91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ROW(Source!A53)</f>
        <v>53</v>
      </c>
      <c r="B97">
        <v>74716109</v>
      </c>
      <c r="C97">
        <v>74716087</v>
      </c>
      <c r="D97">
        <v>49526492</v>
      </c>
      <c r="E97">
        <v>1</v>
      </c>
      <c r="F97">
        <v>1</v>
      </c>
      <c r="G97">
        <v>1</v>
      </c>
      <c r="H97">
        <v>3</v>
      </c>
      <c r="I97" t="s">
        <v>541</v>
      </c>
      <c r="J97" t="s">
        <v>542</v>
      </c>
      <c r="K97" t="s">
        <v>543</v>
      </c>
      <c r="L97">
        <v>1346</v>
      </c>
      <c r="N97">
        <v>1009</v>
      </c>
      <c r="O97" t="s">
        <v>540</v>
      </c>
      <c r="P97" t="s">
        <v>540</v>
      </c>
      <c r="Q97">
        <v>1</v>
      </c>
      <c r="X97">
        <v>8</v>
      </c>
      <c r="Y97">
        <v>23.09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6</v>
      </c>
      <c r="AG97">
        <v>8</v>
      </c>
      <c r="AH97">
        <v>2</v>
      </c>
      <c r="AI97">
        <v>74716097</v>
      </c>
      <c r="AJ97">
        <v>92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ROW(Source!A53)</f>
        <v>53</v>
      </c>
      <c r="B98">
        <v>74716110</v>
      </c>
      <c r="C98">
        <v>74716087</v>
      </c>
      <c r="D98">
        <v>49512814</v>
      </c>
      <c r="E98">
        <v>70</v>
      </c>
      <c r="F98">
        <v>1</v>
      </c>
      <c r="G98">
        <v>1</v>
      </c>
      <c r="H98">
        <v>3</v>
      </c>
      <c r="I98" t="s">
        <v>582</v>
      </c>
      <c r="J98" t="s">
        <v>6</v>
      </c>
      <c r="K98" t="s">
        <v>583</v>
      </c>
      <c r="L98">
        <v>1327</v>
      </c>
      <c r="N98">
        <v>1005</v>
      </c>
      <c r="O98" t="s">
        <v>105</v>
      </c>
      <c r="P98" t="s">
        <v>105</v>
      </c>
      <c r="Q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1</v>
      </c>
      <c r="AD98">
        <v>0</v>
      </c>
      <c r="AE98">
        <v>0</v>
      </c>
      <c r="AF98" t="s">
        <v>6</v>
      </c>
      <c r="AG98">
        <v>0</v>
      </c>
      <c r="AH98">
        <v>3</v>
      </c>
      <c r="AI98">
        <v>-1</v>
      </c>
      <c r="AJ98" t="s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ROW(Source!A53)</f>
        <v>53</v>
      </c>
      <c r="B99">
        <v>74716111</v>
      </c>
      <c r="C99">
        <v>74716087</v>
      </c>
      <c r="D99">
        <v>49555131</v>
      </c>
      <c r="E99">
        <v>1</v>
      </c>
      <c r="F99">
        <v>1</v>
      </c>
      <c r="G99">
        <v>1</v>
      </c>
      <c r="H99">
        <v>3</v>
      </c>
      <c r="I99" t="s">
        <v>563</v>
      </c>
      <c r="J99" t="s">
        <v>564</v>
      </c>
      <c r="K99" t="s">
        <v>565</v>
      </c>
      <c r="L99">
        <v>1348</v>
      </c>
      <c r="N99">
        <v>1009</v>
      </c>
      <c r="O99" t="s">
        <v>559</v>
      </c>
      <c r="P99" t="s">
        <v>559</v>
      </c>
      <c r="Q99">
        <v>1000</v>
      </c>
      <c r="X99">
        <v>5.0099999999999997E-3</v>
      </c>
      <c r="Y99">
        <v>17183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6</v>
      </c>
      <c r="AG99">
        <v>5.0099999999999997E-3</v>
      </c>
      <c r="AH99">
        <v>2</v>
      </c>
      <c r="AI99">
        <v>74716098</v>
      </c>
      <c r="AJ99">
        <v>94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ROW(Source!A53)</f>
        <v>53</v>
      </c>
      <c r="B100">
        <v>74716112</v>
      </c>
      <c r="C100">
        <v>74716087</v>
      </c>
      <c r="D100">
        <v>49514607</v>
      </c>
      <c r="E100">
        <v>70</v>
      </c>
      <c r="F100">
        <v>1</v>
      </c>
      <c r="G100">
        <v>1</v>
      </c>
      <c r="H100">
        <v>3</v>
      </c>
      <c r="I100" t="s">
        <v>584</v>
      </c>
      <c r="J100" t="s">
        <v>6</v>
      </c>
      <c r="K100" t="s">
        <v>585</v>
      </c>
      <c r="L100">
        <v>1327</v>
      </c>
      <c r="N100">
        <v>1005</v>
      </c>
      <c r="O100" t="s">
        <v>105</v>
      </c>
      <c r="P100" t="s">
        <v>105</v>
      </c>
      <c r="Q100">
        <v>1</v>
      </c>
      <c r="X100">
        <v>100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6</v>
      </c>
      <c r="AG100">
        <v>100</v>
      </c>
      <c r="AH100">
        <v>3</v>
      </c>
      <c r="AI100">
        <v>-1</v>
      </c>
      <c r="AJ100" t="s">
        <v>6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ROW(Source!A53)</f>
        <v>53</v>
      </c>
      <c r="B101">
        <v>74716113</v>
      </c>
      <c r="C101">
        <v>74716087</v>
      </c>
      <c r="D101">
        <v>49514616</v>
      </c>
      <c r="E101">
        <v>70</v>
      </c>
      <c r="F101">
        <v>1</v>
      </c>
      <c r="G101">
        <v>1</v>
      </c>
      <c r="H101">
        <v>3</v>
      </c>
      <c r="I101" t="s">
        <v>586</v>
      </c>
      <c r="J101" t="s">
        <v>6</v>
      </c>
      <c r="K101" t="s">
        <v>587</v>
      </c>
      <c r="L101">
        <v>1346</v>
      </c>
      <c r="N101">
        <v>1009</v>
      </c>
      <c r="O101" t="s">
        <v>540</v>
      </c>
      <c r="P101" t="s">
        <v>540</v>
      </c>
      <c r="Q101">
        <v>1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0</v>
      </c>
      <c r="AE101">
        <v>0</v>
      </c>
      <c r="AF101" t="s">
        <v>6</v>
      </c>
      <c r="AG101">
        <v>0</v>
      </c>
      <c r="AH101">
        <v>3</v>
      </c>
      <c r="AI101">
        <v>-1</v>
      </c>
      <c r="AJ101" t="s">
        <v>6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ROW(Source!A53)</f>
        <v>53</v>
      </c>
      <c r="B102">
        <v>74716114</v>
      </c>
      <c r="C102">
        <v>74716087</v>
      </c>
      <c r="D102">
        <v>49514616</v>
      </c>
      <c r="E102">
        <v>70</v>
      </c>
      <c r="F102">
        <v>1</v>
      </c>
      <c r="G102">
        <v>1</v>
      </c>
      <c r="H102">
        <v>3</v>
      </c>
      <c r="I102" t="s">
        <v>586</v>
      </c>
      <c r="J102" t="s">
        <v>6</v>
      </c>
      <c r="K102" t="s">
        <v>588</v>
      </c>
      <c r="L102">
        <v>1371</v>
      </c>
      <c r="N102">
        <v>1013</v>
      </c>
      <c r="O102" t="s">
        <v>23</v>
      </c>
      <c r="P102" t="s">
        <v>23</v>
      </c>
      <c r="Q102">
        <v>1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</v>
      </c>
      <c r="AD102">
        <v>0</v>
      </c>
      <c r="AE102">
        <v>0</v>
      </c>
      <c r="AF102" t="s">
        <v>6</v>
      </c>
      <c r="AG102">
        <v>0</v>
      </c>
      <c r="AH102">
        <v>3</v>
      </c>
      <c r="AI102">
        <v>-1</v>
      </c>
      <c r="AJ102" t="s">
        <v>6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ROW(Source!A53)</f>
        <v>53</v>
      </c>
      <c r="B103">
        <v>74716115</v>
      </c>
      <c r="C103">
        <v>74716087</v>
      </c>
      <c r="D103">
        <v>49514677</v>
      </c>
      <c r="E103">
        <v>70</v>
      </c>
      <c r="F103">
        <v>1</v>
      </c>
      <c r="G103">
        <v>1</v>
      </c>
      <c r="H103">
        <v>3</v>
      </c>
      <c r="I103" t="s">
        <v>589</v>
      </c>
      <c r="J103" t="s">
        <v>6</v>
      </c>
      <c r="K103" t="s">
        <v>590</v>
      </c>
      <c r="L103">
        <v>1371</v>
      </c>
      <c r="N103">
        <v>1013</v>
      </c>
      <c r="O103" t="s">
        <v>23</v>
      </c>
      <c r="P103" t="s">
        <v>23</v>
      </c>
      <c r="Q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</v>
      </c>
      <c r="AD103">
        <v>0</v>
      </c>
      <c r="AE103">
        <v>0</v>
      </c>
      <c r="AF103" t="s">
        <v>6</v>
      </c>
      <c r="AG103">
        <v>0</v>
      </c>
      <c r="AH103">
        <v>3</v>
      </c>
      <c r="AI103">
        <v>-1</v>
      </c>
      <c r="AJ103" t="s">
        <v>6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ROW(Source!A94)</f>
        <v>94</v>
      </c>
      <c r="B104">
        <v>74748491</v>
      </c>
      <c r="C104">
        <v>74748479</v>
      </c>
      <c r="D104">
        <v>31715651</v>
      </c>
      <c r="E104">
        <v>70</v>
      </c>
      <c r="F104">
        <v>1</v>
      </c>
      <c r="G104">
        <v>1</v>
      </c>
      <c r="H104">
        <v>1</v>
      </c>
      <c r="I104" t="s">
        <v>522</v>
      </c>
      <c r="J104" t="s">
        <v>6</v>
      </c>
      <c r="K104" t="s">
        <v>523</v>
      </c>
      <c r="L104">
        <v>1191</v>
      </c>
      <c r="N104">
        <v>1013</v>
      </c>
      <c r="O104" t="s">
        <v>524</v>
      </c>
      <c r="P104" t="s">
        <v>524</v>
      </c>
      <c r="Q104">
        <v>1</v>
      </c>
      <c r="X104">
        <v>3.65</v>
      </c>
      <c r="Y104">
        <v>0</v>
      </c>
      <c r="Z104">
        <v>0</v>
      </c>
      <c r="AA104">
        <v>0</v>
      </c>
      <c r="AB104">
        <v>9.6199999999999992</v>
      </c>
      <c r="AC104">
        <v>0</v>
      </c>
      <c r="AD104">
        <v>1</v>
      </c>
      <c r="AE104">
        <v>1</v>
      </c>
      <c r="AF104" t="s">
        <v>26</v>
      </c>
      <c r="AG104">
        <v>3.8325</v>
      </c>
      <c r="AH104">
        <v>2</v>
      </c>
      <c r="AI104">
        <v>74748480</v>
      </c>
      <c r="AJ104">
        <v>99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ROW(Source!A94)</f>
        <v>94</v>
      </c>
      <c r="B105">
        <v>74748492</v>
      </c>
      <c r="C105">
        <v>74748479</v>
      </c>
      <c r="D105">
        <v>31709492</v>
      </c>
      <c r="E105">
        <v>70</v>
      </c>
      <c r="F105">
        <v>1</v>
      </c>
      <c r="G105">
        <v>1</v>
      </c>
      <c r="H105">
        <v>1</v>
      </c>
      <c r="I105" t="s">
        <v>525</v>
      </c>
      <c r="J105" t="s">
        <v>6</v>
      </c>
      <c r="K105" t="s">
        <v>526</v>
      </c>
      <c r="L105">
        <v>1191</v>
      </c>
      <c r="N105">
        <v>1013</v>
      </c>
      <c r="O105" t="s">
        <v>524</v>
      </c>
      <c r="P105" t="s">
        <v>524</v>
      </c>
      <c r="Q105">
        <v>1</v>
      </c>
      <c r="X105">
        <v>0.05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2</v>
      </c>
      <c r="AF105" t="s">
        <v>26</v>
      </c>
      <c r="AG105">
        <v>5.2500000000000005E-2</v>
      </c>
      <c r="AH105">
        <v>2</v>
      </c>
      <c r="AI105">
        <v>74748481</v>
      </c>
      <c r="AJ105">
        <v>100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ROW(Source!A94)</f>
        <v>94</v>
      </c>
      <c r="B106">
        <v>74748493</v>
      </c>
      <c r="C106">
        <v>74748479</v>
      </c>
      <c r="D106">
        <v>49672573</v>
      </c>
      <c r="E106">
        <v>1</v>
      </c>
      <c r="F106">
        <v>1</v>
      </c>
      <c r="G106">
        <v>1</v>
      </c>
      <c r="H106">
        <v>2</v>
      </c>
      <c r="I106" t="s">
        <v>527</v>
      </c>
      <c r="J106" t="s">
        <v>528</v>
      </c>
      <c r="K106" t="s">
        <v>529</v>
      </c>
      <c r="L106">
        <v>1367</v>
      </c>
      <c r="N106">
        <v>1011</v>
      </c>
      <c r="O106" t="s">
        <v>530</v>
      </c>
      <c r="P106" t="s">
        <v>530</v>
      </c>
      <c r="Q106">
        <v>1</v>
      </c>
      <c r="X106">
        <v>0.01</v>
      </c>
      <c r="Y106">
        <v>0</v>
      </c>
      <c r="Z106">
        <v>115.4</v>
      </c>
      <c r="AA106">
        <v>13.5</v>
      </c>
      <c r="AB106">
        <v>0</v>
      </c>
      <c r="AC106">
        <v>0</v>
      </c>
      <c r="AD106">
        <v>1</v>
      </c>
      <c r="AE106">
        <v>0</v>
      </c>
      <c r="AF106" t="s">
        <v>26</v>
      </c>
      <c r="AG106">
        <v>1.0500000000000001E-2</v>
      </c>
      <c r="AH106">
        <v>2</v>
      </c>
      <c r="AI106">
        <v>74748482</v>
      </c>
      <c r="AJ106">
        <v>101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ROW(Source!A94)</f>
        <v>94</v>
      </c>
      <c r="B107">
        <v>74748494</v>
      </c>
      <c r="C107">
        <v>74748479</v>
      </c>
      <c r="D107">
        <v>49672695</v>
      </c>
      <c r="E107">
        <v>1</v>
      </c>
      <c r="F107">
        <v>1</v>
      </c>
      <c r="G107">
        <v>1</v>
      </c>
      <c r="H107">
        <v>2</v>
      </c>
      <c r="I107" t="s">
        <v>531</v>
      </c>
      <c r="J107" t="s">
        <v>532</v>
      </c>
      <c r="K107" t="s">
        <v>533</v>
      </c>
      <c r="L107">
        <v>1367</v>
      </c>
      <c r="N107">
        <v>1011</v>
      </c>
      <c r="O107" t="s">
        <v>530</v>
      </c>
      <c r="P107" t="s">
        <v>530</v>
      </c>
      <c r="Q107">
        <v>1</v>
      </c>
      <c r="X107">
        <v>0.91</v>
      </c>
      <c r="Y107">
        <v>0</v>
      </c>
      <c r="Z107">
        <v>3.12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26</v>
      </c>
      <c r="AG107">
        <v>0.95550000000000013</v>
      </c>
      <c r="AH107">
        <v>2</v>
      </c>
      <c r="AI107">
        <v>74748483</v>
      </c>
      <c r="AJ107">
        <v>102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ROW(Source!A94)</f>
        <v>94</v>
      </c>
      <c r="B108">
        <v>74748495</v>
      </c>
      <c r="C108">
        <v>74748479</v>
      </c>
      <c r="D108">
        <v>49673503</v>
      </c>
      <c r="E108">
        <v>1</v>
      </c>
      <c r="F108">
        <v>1</v>
      </c>
      <c r="G108">
        <v>1</v>
      </c>
      <c r="H108">
        <v>2</v>
      </c>
      <c r="I108" t="s">
        <v>534</v>
      </c>
      <c r="J108" t="s">
        <v>535</v>
      </c>
      <c r="K108" t="s">
        <v>536</v>
      </c>
      <c r="L108">
        <v>1367</v>
      </c>
      <c r="N108">
        <v>1011</v>
      </c>
      <c r="O108" t="s">
        <v>530</v>
      </c>
      <c r="P108" t="s">
        <v>530</v>
      </c>
      <c r="Q108">
        <v>1</v>
      </c>
      <c r="X108">
        <v>0.04</v>
      </c>
      <c r="Y108">
        <v>0</v>
      </c>
      <c r="Z108">
        <v>65.709999999999994</v>
      </c>
      <c r="AA108">
        <v>11.6</v>
      </c>
      <c r="AB108">
        <v>0</v>
      </c>
      <c r="AC108">
        <v>0</v>
      </c>
      <c r="AD108">
        <v>1</v>
      </c>
      <c r="AE108">
        <v>0</v>
      </c>
      <c r="AF108" t="s">
        <v>26</v>
      </c>
      <c r="AG108">
        <v>4.2000000000000003E-2</v>
      </c>
      <c r="AH108">
        <v>2</v>
      </c>
      <c r="AI108">
        <v>74748484</v>
      </c>
      <c r="AJ108">
        <v>103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ROW(Source!A94)</f>
        <v>94</v>
      </c>
      <c r="B109">
        <v>74748496</v>
      </c>
      <c r="C109">
        <v>74748479</v>
      </c>
      <c r="D109">
        <v>49525488</v>
      </c>
      <c r="E109">
        <v>1</v>
      </c>
      <c r="F109">
        <v>1</v>
      </c>
      <c r="G109">
        <v>1</v>
      </c>
      <c r="H109">
        <v>3</v>
      </c>
      <c r="I109" t="s">
        <v>537</v>
      </c>
      <c r="J109" t="s">
        <v>538</v>
      </c>
      <c r="K109" t="s">
        <v>539</v>
      </c>
      <c r="L109">
        <v>1346</v>
      </c>
      <c r="N109">
        <v>1009</v>
      </c>
      <c r="O109" t="s">
        <v>540</v>
      </c>
      <c r="P109" t="s">
        <v>540</v>
      </c>
      <c r="Q109">
        <v>1</v>
      </c>
      <c r="X109">
        <v>0.02</v>
      </c>
      <c r="Y109">
        <v>9.0399999999999991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6</v>
      </c>
      <c r="AG109">
        <v>0.02</v>
      </c>
      <c r="AH109">
        <v>2</v>
      </c>
      <c r="AI109">
        <v>74748485</v>
      </c>
      <c r="AJ109">
        <v>104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ROW(Source!A94)</f>
        <v>94</v>
      </c>
      <c r="B110">
        <v>74748497</v>
      </c>
      <c r="C110">
        <v>74748479</v>
      </c>
      <c r="D110">
        <v>49526492</v>
      </c>
      <c r="E110">
        <v>1</v>
      </c>
      <c r="F110">
        <v>1</v>
      </c>
      <c r="G110">
        <v>1</v>
      </c>
      <c r="H110">
        <v>3</v>
      </c>
      <c r="I110" t="s">
        <v>541</v>
      </c>
      <c r="J110" t="s">
        <v>542</v>
      </c>
      <c r="K110" t="s">
        <v>543</v>
      </c>
      <c r="L110">
        <v>1346</v>
      </c>
      <c r="N110">
        <v>1009</v>
      </c>
      <c r="O110" t="s">
        <v>540</v>
      </c>
      <c r="P110" t="s">
        <v>540</v>
      </c>
      <c r="Q110">
        <v>1</v>
      </c>
      <c r="X110">
        <v>0.08</v>
      </c>
      <c r="Y110">
        <v>23.09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6</v>
      </c>
      <c r="AG110">
        <v>0.08</v>
      </c>
      <c r="AH110">
        <v>2</v>
      </c>
      <c r="AI110">
        <v>74748486</v>
      </c>
      <c r="AJ110">
        <v>105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ROW(Source!A99)</f>
        <v>99</v>
      </c>
      <c r="B111">
        <v>74748589</v>
      </c>
      <c r="C111">
        <v>74748581</v>
      </c>
      <c r="D111">
        <v>31709594</v>
      </c>
      <c r="E111">
        <v>70</v>
      </c>
      <c r="F111">
        <v>1</v>
      </c>
      <c r="G111">
        <v>1</v>
      </c>
      <c r="H111">
        <v>1</v>
      </c>
      <c r="I111" t="s">
        <v>544</v>
      </c>
      <c r="J111" t="s">
        <v>6</v>
      </c>
      <c r="K111" t="s">
        <v>545</v>
      </c>
      <c r="L111">
        <v>1191</v>
      </c>
      <c r="N111">
        <v>1013</v>
      </c>
      <c r="O111" t="s">
        <v>524</v>
      </c>
      <c r="P111" t="s">
        <v>524</v>
      </c>
      <c r="Q111">
        <v>1</v>
      </c>
      <c r="X111">
        <v>1.03</v>
      </c>
      <c r="Y111">
        <v>0</v>
      </c>
      <c r="Z111">
        <v>0</v>
      </c>
      <c r="AA111">
        <v>0</v>
      </c>
      <c r="AB111">
        <v>8.86</v>
      </c>
      <c r="AC111">
        <v>0</v>
      </c>
      <c r="AD111">
        <v>1</v>
      </c>
      <c r="AE111">
        <v>1</v>
      </c>
      <c r="AF111" t="s">
        <v>64</v>
      </c>
      <c r="AG111">
        <v>1.0815000000000001</v>
      </c>
      <c r="AH111">
        <v>2</v>
      </c>
      <c r="AI111">
        <v>74748582</v>
      </c>
      <c r="AJ111">
        <v>110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ROW(Source!A99)</f>
        <v>99</v>
      </c>
      <c r="B112">
        <v>74748590</v>
      </c>
      <c r="C112">
        <v>74748581</v>
      </c>
      <c r="D112">
        <v>31709492</v>
      </c>
      <c r="E112">
        <v>70</v>
      </c>
      <c r="F112">
        <v>1</v>
      </c>
      <c r="G112">
        <v>1</v>
      </c>
      <c r="H112">
        <v>1</v>
      </c>
      <c r="I112" t="s">
        <v>525</v>
      </c>
      <c r="J112" t="s">
        <v>6</v>
      </c>
      <c r="K112" t="s">
        <v>526</v>
      </c>
      <c r="L112">
        <v>1191</v>
      </c>
      <c r="N112">
        <v>1013</v>
      </c>
      <c r="O112" t="s">
        <v>524</v>
      </c>
      <c r="P112" t="s">
        <v>524</v>
      </c>
      <c r="Q112">
        <v>1</v>
      </c>
      <c r="X112">
        <v>0.01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2</v>
      </c>
      <c r="AF112" t="s">
        <v>64</v>
      </c>
      <c r="AG112">
        <v>1.0500000000000001E-2</v>
      </c>
      <c r="AH112">
        <v>2</v>
      </c>
      <c r="AI112">
        <v>74748583</v>
      </c>
      <c r="AJ112">
        <v>111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ROW(Source!A99)</f>
        <v>99</v>
      </c>
      <c r="B113">
        <v>74748591</v>
      </c>
      <c r="C113">
        <v>74748581</v>
      </c>
      <c r="D113">
        <v>49672695</v>
      </c>
      <c r="E113">
        <v>1</v>
      </c>
      <c r="F113">
        <v>1</v>
      </c>
      <c r="G113">
        <v>1</v>
      </c>
      <c r="H113">
        <v>2</v>
      </c>
      <c r="I113" t="s">
        <v>531</v>
      </c>
      <c r="J113" t="s">
        <v>532</v>
      </c>
      <c r="K113" t="s">
        <v>533</v>
      </c>
      <c r="L113">
        <v>1367</v>
      </c>
      <c r="N113">
        <v>1011</v>
      </c>
      <c r="O113" t="s">
        <v>530</v>
      </c>
      <c r="P113" t="s">
        <v>530</v>
      </c>
      <c r="Q113">
        <v>1</v>
      </c>
      <c r="X113">
        <v>0.26</v>
      </c>
      <c r="Y113">
        <v>0</v>
      </c>
      <c r="Z113">
        <v>3.12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64</v>
      </c>
      <c r="AG113">
        <v>0.27300000000000002</v>
      </c>
      <c r="AH113">
        <v>2</v>
      </c>
      <c r="AI113">
        <v>74748584</v>
      </c>
      <c r="AJ113">
        <v>112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ROW(Source!A99)</f>
        <v>99</v>
      </c>
      <c r="B114">
        <v>74748592</v>
      </c>
      <c r="C114">
        <v>74748581</v>
      </c>
      <c r="D114">
        <v>49673503</v>
      </c>
      <c r="E114">
        <v>1</v>
      </c>
      <c r="F114">
        <v>1</v>
      </c>
      <c r="G114">
        <v>1</v>
      </c>
      <c r="H114">
        <v>2</v>
      </c>
      <c r="I114" t="s">
        <v>534</v>
      </c>
      <c r="J114" t="s">
        <v>535</v>
      </c>
      <c r="K114" t="s">
        <v>536</v>
      </c>
      <c r="L114">
        <v>1367</v>
      </c>
      <c r="N114">
        <v>1011</v>
      </c>
      <c r="O114" t="s">
        <v>530</v>
      </c>
      <c r="P114" t="s">
        <v>530</v>
      </c>
      <c r="Q114">
        <v>1</v>
      </c>
      <c r="X114">
        <v>0.01</v>
      </c>
      <c r="Y114">
        <v>0</v>
      </c>
      <c r="Z114">
        <v>65.709999999999994</v>
      </c>
      <c r="AA114">
        <v>11.6</v>
      </c>
      <c r="AB114">
        <v>0</v>
      </c>
      <c r="AC114">
        <v>0</v>
      </c>
      <c r="AD114">
        <v>1</v>
      </c>
      <c r="AE114">
        <v>0</v>
      </c>
      <c r="AF114" t="s">
        <v>64</v>
      </c>
      <c r="AG114">
        <v>1.0500000000000001E-2</v>
      </c>
      <c r="AH114">
        <v>2</v>
      </c>
      <c r="AI114">
        <v>74748585</v>
      </c>
      <c r="AJ114">
        <v>113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ROW(Source!A99)</f>
        <v>99</v>
      </c>
      <c r="B115">
        <v>74748593</v>
      </c>
      <c r="C115">
        <v>74748581</v>
      </c>
      <c r="D115">
        <v>49525488</v>
      </c>
      <c r="E115">
        <v>1</v>
      </c>
      <c r="F115">
        <v>1</v>
      </c>
      <c r="G115">
        <v>1</v>
      </c>
      <c r="H115">
        <v>3</v>
      </c>
      <c r="I115" t="s">
        <v>537</v>
      </c>
      <c r="J115" t="s">
        <v>538</v>
      </c>
      <c r="K115" t="s">
        <v>539</v>
      </c>
      <c r="L115">
        <v>1346</v>
      </c>
      <c r="N115">
        <v>1009</v>
      </c>
      <c r="O115" t="s">
        <v>540</v>
      </c>
      <c r="P115" t="s">
        <v>540</v>
      </c>
      <c r="Q115">
        <v>1</v>
      </c>
      <c r="X115">
        <v>0.2</v>
      </c>
      <c r="Y115">
        <v>9.0399999999999991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6</v>
      </c>
      <c r="AG115">
        <v>0.2</v>
      </c>
      <c r="AH115">
        <v>2</v>
      </c>
      <c r="AI115">
        <v>74748586</v>
      </c>
      <c r="AJ115">
        <v>114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ROW(Source!A99)</f>
        <v>99</v>
      </c>
      <c r="B116">
        <v>74748594</v>
      </c>
      <c r="C116">
        <v>74748581</v>
      </c>
      <c r="D116">
        <v>49526492</v>
      </c>
      <c r="E116">
        <v>1</v>
      </c>
      <c r="F116">
        <v>1</v>
      </c>
      <c r="G116">
        <v>1</v>
      </c>
      <c r="H116">
        <v>3</v>
      </c>
      <c r="I116" t="s">
        <v>541</v>
      </c>
      <c r="J116" t="s">
        <v>542</v>
      </c>
      <c r="K116" t="s">
        <v>543</v>
      </c>
      <c r="L116">
        <v>1346</v>
      </c>
      <c r="N116">
        <v>1009</v>
      </c>
      <c r="O116" t="s">
        <v>540</v>
      </c>
      <c r="P116" t="s">
        <v>540</v>
      </c>
      <c r="Q116">
        <v>1</v>
      </c>
      <c r="X116">
        <v>0.246</v>
      </c>
      <c r="Y116">
        <v>23.09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6</v>
      </c>
      <c r="AG116">
        <v>0.246</v>
      </c>
      <c r="AH116">
        <v>2</v>
      </c>
      <c r="AI116">
        <v>74748587</v>
      </c>
      <c r="AJ116">
        <v>115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ROW(Source!A99)</f>
        <v>99</v>
      </c>
      <c r="B117">
        <v>74748595</v>
      </c>
      <c r="C117">
        <v>74748581</v>
      </c>
      <c r="D117">
        <v>49514693</v>
      </c>
      <c r="E117">
        <v>70</v>
      </c>
      <c r="F117">
        <v>1</v>
      </c>
      <c r="G117">
        <v>1</v>
      </c>
      <c r="H117">
        <v>3</v>
      </c>
      <c r="I117" t="s">
        <v>578</v>
      </c>
      <c r="J117" t="s">
        <v>6</v>
      </c>
      <c r="K117" t="s">
        <v>579</v>
      </c>
      <c r="L117">
        <v>1371</v>
      </c>
      <c r="N117">
        <v>1013</v>
      </c>
      <c r="O117" t="s">
        <v>23</v>
      </c>
      <c r="P117" t="s">
        <v>23</v>
      </c>
      <c r="Q117">
        <v>1</v>
      </c>
      <c r="X117">
        <v>1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s">
        <v>6</v>
      </c>
      <c r="AG117">
        <v>1</v>
      </c>
      <c r="AH117">
        <v>3</v>
      </c>
      <c r="AI117">
        <v>-1</v>
      </c>
      <c r="AJ117" t="s">
        <v>6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ROW(Source!A102)</f>
        <v>102</v>
      </c>
      <c r="B118">
        <v>74749357</v>
      </c>
      <c r="C118">
        <v>74749349</v>
      </c>
      <c r="D118">
        <v>31714704</v>
      </c>
      <c r="E118">
        <v>70</v>
      </c>
      <c r="F118">
        <v>1</v>
      </c>
      <c r="G118">
        <v>1</v>
      </c>
      <c r="H118">
        <v>1</v>
      </c>
      <c r="I118" t="s">
        <v>546</v>
      </c>
      <c r="J118" t="s">
        <v>6</v>
      </c>
      <c r="K118" t="s">
        <v>547</v>
      </c>
      <c r="L118">
        <v>1191</v>
      </c>
      <c r="N118">
        <v>1013</v>
      </c>
      <c r="O118" t="s">
        <v>524</v>
      </c>
      <c r="P118" t="s">
        <v>524</v>
      </c>
      <c r="Q118">
        <v>1</v>
      </c>
      <c r="X118">
        <v>1.06</v>
      </c>
      <c r="Y118">
        <v>0</v>
      </c>
      <c r="Z118">
        <v>0</v>
      </c>
      <c r="AA118">
        <v>0</v>
      </c>
      <c r="AB118">
        <v>8.9700000000000006</v>
      </c>
      <c r="AC118">
        <v>0</v>
      </c>
      <c r="AD118">
        <v>1</v>
      </c>
      <c r="AE118">
        <v>1</v>
      </c>
      <c r="AF118" t="s">
        <v>26</v>
      </c>
      <c r="AG118">
        <v>1.1130000000000002</v>
      </c>
      <c r="AH118">
        <v>2</v>
      </c>
      <c r="AI118">
        <v>74749350</v>
      </c>
      <c r="AJ118">
        <v>118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ROW(Source!A102)</f>
        <v>102</v>
      </c>
      <c r="B119">
        <v>74749358</v>
      </c>
      <c r="C119">
        <v>74749349</v>
      </c>
      <c r="D119">
        <v>31709492</v>
      </c>
      <c r="E119">
        <v>70</v>
      </c>
      <c r="F119">
        <v>1</v>
      </c>
      <c r="G119">
        <v>1</v>
      </c>
      <c r="H119">
        <v>1</v>
      </c>
      <c r="I119" t="s">
        <v>525</v>
      </c>
      <c r="J119" t="s">
        <v>6</v>
      </c>
      <c r="K119" t="s">
        <v>526</v>
      </c>
      <c r="L119">
        <v>1191</v>
      </c>
      <c r="N119">
        <v>1013</v>
      </c>
      <c r="O119" t="s">
        <v>524</v>
      </c>
      <c r="P119" t="s">
        <v>524</v>
      </c>
      <c r="Q119">
        <v>1</v>
      </c>
      <c r="X119">
        <v>0.01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2</v>
      </c>
      <c r="AF119" t="s">
        <v>26</v>
      </c>
      <c r="AG119">
        <v>1.0500000000000001E-2</v>
      </c>
      <c r="AH119">
        <v>2</v>
      </c>
      <c r="AI119">
        <v>74749351</v>
      </c>
      <c r="AJ119">
        <v>119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ROW(Source!A102)</f>
        <v>102</v>
      </c>
      <c r="B120">
        <v>74749359</v>
      </c>
      <c r="C120">
        <v>74749349</v>
      </c>
      <c r="D120">
        <v>49672695</v>
      </c>
      <c r="E120">
        <v>1</v>
      </c>
      <c r="F120">
        <v>1</v>
      </c>
      <c r="G120">
        <v>1</v>
      </c>
      <c r="H120">
        <v>2</v>
      </c>
      <c r="I120" t="s">
        <v>531</v>
      </c>
      <c r="J120" t="s">
        <v>532</v>
      </c>
      <c r="K120" t="s">
        <v>533</v>
      </c>
      <c r="L120">
        <v>1367</v>
      </c>
      <c r="N120">
        <v>1011</v>
      </c>
      <c r="O120" t="s">
        <v>530</v>
      </c>
      <c r="P120" t="s">
        <v>530</v>
      </c>
      <c r="Q120">
        <v>1</v>
      </c>
      <c r="X120">
        <v>0.27</v>
      </c>
      <c r="Y120">
        <v>0</v>
      </c>
      <c r="Z120">
        <v>3.12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26</v>
      </c>
      <c r="AG120">
        <v>0.28350000000000003</v>
      </c>
      <c r="AH120">
        <v>2</v>
      </c>
      <c r="AI120">
        <v>74749352</v>
      </c>
      <c r="AJ120">
        <v>120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ROW(Source!A102)</f>
        <v>102</v>
      </c>
      <c r="B121">
        <v>74749360</v>
      </c>
      <c r="C121">
        <v>74749349</v>
      </c>
      <c r="D121">
        <v>49673503</v>
      </c>
      <c r="E121">
        <v>1</v>
      </c>
      <c r="F121">
        <v>1</v>
      </c>
      <c r="G121">
        <v>1</v>
      </c>
      <c r="H121">
        <v>2</v>
      </c>
      <c r="I121" t="s">
        <v>534</v>
      </c>
      <c r="J121" t="s">
        <v>535</v>
      </c>
      <c r="K121" t="s">
        <v>536</v>
      </c>
      <c r="L121">
        <v>1367</v>
      </c>
      <c r="N121">
        <v>1011</v>
      </c>
      <c r="O121" t="s">
        <v>530</v>
      </c>
      <c r="P121" t="s">
        <v>530</v>
      </c>
      <c r="Q121">
        <v>1</v>
      </c>
      <c r="X121">
        <v>0.01</v>
      </c>
      <c r="Y121">
        <v>0</v>
      </c>
      <c r="Z121">
        <v>65.709999999999994</v>
      </c>
      <c r="AA121">
        <v>11.6</v>
      </c>
      <c r="AB121">
        <v>0</v>
      </c>
      <c r="AC121">
        <v>0</v>
      </c>
      <c r="AD121">
        <v>1</v>
      </c>
      <c r="AE121">
        <v>0</v>
      </c>
      <c r="AF121" t="s">
        <v>26</v>
      </c>
      <c r="AG121">
        <v>1.0500000000000001E-2</v>
      </c>
      <c r="AH121">
        <v>2</v>
      </c>
      <c r="AI121">
        <v>74749353</v>
      </c>
      <c r="AJ121">
        <v>121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ROW(Source!A102)</f>
        <v>102</v>
      </c>
      <c r="B122">
        <v>74749361</v>
      </c>
      <c r="C122">
        <v>74749349</v>
      </c>
      <c r="D122">
        <v>49525488</v>
      </c>
      <c r="E122">
        <v>1</v>
      </c>
      <c r="F122">
        <v>1</v>
      </c>
      <c r="G122">
        <v>1</v>
      </c>
      <c r="H122">
        <v>3</v>
      </c>
      <c r="I122" t="s">
        <v>537</v>
      </c>
      <c r="J122" t="s">
        <v>538</v>
      </c>
      <c r="K122" t="s">
        <v>539</v>
      </c>
      <c r="L122">
        <v>1346</v>
      </c>
      <c r="N122">
        <v>1009</v>
      </c>
      <c r="O122" t="s">
        <v>540</v>
      </c>
      <c r="P122" t="s">
        <v>540</v>
      </c>
      <c r="Q122">
        <v>1</v>
      </c>
      <c r="X122">
        <v>0.2</v>
      </c>
      <c r="Y122">
        <v>9.0399999999999991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6</v>
      </c>
      <c r="AG122">
        <v>0.2</v>
      </c>
      <c r="AH122">
        <v>2</v>
      </c>
      <c r="AI122">
        <v>74749354</v>
      </c>
      <c r="AJ122">
        <v>122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ROW(Source!A102)</f>
        <v>102</v>
      </c>
      <c r="B123">
        <v>74749362</v>
      </c>
      <c r="C123">
        <v>74749349</v>
      </c>
      <c r="D123">
        <v>49526492</v>
      </c>
      <c r="E123">
        <v>1</v>
      </c>
      <c r="F123">
        <v>1</v>
      </c>
      <c r="G123">
        <v>1</v>
      </c>
      <c r="H123">
        <v>3</v>
      </c>
      <c r="I123" t="s">
        <v>541</v>
      </c>
      <c r="J123" t="s">
        <v>542</v>
      </c>
      <c r="K123" t="s">
        <v>543</v>
      </c>
      <c r="L123">
        <v>1346</v>
      </c>
      <c r="N123">
        <v>1009</v>
      </c>
      <c r="O123" t="s">
        <v>540</v>
      </c>
      <c r="P123" t="s">
        <v>540</v>
      </c>
      <c r="Q123">
        <v>1</v>
      </c>
      <c r="X123">
        <v>0.56000000000000005</v>
      </c>
      <c r="Y123">
        <v>23.09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6</v>
      </c>
      <c r="AG123">
        <v>0.56000000000000005</v>
      </c>
      <c r="AH123">
        <v>2</v>
      </c>
      <c r="AI123">
        <v>74749355</v>
      </c>
      <c r="AJ123">
        <v>123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ROW(Source!A102)</f>
        <v>102</v>
      </c>
      <c r="B124">
        <v>74749363</v>
      </c>
      <c r="C124">
        <v>74749349</v>
      </c>
      <c r="D124">
        <v>49514680</v>
      </c>
      <c r="E124">
        <v>70</v>
      </c>
      <c r="F124">
        <v>1</v>
      </c>
      <c r="G124">
        <v>1</v>
      </c>
      <c r="H124">
        <v>3</v>
      </c>
      <c r="I124" t="s">
        <v>580</v>
      </c>
      <c r="J124" t="s">
        <v>6</v>
      </c>
      <c r="K124" t="s">
        <v>581</v>
      </c>
      <c r="L124">
        <v>1371</v>
      </c>
      <c r="N124">
        <v>1013</v>
      </c>
      <c r="O124" t="s">
        <v>23</v>
      </c>
      <c r="P124" t="s">
        <v>23</v>
      </c>
      <c r="Q124">
        <v>1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s">
        <v>6</v>
      </c>
      <c r="AG124">
        <v>1</v>
      </c>
      <c r="AH124">
        <v>3</v>
      </c>
      <c r="AI124">
        <v>-1</v>
      </c>
      <c r="AJ124" t="s">
        <v>6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ROW(Source!A104)</f>
        <v>104</v>
      </c>
      <c r="B125">
        <v>74749379</v>
      </c>
      <c r="C125">
        <v>74749365</v>
      </c>
      <c r="D125">
        <v>31715109</v>
      </c>
      <c r="E125">
        <v>70</v>
      </c>
      <c r="F125">
        <v>1</v>
      </c>
      <c r="G125">
        <v>1</v>
      </c>
      <c r="H125">
        <v>1</v>
      </c>
      <c r="I125" t="s">
        <v>548</v>
      </c>
      <c r="J125" t="s">
        <v>6</v>
      </c>
      <c r="K125" t="s">
        <v>549</v>
      </c>
      <c r="L125">
        <v>1191</v>
      </c>
      <c r="N125">
        <v>1013</v>
      </c>
      <c r="O125" t="s">
        <v>524</v>
      </c>
      <c r="P125" t="s">
        <v>524</v>
      </c>
      <c r="Q125">
        <v>1</v>
      </c>
      <c r="X125">
        <v>154</v>
      </c>
      <c r="Y125">
        <v>0</v>
      </c>
      <c r="Z125">
        <v>0</v>
      </c>
      <c r="AA125">
        <v>0</v>
      </c>
      <c r="AB125">
        <v>8.74</v>
      </c>
      <c r="AC125">
        <v>0</v>
      </c>
      <c r="AD125">
        <v>1</v>
      </c>
      <c r="AE125">
        <v>1</v>
      </c>
      <c r="AF125" t="s">
        <v>64</v>
      </c>
      <c r="AG125">
        <v>161.70000000000002</v>
      </c>
      <c r="AH125">
        <v>2</v>
      </c>
      <c r="AI125">
        <v>74749366</v>
      </c>
      <c r="AJ125">
        <v>125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ROW(Source!A104)</f>
        <v>104</v>
      </c>
      <c r="B126">
        <v>74749380</v>
      </c>
      <c r="C126">
        <v>74749365</v>
      </c>
      <c r="D126">
        <v>31709492</v>
      </c>
      <c r="E126">
        <v>70</v>
      </c>
      <c r="F126">
        <v>1</v>
      </c>
      <c r="G126">
        <v>1</v>
      </c>
      <c r="H126">
        <v>1</v>
      </c>
      <c r="I126" t="s">
        <v>525</v>
      </c>
      <c r="J126" t="s">
        <v>6</v>
      </c>
      <c r="K126" t="s">
        <v>526</v>
      </c>
      <c r="L126">
        <v>1191</v>
      </c>
      <c r="N126">
        <v>1013</v>
      </c>
      <c r="O126" t="s">
        <v>524</v>
      </c>
      <c r="P126" t="s">
        <v>524</v>
      </c>
      <c r="Q126">
        <v>1</v>
      </c>
      <c r="X126">
        <v>1.2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2</v>
      </c>
      <c r="AF126" t="s">
        <v>64</v>
      </c>
      <c r="AG126">
        <v>1.26</v>
      </c>
      <c r="AH126">
        <v>2</v>
      </c>
      <c r="AI126">
        <v>74749367</v>
      </c>
      <c r="AJ126">
        <v>126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ROW(Source!A104)</f>
        <v>104</v>
      </c>
      <c r="B127">
        <v>74749381</v>
      </c>
      <c r="C127">
        <v>74749365</v>
      </c>
      <c r="D127">
        <v>49672573</v>
      </c>
      <c r="E127">
        <v>1</v>
      </c>
      <c r="F127">
        <v>1</v>
      </c>
      <c r="G127">
        <v>1</v>
      </c>
      <c r="H127">
        <v>2</v>
      </c>
      <c r="I127" t="s">
        <v>527</v>
      </c>
      <c r="J127" t="s">
        <v>528</v>
      </c>
      <c r="K127" t="s">
        <v>529</v>
      </c>
      <c r="L127">
        <v>1367</v>
      </c>
      <c r="N127">
        <v>1011</v>
      </c>
      <c r="O127" t="s">
        <v>530</v>
      </c>
      <c r="P127" t="s">
        <v>530</v>
      </c>
      <c r="Q127">
        <v>1</v>
      </c>
      <c r="X127">
        <v>0.48</v>
      </c>
      <c r="Y127">
        <v>0</v>
      </c>
      <c r="Z127">
        <v>115.4</v>
      </c>
      <c r="AA127">
        <v>13.5</v>
      </c>
      <c r="AB127">
        <v>0</v>
      </c>
      <c r="AC127">
        <v>0</v>
      </c>
      <c r="AD127">
        <v>1</v>
      </c>
      <c r="AE127">
        <v>0</v>
      </c>
      <c r="AF127" t="s">
        <v>64</v>
      </c>
      <c r="AG127">
        <v>0.504</v>
      </c>
      <c r="AH127">
        <v>2</v>
      </c>
      <c r="AI127">
        <v>74749368</v>
      </c>
      <c r="AJ127">
        <v>127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ROW(Source!A104)</f>
        <v>104</v>
      </c>
      <c r="B128">
        <v>74749382</v>
      </c>
      <c r="C128">
        <v>74749365</v>
      </c>
      <c r="D128">
        <v>49672703</v>
      </c>
      <c r="E128">
        <v>1</v>
      </c>
      <c r="F128">
        <v>1</v>
      </c>
      <c r="G128">
        <v>1</v>
      </c>
      <c r="H128">
        <v>2</v>
      </c>
      <c r="I128" t="s">
        <v>550</v>
      </c>
      <c r="J128" t="s">
        <v>551</v>
      </c>
      <c r="K128" t="s">
        <v>552</v>
      </c>
      <c r="L128">
        <v>1367</v>
      </c>
      <c r="N128">
        <v>1011</v>
      </c>
      <c r="O128" t="s">
        <v>530</v>
      </c>
      <c r="P128" t="s">
        <v>530</v>
      </c>
      <c r="Q128">
        <v>1</v>
      </c>
      <c r="X128">
        <v>0.34</v>
      </c>
      <c r="Y128">
        <v>0</v>
      </c>
      <c r="Z128">
        <v>6.66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64</v>
      </c>
      <c r="AG128">
        <v>0.35700000000000004</v>
      </c>
      <c r="AH128">
        <v>2</v>
      </c>
      <c r="AI128">
        <v>74749369</v>
      </c>
      <c r="AJ128">
        <v>128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ROW(Source!A104)</f>
        <v>104</v>
      </c>
      <c r="B129">
        <v>74749383</v>
      </c>
      <c r="C129">
        <v>74749365</v>
      </c>
      <c r="D129">
        <v>49673503</v>
      </c>
      <c r="E129">
        <v>1</v>
      </c>
      <c r="F129">
        <v>1</v>
      </c>
      <c r="G129">
        <v>1</v>
      </c>
      <c r="H129">
        <v>2</v>
      </c>
      <c r="I129" t="s">
        <v>534</v>
      </c>
      <c r="J129" t="s">
        <v>535</v>
      </c>
      <c r="K129" t="s">
        <v>536</v>
      </c>
      <c r="L129">
        <v>1367</v>
      </c>
      <c r="N129">
        <v>1011</v>
      </c>
      <c r="O129" t="s">
        <v>530</v>
      </c>
      <c r="P129" t="s">
        <v>530</v>
      </c>
      <c r="Q129">
        <v>1</v>
      </c>
      <c r="X129">
        <v>0.72</v>
      </c>
      <c r="Y129">
        <v>0</v>
      </c>
      <c r="Z129">
        <v>65.709999999999994</v>
      </c>
      <c r="AA129">
        <v>11.6</v>
      </c>
      <c r="AB129">
        <v>0</v>
      </c>
      <c r="AC129">
        <v>0</v>
      </c>
      <c r="AD129">
        <v>1</v>
      </c>
      <c r="AE129">
        <v>0</v>
      </c>
      <c r="AF129" t="s">
        <v>64</v>
      </c>
      <c r="AG129">
        <v>0.75600000000000001</v>
      </c>
      <c r="AH129">
        <v>2</v>
      </c>
      <c r="AI129">
        <v>74749370</v>
      </c>
      <c r="AJ129">
        <v>129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ROW(Source!A104)</f>
        <v>104</v>
      </c>
      <c r="B130">
        <v>74749384</v>
      </c>
      <c r="C130">
        <v>74749365</v>
      </c>
      <c r="D130">
        <v>49673715</v>
      </c>
      <c r="E130">
        <v>1</v>
      </c>
      <c r="F130">
        <v>1</v>
      </c>
      <c r="G130">
        <v>1</v>
      </c>
      <c r="H130">
        <v>2</v>
      </c>
      <c r="I130" t="s">
        <v>553</v>
      </c>
      <c r="J130" t="s">
        <v>554</v>
      </c>
      <c r="K130" t="s">
        <v>555</v>
      </c>
      <c r="L130">
        <v>1367</v>
      </c>
      <c r="N130">
        <v>1011</v>
      </c>
      <c r="O130" t="s">
        <v>530</v>
      </c>
      <c r="P130" t="s">
        <v>530</v>
      </c>
      <c r="Q130">
        <v>1</v>
      </c>
      <c r="X130">
        <v>1.54</v>
      </c>
      <c r="Y130">
        <v>0</v>
      </c>
      <c r="Z130">
        <v>8.1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64</v>
      </c>
      <c r="AG130">
        <v>1.6170000000000002</v>
      </c>
      <c r="AH130">
        <v>2</v>
      </c>
      <c r="AI130">
        <v>74749371</v>
      </c>
      <c r="AJ130">
        <v>130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ROW(Source!A104)</f>
        <v>104</v>
      </c>
      <c r="B131">
        <v>74749385</v>
      </c>
      <c r="C131">
        <v>74749365</v>
      </c>
      <c r="D131">
        <v>49521144</v>
      </c>
      <c r="E131">
        <v>1</v>
      </c>
      <c r="F131">
        <v>1</v>
      </c>
      <c r="G131">
        <v>1</v>
      </c>
      <c r="H131">
        <v>3</v>
      </c>
      <c r="I131" t="s">
        <v>556</v>
      </c>
      <c r="J131" t="s">
        <v>557</v>
      </c>
      <c r="K131" t="s">
        <v>558</v>
      </c>
      <c r="L131">
        <v>1348</v>
      </c>
      <c r="N131">
        <v>1009</v>
      </c>
      <c r="O131" t="s">
        <v>559</v>
      </c>
      <c r="P131" t="s">
        <v>559</v>
      </c>
      <c r="Q131">
        <v>1000</v>
      </c>
      <c r="X131">
        <v>8.8999999999999995E-4</v>
      </c>
      <c r="Y131">
        <v>26499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6</v>
      </c>
      <c r="AG131">
        <v>8.8999999999999995E-4</v>
      </c>
      <c r="AH131">
        <v>2</v>
      </c>
      <c r="AI131">
        <v>74749372</v>
      </c>
      <c r="AJ131">
        <v>131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ROW(Source!A104)</f>
        <v>104</v>
      </c>
      <c r="B132">
        <v>74749386</v>
      </c>
      <c r="C132">
        <v>74749365</v>
      </c>
      <c r="D132">
        <v>49524301</v>
      </c>
      <c r="E132">
        <v>1</v>
      </c>
      <c r="F132">
        <v>1</v>
      </c>
      <c r="G132">
        <v>1</v>
      </c>
      <c r="H132">
        <v>3</v>
      </c>
      <c r="I132" t="s">
        <v>560</v>
      </c>
      <c r="J132" t="s">
        <v>561</v>
      </c>
      <c r="K132" t="s">
        <v>562</v>
      </c>
      <c r="L132">
        <v>1348</v>
      </c>
      <c r="N132">
        <v>1009</v>
      </c>
      <c r="O132" t="s">
        <v>559</v>
      </c>
      <c r="P132" t="s">
        <v>559</v>
      </c>
      <c r="Q132">
        <v>1000</v>
      </c>
      <c r="X132">
        <v>4.4999999999999999E-4</v>
      </c>
      <c r="Y132">
        <v>10362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6</v>
      </c>
      <c r="AG132">
        <v>4.4999999999999999E-4</v>
      </c>
      <c r="AH132">
        <v>2</v>
      </c>
      <c r="AI132">
        <v>74749373</v>
      </c>
      <c r="AJ132">
        <v>132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ROW(Source!A104)</f>
        <v>104</v>
      </c>
      <c r="B133">
        <v>74749387</v>
      </c>
      <c r="C133">
        <v>74749365</v>
      </c>
      <c r="D133">
        <v>49525488</v>
      </c>
      <c r="E133">
        <v>1</v>
      </c>
      <c r="F133">
        <v>1</v>
      </c>
      <c r="G133">
        <v>1</v>
      </c>
      <c r="H133">
        <v>3</v>
      </c>
      <c r="I133" t="s">
        <v>537</v>
      </c>
      <c r="J133" t="s">
        <v>538</v>
      </c>
      <c r="K133" t="s">
        <v>539</v>
      </c>
      <c r="L133">
        <v>1346</v>
      </c>
      <c r="N133">
        <v>1009</v>
      </c>
      <c r="O133" t="s">
        <v>540</v>
      </c>
      <c r="P133" t="s">
        <v>540</v>
      </c>
      <c r="Q133">
        <v>1</v>
      </c>
      <c r="X133">
        <v>15</v>
      </c>
      <c r="Y133">
        <v>9.0399999999999991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6</v>
      </c>
      <c r="AG133">
        <v>15</v>
      </c>
      <c r="AH133">
        <v>2</v>
      </c>
      <c r="AI133">
        <v>74749374</v>
      </c>
      <c r="AJ133">
        <v>133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ROW(Source!A104)</f>
        <v>104</v>
      </c>
      <c r="B134">
        <v>74749388</v>
      </c>
      <c r="C134">
        <v>74749365</v>
      </c>
      <c r="D134">
        <v>49526492</v>
      </c>
      <c r="E134">
        <v>1</v>
      </c>
      <c r="F134">
        <v>1</v>
      </c>
      <c r="G134">
        <v>1</v>
      </c>
      <c r="H134">
        <v>3</v>
      </c>
      <c r="I134" t="s">
        <v>541</v>
      </c>
      <c r="J134" t="s">
        <v>542</v>
      </c>
      <c r="K134" t="s">
        <v>543</v>
      </c>
      <c r="L134">
        <v>1346</v>
      </c>
      <c r="N134">
        <v>1009</v>
      </c>
      <c r="O134" t="s">
        <v>540</v>
      </c>
      <c r="P134" t="s">
        <v>540</v>
      </c>
      <c r="Q134">
        <v>1</v>
      </c>
      <c r="X134">
        <v>8</v>
      </c>
      <c r="Y134">
        <v>23.09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6</v>
      </c>
      <c r="AG134">
        <v>8</v>
      </c>
      <c r="AH134">
        <v>2</v>
      </c>
      <c r="AI134">
        <v>74749375</v>
      </c>
      <c r="AJ134">
        <v>134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ROW(Source!A104)</f>
        <v>104</v>
      </c>
      <c r="B135">
        <v>74749389</v>
      </c>
      <c r="C135">
        <v>74749365</v>
      </c>
      <c r="D135">
        <v>49512814</v>
      </c>
      <c r="E135">
        <v>70</v>
      </c>
      <c r="F135">
        <v>1</v>
      </c>
      <c r="G135">
        <v>1</v>
      </c>
      <c r="H135">
        <v>3</v>
      </c>
      <c r="I135" t="s">
        <v>582</v>
      </c>
      <c r="J135" t="s">
        <v>6</v>
      </c>
      <c r="K135" t="s">
        <v>583</v>
      </c>
      <c r="L135">
        <v>1327</v>
      </c>
      <c r="N135">
        <v>1005</v>
      </c>
      <c r="O135" t="s">
        <v>105</v>
      </c>
      <c r="P135" t="s">
        <v>105</v>
      </c>
      <c r="Q135">
        <v>1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</v>
      </c>
      <c r="AD135">
        <v>0</v>
      </c>
      <c r="AE135">
        <v>0</v>
      </c>
      <c r="AF135" t="s">
        <v>6</v>
      </c>
      <c r="AG135">
        <v>0</v>
      </c>
      <c r="AH135">
        <v>3</v>
      </c>
      <c r="AI135">
        <v>-1</v>
      </c>
      <c r="AJ135" t="s">
        <v>6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ROW(Source!A104)</f>
        <v>104</v>
      </c>
      <c r="B136">
        <v>74749390</v>
      </c>
      <c r="C136">
        <v>74749365</v>
      </c>
      <c r="D136">
        <v>49555131</v>
      </c>
      <c r="E136">
        <v>1</v>
      </c>
      <c r="F136">
        <v>1</v>
      </c>
      <c r="G136">
        <v>1</v>
      </c>
      <c r="H136">
        <v>3</v>
      </c>
      <c r="I136" t="s">
        <v>563</v>
      </c>
      <c r="J136" t="s">
        <v>564</v>
      </c>
      <c r="K136" t="s">
        <v>565</v>
      </c>
      <c r="L136">
        <v>1348</v>
      </c>
      <c r="N136">
        <v>1009</v>
      </c>
      <c r="O136" t="s">
        <v>559</v>
      </c>
      <c r="P136" t="s">
        <v>559</v>
      </c>
      <c r="Q136">
        <v>1000</v>
      </c>
      <c r="X136">
        <v>5.0099999999999997E-3</v>
      </c>
      <c r="Y136">
        <v>17183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6</v>
      </c>
      <c r="AG136">
        <v>5.0099999999999997E-3</v>
      </c>
      <c r="AH136">
        <v>2</v>
      </c>
      <c r="AI136">
        <v>74749376</v>
      </c>
      <c r="AJ136">
        <v>135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ROW(Source!A104)</f>
        <v>104</v>
      </c>
      <c r="B137">
        <v>74749391</v>
      </c>
      <c r="C137">
        <v>74749365</v>
      </c>
      <c r="D137">
        <v>49514607</v>
      </c>
      <c r="E137">
        <v>70</v>
      </c>
      <c r="F137">
        <v>1</v>
      </c>
      <c r="G137">
        <v>1</v>
      </c>
      <c r="H137">
        <v>3</v>
      </c>
      <c r="I137" t="s">
        <v>584</v>
      </c>
      <c r="J137" t="s">
        <v>6</v>
      </c>
      <c r="K137" t="s">
        <v>585</v>
      </c>
      <c r="L137">
        <v>1327</v>
      </c>
      <c r="N137">
        <v>1005</v>
      </c>
      <c r="O137" t="s">
        <v>105</v>
      </c>
      <c r="P137" t="s">
        <v>105</v>
      </c>
      <c r="Q137">
        <v>1</v>
      </c>
      <c r="X137">
        <v>100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s">
        <v>6</v>
      </c>
      <c r="AG137">
        <v>100</v>
      </c>
      <c r="AH137">
        <v>3</v>
      </c>
      <c r="AI137">
        <v>-1</v>
      </c>
      <c r="AJ137" t="s">
        <v>6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ROW(Source!A104)</f>
        <v>104</v>
      </c>
      <c r="B138">
        <v>74749392</v>
      </c>
      <c r="C138">
        <v>74749365</v>
      </c>
      <c r="D138">
        <v>49514616</v>
      </c>
      <c r="E138">
        <v>70</v>
      </c>
      <c r="F138">
        <v>1</v>
      </c>
      <c r="G138">
        <v>1</v>
      </c>
      <c r="H138">
        <v>3</v>
      </c>
      <c r="I138" t="s">
        <v>586</v>
      </c>
      <c r="J138" t="s">
        <v>6</v>
      </c>
      <c r="K138" t="s">
        <v>587</v>
      </c>
      <c r="L138">
        <v>1346</v>
      </c>
      <c r="N138">
        <v>1009</v>
      </c>
      <c r="O138" t="s">
        <v>540</v>
      </c>
      <c r="P138" t="s">
        <v>540</v>
      </c>
      <c r="Q138">
        <v>1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</v>
      </c>
      <c r="AD138">
        <v>0</v>
      </c>
      <c r="AE138">
        <v>0</v>
      </c>
      <c r="AF138" t="s">
        <v>6</v>
      </c>
      <c r="AG138">
        <v>0</v>
      </c>
      <c r="AH138">
        <v>3</v>
      </c>
      <c r="AI138">
        <v>-1</v>
      </c>
      <c r="AJ138" t="s">
        <v>6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ROW(Source!A104)</f>
        <v>104</v>
      </c>
      <c r="B139">
        <v>74749393</v>
      </c>
      <c r="C139">
        <v>74749365</v>
      </c>
      <c r="D139">
        <v>49514616</v>
      </c>
      <c r="E139">
        <v>70</v>
      </c>
      <c r="F139">
        <v>1</v>
      </c>
      <c r="G139">
        <v>1</v>
      </c>
      <c r="H139">
        <v>3</v>
      </c>
      <c r="I139" t="s">
        <v>586</v>
      </c>
      <c r="J139" t="s">
        <v>6</v>
      </c>
      <c r="K139" t="s">
        <v>588</v>
      </c>
      <c r="L139">
        <v>1371</v>
      </c>
      <c r="N139">
        <v>1013</v>
      </c>
      <c r="O139" t="s">
        <v>23</v>
      </c>
      <c r="P139" t="s">
        <v>23</v>
      </c>
      <c r="Q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</v>
      </c>
      <c r="AD139">
        <v>0</v>
      </c>
      <c r="AE139">
        <v>0</v>
      </c>
      <c r="AF139" t="s">
        <v>6</v>
      </c>
      <c r="AG139">
        <v>0</v>
      </c>
      <c r="AH139">
        <v>3</v>
      </c>
      <c r="AI139">
        <v>-1</v>
      </c>
      <c r="AJ139" t="s">
        <v>6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ROW(Source!A104)</f>
        <v>104</v>
      </c>
      <c r="B140">
        <v>74749394</v>
      </c>
      <c r="C140">
        <v>74749365</v>
      </c>
      <c r="D140">
        <v>49514677</v>
      </c>
      <c r="E140">
        <v>70</v>
      </c>
      <c r="F140">
        <v>1</v>
      </c>
      <c r="G140">
        <v>1</v>
      </c>
      <c r="H140">
        <v>3</v>
      </c>
      <c r="I140" t="s">
        <v>589</v>
      </c>
      <c r="J140" t="s">
        <v>6</v>
      </c>
      <c r="K140" t="s">
        <v>590</v>
      </c>
      <c r="L140">
        <v>1371</v>
      </c>
      <c r="N140">
        <v>1013</v>
      </c>
      <c r="O140" t="s">
        <v>23</v>
      </c>
      <c r="P140" t="s">
        <v>23</v>
      </c>
      <c r="Q140">
        <v>1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 t="s">
        <v>6</v>
      </c>
      <c r="AG140">
        <v>0</v>
      </c>
      <c r="AH140">
        <v>3</v>
      </c>
      <c r="AI140">
        <v>-1</v>
      </c>
      <c r="AJ140" t="s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ROW(Source!A104)</f>
        <v>104</v>
      </c>
      <c r="B141">
        <v>74749395</v>
      </c>
      <c r="C141">
        <v>74749365</v>
      </c>
      <c r="D141">
        <v>49514711</v>
      </c>
      <c r="E141">
        <v>70</v>
      </c>
      <c r="F141">
        <v>1</v>
      </c>
      <c r="G141">
        <v>1</v>
      </c>
      <c r="H141">
        <v>3</v>
      </c>
      <c r="I141" t="s">
        <v>591</v>
      </c>
      <c r="J141" t="s">
        <v>6</v>
      </c>
      <c r="K141" t="s">
        <v>592</v>
      </c>
      <c r="L141">
        <v>1371</v>
      </c>
      <c r="N141">
        <v>1013</v>
      </c>
      <c r="O141" t="s">
        <v>23</v>
      </c>
      <c r="P141" t="s">
        <v>23</v>
      </c>
      <c r="Q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</v>
      </c>
      <c r="AD141">
        <v>0</v>
      </c>
      <c r="AE141">
        <v>0</v>
      </c>
      <c r="AF141" t="s">
        <v>6</v>
      </c>
      <c r="AG141">
        <v>0</v>
      </c>
      <c r="AH141">
        <v>3</v>
      </c>
      <c r="AI141">
        <v>-1</v>
      </c>
      <c r="AJ141" t="s">
        <v>6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ROW(Source!A108)</f>
        <v>108</v>
      </c>
      <c r="B142">
        <v>74749418</v>
      </c>
      <c r="C142">
        <v>74749403</v>
      </c>
      <c r="D142">
        <v>31715109</v>
      </c>
      <c r="E142">
        <v>70</v>
      </c>
      <c r="F142">
        <v>1</v>
      </c>
      <c r="G142">
        <v>1</v>
      </c>
      <c r="H142">
        <v>1</v>
      </c>
      <c r="I142" t="s">
        <v>548</v>
      </c>
      <c r="J142" t="s">
        <v>6</v>
      </c>
      <c r="K142" t="s">
        <v>549</v>
      </c>
      <c r="L142">
        <v>1191</v>
      </c>
      <c r="N142">
        <v>1013</v>
      </c>
      <c r="O142" t="s">
        <v>524</v>
      </c>
      <c r="P142" t="s">
        <v>524</v>
      </c>
      <c r="Q142">
        <v>1</v>
      </c>
      <c r="X142">
        <v>122</v>
      </c>
      <c r="Y142">
        <v>0</v>
      </c>
      <c r="Z142">
        <v>0</v>
      </c>
      <c r="AA142">
        <v>0</v>
      </c>
      <c r="AB142">
        <v>8.74</v>
      </c>
      <c r="AC142">
        <v>0</v>
      </c>
      <c r="AD142">
        <v>1</v>
      </c>
      <c r="AE142">
        <v>1</v>
      </c>
      <c r="AF142" t="s">
        <v>64</v>
      </c>
      <c r="AG142">
        <v>128.1</v>
      </c>
      <c r="AH142">
        <v>2</v>
      </c>
      <c r="AI142">
        <v>74749404</v>
      </c>
      <c r="AJ142">
        <v>139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ROW(Source!A108)</f>
        <v>108</v>
      </c>
      <c r="B143">
        <v>74749419</v>
      </c>
      <c r="C143">
        <v>74749403</v>
      </c>
      <c r="D143">
        <v>31709492</v>
      </c>
      <c r="E143">
        <v>70</v>
      </c>
      <c r="F143">
        <v>1</v>
      </c>
      <c r="G143">
        <v>1</v>
      </c>
      <c r="H143">
        <v>1</v>
      </c>
      <c r="I143" t="s">
        <v>525</v>
      </c>
      <c r="J143" t="s">
        <v>6</v>
      </c>
      <c r="K143" t="s">
        <v>526</v>
      </c>
      <c r="L143">
        <v>1191</v>
      </c>
      <c r="N143">
        <v>1013</v>
      </c>
      <c r="O143" t="s">
        <v>524</v>
      </c>
      <c r="P143" t="s">
        <v>524</v>
      </c>
      <c r="Q143">
        <v>1</v>
      </c>
      <c r="X143">
        <v>0.64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2</v>
      </c>
      <c r="AF143" t="s">
        <v>64</v>
      </c>
      <c r="AG143">
        <v>0.67200000000000004</v>
      </c>
      <c r="AH143">
        <v>2</v>
      </c>
      <c r="AI143">
        <v>74749405</v>
      </c>
      <c r="AJ143">
        <v>140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ROW(Source!A108)</f>
        <v>108</v>
      </c>
      <c r="B144">
        <v>74749420</v>
      </c>
      <c r="C144">
        <v>74749403</v>
      </c>
      <c r="D144">
        <v>49672573</v>
      </c>
      <c r="E144">
        <v>1</v>
      </c>
      <c r="F144">
        <v>1</v>
      </c>
      <c r="G144">
        <v>1</v>
      </c>
      <c r="H144">
        <v>2</v>
      </c>
      <c r="I144" t="s">
        <v>527</v>
      </c>
      <c r="J144" t="s">
        <v>528</v>
      </c>
      <c r="K144" t="s">
        <v>529</v>
      </c>
      <c r="L144">
        <v>1367</v>
      </c>
      <c r="N144">
        <v>1011</v>
      </c>
      <c r="O144" t="s">
        <v>530</v>
      </c>
      <c r="P144" t="s">
        <v>530</v>
      </c>
      <c r="Q144">
        <v>1</v>
      </c>
      <c r="X144">
        <v>0.25</v>
      </c>
      <c r="Y144">
        <v>0</v>
      </c>
      <c r="Z144">
        <v>115.4</v>
      </c>
      <c r="AA144">
        <v>13.5</v>
      </c>
      <c r="AB144">
        <v>0</v>
      </c>
      <c r="AC144">
        <v>0</v>
      </c>
      <c r="AD144">
        <v>1</v>
      </c>
      <c r="AE144">
        <v>0</v>
      </c>
      <c r="AF144" t="s">
        <v>64</v>
      </c>
      <c r="AG144">
        <v>0.26250000000000001</v>
      </c>
      <c r="AH144">
        <v>2</v>
      </c>
      <c r="AI144">
        <v>74749406</v>
      </c>
      <c r="AJ144">
        <v>141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ROW(Source!A108)</f>
        <v>108</v>
      </c>
      <c r="B145">
        <v>74749421</v>
      </c>
      <c r="C145">
        <v>74749403</v>
      </c>
      <c r="D145">
        <v>49672695</v>
      </c>
      <c r="E145">
        <v>1</v>
      </c>
      <c r="F145">
        <v>1</v>
      </c>
      <c r="G145">
        <v>1</v>
      </c>
      <c r="H145">
        <v>2</v>
      </c>
      <c r="I145" t="s">
        <v>531</v>
      </c>
      <c r="J145" t="s">
        <v>532</v>
      </c>
      <c r="K145" t="s">
        <v>533</v>
      </c>
      <c r="L145">
        <v>1367</v>
      </c>
      <c r="N145">
        <v>1011</v>
      </c>
      <c r="O145" t="s">
        <v>530</v>
      </c>
      <c r="P145" t="s">
        <v>530</v>
      </c>
      <c r="Q145">
        <v>1</v>
      </c>
      <c r="X145">
        <v>17.649999999999999</v>
      </c>
      <c r="Y145">
        <v>0</v>
      </c>
      <c r="Z145">
        <v>3.12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64</v>
      </c>
      <c r="AG145">
        <v>18.532499999999999</v>
      </c>
      <c r="AH145">
        <v>2</v>
      </c>
      <c r="AI145">
        <v>74749407</v>
      </c>
      <c r="AJ145">
        <v>142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ROW(Source!A108)</f>
        <v>108</v>
      </c>
      <c r="B146">
        <v>74749422</v>
      </c>
      <c r="C146">
        <v>74749403</v>
      </c>
      <c r="D146">
        <v>49672703</v>
      </c>
      <c r="E146">
        <v>1</v>
      </c>
      <c r="F146">
        <v>1</v>
      </c>
      <c r="G146">
        <v>1</v>
      </c>
      <c r="H146">
        <v>2</v>
      </c>
      <c r="I146" t="s">
        <v>550</v>
      </c>
      <c r="J146" t="s">
        <v>551</v>
      </c>
      <c r="K146" t="s">
        <v>552</v>
      </c>
      <c r="L146">
        <v>1367</v>
      </c>
      <c r="N146">
        <v>1011</v>
      </c>
      <c r="O146" t="s">
        <v>530</v>
      </c>
      <c r="P146" t="s">
        <v>530</v>
      </c>
      <c r="Q146">
        <v>1</v>
      </c>
      <c r="X146">
        <v>0.23</v>
      </c>
      <c r="Y146">
        <v>0</v>
      </c>
      <c r="Z146">
        <v>6.66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64</v>
      </c>
      <c r="AG146">
        <v>0.24150000000000002</v>
      </c>
      <c r="AH146">
        <v>2</v>
      </c>
      <c r="AI146">
        <v>74749408</v>
      </c>
      <c r="AJ146">
        <v>143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ROW(Source!A108)</f>
        <v>108</v>
      </c>
      <c r="B147">
        <v>74749423</v>
      </c>
      <c r="C147">
        <v>74749403</v>
      </c>
      <c r="D147">
        <v>49673503</v>
      </c>
      <c r="E147">
        <v>1</v>
      </c>
      <c r="F147">
        <v>1</v>
      </c>
      <c r="G147">
        <v>1</v>
      </c>
      <c r="H147">
        <v>2</v>
      </c>
      <c r="I147" t="s">
        <v>534</v>
      </c>
      <c r="J147" t="s">
        <v>535</v>
      </c>
      <c r="K147" t="s">
        <v>536</v>
      </c>
      <c r="L147">
        <v>1367</v>
      </c>
      <c r="N147">
        <v>1011</v>
      </c>
      <c r="O147" t="s">
        <v>530</v>
      </c>
      <c r="P147" t="s">
        <v>530</v>
      </c>
      <c r="Q147">
        <v>1</v>
      </c>
      <c r="X147">
        <v>0.39</v>
      </c>
      <c r="Y147">
        <v>0</v>
      </c>
      <c r="Z147">
        <v>65.709999999999994</v>
      </c>
      <c r="AA147">
        <v>11.6</v>
      </c>
      <c r="AB147">
        <v>0</v>
      </c>
      <c r="AC147">
        <v>0</v>
      </c>
      <c r="AD147">
        <v>1</v>
      </c>
      <c r="AE147">
        <v>0</v>
      </c>
      <c r="AF147" t="s">
        <v>64</v>
      </c>
      <c r="AG147">
        <v>0.40950000000000003</v>
      </c>
      <c r="AH147">
        <v>2</v>
      </c>
      <c r="AI147">
        <v>74749409</v>
      </c>
      <c r="AJ147">
        <v>144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ROW(Source!A108)</f>
        <v>108</v>
      </c>
      <c r="B148">
        <v>74749424</v>
      </c>
      <c r="C148">
        <v>74749403</v>
      </c>
      <c r="D148">
        <v>49673715</v>
      </c>
      <c r="E148">
        <v>1</v>
      </c>
      <c r="F148">
        <v>1</v>
      </c>
      <c r="G148">
        <v>1</v>
      </c>
      <c r="H148">
        <v>2</v>
      </c>
      <c r="I148" t="s">
        <v>553</v>
      </c>
      <c r="J148" t="s">
        <v>554</v>
      </c>
      <c r="K148" t="s">
        <v>555</v>
      </c>
      <c r="L148">
        <v>1367</v>
      </c>
      <c r="N148">
        <v>1011</v>
      </c>
      <c r="O148" t="s">
        <v>530</v>
      </c>
      <c r="P148" t="s">
        <v>530</v>
      </c>
      <c r="Q148">
        <v>1</v>
      </c>
      <c r="X148">
        <v>1.33</v>
      </c>
      <c r="Y148">
        <v>0</v>
      </c>
      <c r="Z148">
        <v>8.1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64</v>
      </c>
      <c r="AG148">
        <v>1.3965000000000001</v>
      </c>
      <c r="AH148">
        <v>2</v>
      </c>
      <c r="AI148">
        <v>74749410</v>
      </c>
      <c r="AJ148">
        <v>145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ROW(Source!A108)</f>
        <v>108</v>
      </c>
      <c r="B149">
        <v>74749425</v>
      </c>
      <c r="C149">
        <v>74749403</v>
      </c>
      <c r="D149">
        <v>49521144</v>
      </c>
      <c r="E149">
        <v>1</v>
      </c>
      <c r="F149">
        <v>1</v>
      </c>
      <c r="G149">
        <v>1</v>
      </c>
      <c r="H149">
        <v>3</v>
      </c>
      <c r="I149" t="s">
        <v>556</v>
      </c>
      <c r="J149" t="s">
        <v>557</v>
      </c>
      <c r="K149" t="s">
        <v>558</v>
      </c>
      <c r="L149">
        <v>1348</v>
      </c>
      <c r="N149">
        <v>1009</v>
      </c>
      <c r="O149" t="s">
        <v>559</v>
      </c>
      <c r="P149" t="s">
        <v>559</v>
      </c>
      <c r="Q149">
        <v>1000</v>
      </c>
      <c r="X149">
        <v>8.4000000000000003E-4</v>
      </c>
      <c r="Y149">
        <v>26499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6</v>
      </c>
      <c r="AG149">
        <v>8.4000000000000003E-4</v>
      </c>
      <c r="AH149">
        <v>2</v>
      </c>
      <c r="AI149">
        <v>74749411</v>
      </c>
      <c r="AJ149">
        <v>146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ROW(Source!A108)</f>
        <v>108</v>
      </c>
      <c r="B150">
        <v>74749426</v>
      </c>
      <c r="C150">
        <v>74749403</v>
      </c>
      <c r="D150">
        <v>49524301</v>
      </c>
      <c r="E150">
        <v>1</v>
      </c>
      <c r="F150">
        <v>1</v>
      </c>
      <c r="G150">
        <v>1</v>
      </c>
      <c r="H150">
        <v>3</v>
      </c>
      <c r="I150" t="s">
        <v>560</v>
      </c>
      <c r="J150" t="s">
        <v>561</v>
      </c>
      <c r="K150" t="s">
        <v>562</v>
      </c>
      <c r="L150">
        <v>1348</v>
      </c>
      <c r="N150">
        <v>1009</v>
      </c>
      <c r="O150" t="s">
        <v>559</v>
      </c>
      <c r="P150" t="s">
        <v>559</v>
      </c>
      <c r="Q150">
        <v>1000</v>
      </c>
      <c r="X150">
        <v>3.8999999999999999E-4</v>
      </c>
      <c r="Y150">
        <v>10362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6</v>
      </c>
      <c r="AG150">
        <v>3.8999999999999999E-4</v>
      </c>
      <c r="AH150">
        <v>2</v>
      </c>
      <c r="AI150">
        <v>74749412</v>
      </c>
      <c r="AJ150">
        <v>147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ROW(Source!A108)</f>
        <v>108</v>
      </c>
      <c r="B151">
        <v>74749427</v>
      </c>
      <c r="C151">
        <v>74749403</v>
      </c>
      <c r="D151">
        <v>49525488</v>
      </c>
      <c r="E151">
        <v>1</v>
      </c>
      <c r="F151">
        <v>1</v>
      </c>
      <c r="G151">
        <v>1</v>
      </c>
      <c r="H151">
        <v>3</v>
      </c>
      <c r="I151" t="s">
        <v>537</v>
      </c>
      <c r="J151" t="s">
        <v>538</v>
      </c>
      <c r="K151" t="s">
        <v>539</v>
      </c>
      <c r="L151">
        <v>1346</v>
      </c>
      <c r="N151">
        <v>1009</v>
      </c>
      <c r="O151" t="s">
        <v>540</v>
      </c>
      <c r="P151" t="s">
        <v>540</v>
      </c>
      <c r="Q151">
        <v>1</v>
      </c>
      <c r="X151">
        <v>11</v>
      </c>
      <c r="Y151">
        <v>9.0399999999999991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6</v>
      </c>
      <c r="AG151">
        <v>11</v>
      </c>
      <c r="AH151">
        <v>2</v>
      </c>
      <c r="AI151">
        <v>74749413</v>
      </c>
      <c r="AJ151">
        <v>148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ROW(Source!A108)</f>
        <v>108</v>
      </c>
      <c r="B152">
        <v>74749428</v>
      </c>
      <c r="C152">
        <v>74749403</v>
      </c>
      <c r="D152">
        <v>49526492</v>
      </c>
      <c r="E152">
        <v>1</v>
      </c>
      <c r="F152">
        <v>1</v>
      </c>
      <c r="G152">
        <v>1</v>
      </c>
      <c r="H152">
        <v>3</v>
      </c>
      <c r="I152" t="s">
        <v>541</v>
      </c>
      <c r="J152" t="s">
        <v>542</v>
      </c>
      <c r="K152" t="s">
        <v>543</v>
      </c>
      <c r="L152">
        <v>1346</v>
      </c>
      <c r="N152">
        <v>1009</v>
      </c>
      <c r="O152" t="s">
        <v>540</v>
      </c>
      <c r="P152" t="s">
        <v>540</v>
      </c>
      <c r="Q152">
        <v>1</v>
      </c>
      <c r="X152">
        <v>7.58</v>
      </c>
      <c r="Y152">
        <v>23.09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6</v>
      </c>
      <c r="AG152">
        <v>7.58</v>
      </c>
      <c r="AH152">
        <v>2</v>
      </c>
      <c r="AI152">
        <v>74749414</v>
      </c>
      <c r="AJ152">
        <v>149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ROW(Source!A108)</f>
        <v>108</v>
      </c>
      <c r="B153">
        <v>74749429</v>
      </c>
      <c r="C153">
        <v>74749403</v>
      </c>
      <c r="D153">
        <v>49512814</v>
      </c>
      <c r="E153">
        <v>70</v>
      </c>
      <c r="F153">
        <v>1</v>
      </c>
      <c r="G153">
        <v>1</v>
      </c>
      <c r="H153">
        <v>3</v>
      </c>
      <c r="I153" t="s">
        <v>582</v>
      </c>
      <c r="J153" t="s">
        <v>6</v>
      </c>
      <c r="K153" t="s">
        <v>583</v>
      </c>
      <c r="L153">
        <v>1327</v>
      </c>
      <c r="N153">
        <v>1005</v>
      </c>
      <c r="O153" t="s">
        <v>105</v>
      </c>
      <c r="P153" t="s">
        <v>105</v>
      </c>
      <c r="Q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</v>
      </c>
      <c r="AD153">
        <v>0</v>
      </c>
      <c r="AE153">
        <v>0</v>
      </c>
      <c r="AF153" t="s">
        <v>6</v>
      </c>
      <c r="AG153">
        <v>0</v>
      </c>
      <c r="AH153">
        <v>3</v>
      </c>
      <c r="AI153">
        <v>-1</v>
      </c>
      <c r="AJ153" t="s">
        <v>6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ROW(Source!A108)</f>
        <v>108</v>
      </c>
      <c r="B154">
        <v>74749430</v>
      </c>
      <c r="C154">
        <v>74749403</v>
      </c>
      <c r="D154">
        <v>49555131</v>
      </c>
      <c r="E154">
        <v>1</v>
      </c>
      <c r="F154">
        <v>1</v>
      </c>
      <c r="G154">
        <v>1</v>
      </c>
      <c r="H154">
        <v>3</v>
      </c>
      <c r="I154" t="s">
        <v>563</v>
      </c>
      <c r="J154" t="s">
        <v>564</v>
      </c>
      <c r="K154" t="s">
        <v>565</v>
      </c>
      <c r="L154">
        <v>1348</v>
      </c>
      <c r="N154">
        <v>1009</v>
      </c>
      <c r="O154" t="s">
        <v>559</v>
      </c>
      <c r="P154" t="s">
        <v>559</v>
      </c>
      <c r="Q154">
        <v>1000</v>
      </c>
      <c r="X154">
        <v>5.13E-3</v>
      </c>
      <c r="Y154">
        <v>17183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6</v>
      </c>
      <c r="AG154">
        <v>5.13E-3</v>
      </c>
      <c r="AH154">
        <v>2</v>
      </c>
      <c r="AI154">
        <v>74749415</v>
      </c>
      <c r="AJ154">
        <v>151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ROW(Source!A108)</f>
        <v>108</v>
      </c>
      <c r="B155">
        <v>74749431</v>
      </c>
      <c r="C155">
        <v>74749403</v>
      </c>
      <c r="D155">
        <v>49514607</v>
      </c>
      <c r="E155">
        <v>70</v>
      </c>
      <c r="F155">
        <v>1</v>
      </c>
      <c r="G155">
        <v>1</v>
      </c>
      <c r="H155">
        <v>3</v>
      </c>
      <c r="I155" t="s">
        <v>584</v>
      </c>
      <c r="J155" t="s">
        <v>6</v>
      </c>
      <c r="K155" t="s">
        <v>585</v>
      </c>
      <c r="L155">
        <v>1327</v>
      </c>
      <c r="N155">
        <v>1005</v>
      </c>
      <c r="O155" t="s">
        <v>105</v>
      </c>
      <c r="P155" t="s">
        <v>105</v>
      </c>
      <c r="Q155">
        <v>1</v>
      </c>
      <c r="X155">
        <v>100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s">
        <v>6</v>
      </c>
      <c r="AG155">
        <v>100</v>
      </c>
      <c r="AH155">
        <v>3</v>
      </c>
      <c r="AI155">
        <v>-1</v>
      </c>
      <c r="AJ155" t="s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ROW(Source!A108)</f>
        <v>108</v>
      </c>
      <c r="B156">
        <v>74749432</v>
      </c>
      <c r="C156">
        <v>74749403</v>
      </c>
      <c r="D156">
        <v>49514616</v>
      </c>
      <c r="E156">
        <v>70</v>
      </c>
      <c r="F156">
        <v>1</v>
      </c>
      <c r="G156">
        <v>1</v>
      </c>
      <c r="H156">
        <v>3</v>
      </c>
      <c r="I156" t="s">
        <v>586</v>
      </c>
      <c r="J156" t="s">
        <v>6</v>
      </c>
      <c r="K156" t="s">
        <v>587</v>
      </c>
      <c r="L156">
        <v>1346</v>
      </c>
      <c r="N156">
        <v>1009</v>
      </c>
      <c r="O156" t="s">
        <v>540</v>
      </c>
      <c r="P156" t="s">
        <v>540</v>
      </c>
      <c r="Q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</v>
      </c>
      <c r="AD156">
        <v>0</v>
      </c>
      <c r="AE156">
        <v>0</v>
      </c>
      <c r="AF156" t="s">
        <v>6</v>
      </c>
      <c r="AG156">
        <v>0</v>
      </c>
      <c r="AH156">
        <v>3</v>
      </c>
      <c r="AI156">
        <v>-1</v>
      </c>
      <c r="AJ156" t="s">
        <v>6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ROW(Source!A108)</f>
        <v>108</v>
      </c>
      <c r="B157">
        <v>74749433</v>
      </c>
      <c r="C157">
        <v>74749403</v>
      </c>
      <c r="D157">
        <v>49514616</v>
      </c>
      <c r="E157">
        <v>70</v>
      </c>
      <c r="F157">
        <v>1</v>
      </c>
      <c r="G157">
        <v>1</v>
      </c>
      <c r="H157">
        <v>3</v>
      </c>
      <c r="I157" t="s">
        <v>586</v>
      </c>
      <c r="J157" t="s">
        <v>6</v>
      </c>
      <c r="K157" t="s">
        <v>588</v>
      </c>
      <c r="L157">
        <v>1371</v>
      </c>
      <c r="N157">
        <v>1013</v>
      </c>
      <c r="O157" t="s">
        <v>23</v>
      </c>
      <c r="P157" t="s">
        <v>23</v>
      </c>
      <c r="Q157">
        <v>1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</v>
      </c>
      <c r="AD157">
        <v>0</v>
      </c>
      <c r="AE157">
        <v>0</v>
      </c>
      <c r="AF157" t="s">
        <v>6</v>
      </c>
      <c r="AG157">
        <v>0</v>
      </c>
      <c r="AH157">
        <v>3</v>
      </c>
      <c r="AI157">
        <v>-1</v>
      </c>
      <c r="AJ157" t="s">
        <v>6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ROW(Source!A108)</f>
        <v>108</v>
      </c>
      <c r="B158">
        <v>74749434</v>
      </c>
      <c r="C158">
        <v>74749403</v>
      </c>
      <c r="D158">
        <v>49514677</v>
      </c>
      <c r="E158">
        <v>70</v>
      </c>
      <c r="F158">
        <v>1</v>
      </c>
      <c r="G158">
        <v>1</v>
      </c>
      <c r="H158">
        <v>3</v>
      </c>
      <c r="I158" t="s">
        <v>589</v>
      </c>
      <c r="J158" t="s">
        <v>6</v>
      </c>
      <c r="K158" t="s">
        <v>590</v>
      </c>
      <c r="L158">
        <v>1371</v>
      </c>
      <c r="N158">
        <v>1013</v>
      </c>
      <c r="O158" t="s">
        <v>23</v>
      </c>
      <c r="P158" t="s">
        <v>23</v>
      </c>
      <c r="Q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</v>
      </c>
      <c r="AD158">
        <v>0</v>
      </c>
      <c r="AE158">
        <v>0</v>
      </c>
      <c r="AF158" t="s">
        <v>6</v>
      </c>
      <c r="AG158">
        <v>0</v>
      </c>
      <c r="AH158">
        <v>3</v>
      </c>
      <c r="AI158">
        <v>-1</v>
      </c>
      <c r="AJ158" t="s">
        <v>6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ROW(Source!A108)</f>
        <v>108</v>
      </c>
      <c r="B159">
        <v>74749435</v>
      </c>
      <c r="C159">
        <v>74749403</v>
      </c>
      <c r="D159">
        <v>49514711</v>
      </c>
      <c r="E159">
        <v>70</v>
      </c>
      <c r="F159">
        <v>1</v>
      </c>
      <c r="G159">
        <v>1</v>
      </c>
      <c r="H159">
        <v>3</v>
      </c>
      <c r="I159" t="s">
        <v>591</v>
      </c>
      <c r="J159" t="s">
        <v>6</v>
      </c>
      <c r="K159" t="s">
        <v>592</v>
      </c>
      <c r="L159">
        <v>1371</v>
      </c>
      <c r="N159">
        <v>1013</v>
      </c>
      <c r="O159" t="s">
        <v>23</v>
      </c>
      <c r="P159" t="s">
        <v>23</v>
      </c>
      <c r="Q159">
        <v>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</v>
      </c>
      <c r="AD159">
        <v>0</v>
      </c>
      <c r="AE159">
        <v>0</v>
      </c>
      <c r="AF159" t="s">
        <v>6</v>
      </c>
      <c r="AG159">
        <v>0</v>
      </c>
      <c r="AH159">
        <v>3</v>
      </c>
      <c r="AI159">
        <v>-1</v>
      </c>
      <c r="AJ159" t="s">
        <v>6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ROW(Source!A146)</f>
        <v>146</v>
      </c>
      <c r="B160">
        <v>74749551</v>
      </c>
      <c r="C160">
        <v>74749539</v>
      </c>
      <c r="D160">
        <v>31715651</v>
      </c>
      <c r="E160">
        <v>70</v>
      </c>
      <c r="F160">
        <v>1</v>
      </c>
      <c r="G160">
        <v>1</v>
      </c>
      <c r="H160">
        <v>1</v>
      </c>
      <c r="I160" t="s">
        <v>522</v>
      </c>
      <c r="J160" t="s">
        <v>6</v>
      </c>
      <c r="K160" t="s">
        <v>523</v>
      </c>
      <c r="L160">
        <v>1191</v>
      </c>
      <c r="N160">
        <v>1013</v>
      </c>
      <c r="O160" t="s">
        <v>524</v>
      </c>
      <c r="P160" t="s">
        <v>524</v>
      </c>
      <c r="Q160">
        <v>1</v>
      </c>
      <c r="X160">
        <v>3.65</v>
      </c>
      <c r="Y160">
        <v>0</v>
      </c>
      <c r="Z160">
        <v>0</v>
      </c>
      <c r="AA160">
        <v>0</v>
      </c>
      <c r="AB160">
        <v>9.6199999999999992</v>
      </c>
      <c r="AC160">
        <v>0</v>
      </c>
      <c r="AD160">
        <v>1</v>
      </c>
      <c r="AE160">
        <v>1</v>
      </c>
      <c r="AF160" t="s">
        <v>26</v>
      </c>
      <c r="AG160">
        <v>3.8325</v>
      </c>
      <c r="AH160">
        <v>2</v>
      </c>
      <c r="AI160">
        <v>74749540</v>
      </c>
      <c r="AJ160">
        <v>153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ROW(Source!A146)</f>
        <v>146</v>
      </c>
      <c r="B161">
        <v>74749552</v>
      </c>
      <c r="C161">
        <v>74749539</v>
      </c>
      <c r="D161">
        <v>31709492</v>
      </c>
      <c r="E161">
        <v>70</v>
      </c>
      <c r="F161">
        <v>1</v>
      </c>
      <c r="G161">
        <v>1</v>
      </c>
      <c r="H161">
        <v>1</v>
      </c>
      <c r="I161" t="s">
        <v>525</v>
      </c>
      <c r="J161" t="s">
        <v>6</v>
      </c>
      <c r="K161" t="s">
        <v>526</v>
      </c>
      <c r="L161">
        <v>1191</v>
      </c>
      <c r="N161">
        <v>1013</v>
      </c>
      <c r="O161" t="s">
        <v>524</v>
      </c>
      <c r="P161" t="s">
        <v>524</v>
      </c>
      <c r="Q161">
        <v>1</v>
      </c>
      <c r="X161">
        <v>0.05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2</v>
      </c>
      <c r="AF161" t="s">
        <v>26</v>
      </c>
      <c r="AG161">
        <v>5.2500000000000005E-2</v>
      </c>
      <c r="AH161">
        <v>2</v>
      </c>
      <c r="AI161">
        <v>74749541</v>
      </c>
      <c r="AJ161">
        <v>154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ROW(Source!A146)</f>
        <v>146</v>
      </c>
      <c r="B162">
        <v>74749553</v>
      </c>
      <c r="C162">
        <v>74749539</v>
      </c>
      <c r="D162">
        <v>49672573</v>
      </c>
      <c r="E162">
        <v>1</v>
      </c>
      <c r="F162">
        <v>1</v>
      </c>
      <c r="G162">
        <v>1</v>
      </c>
      <c r="H162">
        <v>2</v>
      </c>
      <c r="I162" t="s">
        <v>527</v>
      </c>
      <c r="J162" t="s">
        <v>528</v>
      </c>
      <c r="K162" t="s">
        <v>529</v>
      </c>
      <c r="L162">
        <v>1367</v>
      </c>
      <c r="N162">
        <v>1011</v>
      </c>
      <c r="O162" t="s">
        <v>530</v>
      </c>
      <c r="P162" t="s">
        <v>530</v>
      </c>
      <c r="Q162">
        <v>1</v>
      </c>
      <c r="X162">
        <v>0.01</v>
      </c>
      <c r="Y162">
        <v>0</v>
      </c>
      <c r="Z162">
        <v>115.4</v>
      </c>
      <c r="AA162">
        <v>13.5</v>
      </c>
      <c r="AB162">
        <v>0</v>
      </c>
      <c r="AC162">
        <v>0</v>
      </c>
      <c r="AD162">
        <v>1</v>
      </c>
      <c r="AE162">
        <v>0</v>
      </c>
      <c r="AF162" t="s">
        <v>26</v>
      </c>
      <c r="AG162">
        <v>1.0500000000000001E-2</v>
      </c>
      <c r="AH162">
        <v>2</v>
      </c>
      <c r="AI162">
        <v>74749542</v>
      </c>
      <c r="AJ162">
        <v>155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ROW(Source!A146)</f>
        <v>146</v>
      </c>
      <c r="B163">
        <v>74749554</v>
      </c>
      <c r="C163">
        <v>74749539</v>
      </c>
      <c r="D163">
        <v>49672695</v>
      </c>
      <c r="E163">
        <v>1</v>
      </c>
      <c r="F163">
        <v>1</v>
      </c>
      <c r="G163">
        <v>1</v>
      </c>
      <c r="H163">
        <v>2</v>
      </c>
      <c r="I163" t="s">
        <v>531</v>
      </c>
      <c r="J163" t="s">
        <v>532</v>
      </c>
      <c r="K163" t="s">
        <v>533</v>
      </c>
      <c r="L163">
        <v>1367</v>
      </c>
      <c r="N163">
        <v>1011</v>
      </c>
      <c r="O163" t="s">
        <v>530</v>
      </c>
      <c r="P163" t="s">
        <v>530</v>
      </c>
      <c r="Q163">
        <v>1</v>
      </c>
      <c r="X163">
        <v>0.91</v>
      </c>
      <c r="Y163">
        <v>0</v>
      </c>
      <c r="Z163">
        <v>3.12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26</v>
      </c>
      <c r="AG163">
        <v>0.95550000000000013</v>
      </c>
      <c r="AH163">
        <v>2</v>
      </c>
      <c r="AI163">
        <v>74749543</v>
      </c>
      <c r="AJ163">
        <v>156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ROW(Source!A146)</f>
        <v>146</v>
      </c>
      <c r="B164">
        <v>74749555</v>
      </c>
      <c r="C164">
        <v>74749539</v>
      </c>
      <c r="D164">
        <v>49673503</v>
      </c>
      <c r="E164">
        <v>1</v>
      </c>
      <c r="F164">
        <v>1</v>
      </c>
      <c r="G164">
        <v>1</v>
      </c>
      <c r="H164">
        <v>2</v>
      </c>
      <c r="I164" t="s">
        <v>534</v>
      </c>
      <c r="J164" t="s">
        <v>535</v>
      </c>
      <c r="K164" t="s">
        <v>536</v>
      </c>
      <c r="L164">
        <v>1367</v>
      </c>
      <c r="N164">
        <v>1011</v>
      </c>
      <c r="O164" t="s">
        <v>530</v>
      </c>
      <c r="P164" t="s">
        <v>530</v>
      </c>
      <c r="Q164">
        <v>1</v>
      </c>
      <c r="X164">
        <v>0.04</v>
      </c>
      <c r="Y164">
        <v>0</v>
      </c>
      <c r="Z164">
        <v>65.709999999999994</v>
      </c>
      <c r="AA164">
        <v>11.6</v>
      </c>
      <c r="AB164">
        <v>0</v>
      </c>
      <c r="AC164">
        <v>0</v>
      </c>
      <c r="AD164">
        <v>1</v>
      </c>
      <c r="AE164">
        <v>0</v>
      </c>
      <c r="AF164" t="s">
        <v>26</v>
      </c>
      <c r="AG164">
        <v>4.2000000000000003E-2</v>
      </c>
      <c r="AH164">
        <v>2</v>
      </c>
      <c r="AI164">
        <v>74749544</v>
      </c>
      <c r="AJ164">
        <v>157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ROW(Source!A146)</f>
        <v>146</v>
      </c>
      <c r="B165">
        <v>74749556</v>
      </c>
      <c r="C165">
        <v>74749539</v>
      </c>
      <c r="D165">
        <v>49525488</v>
      </c>
      <c r="E165">
        <v>1</v>
      </c>
      <c r="F165">
        <v>1</v>
      </c>
      <c r="G165">
        <v>1</v>
      </c>
      <c r="H165">
        <v>3</v>
      </c>
      <c r="I165" t="s">
        <v>537</v>
      </c>
      <c r="J165" t="s">
        <v>538</v>
      </c>
      <c r="K165" t="s">
        <v>539</v>
      </c>
      <c r="L165">
        <v>1346</v>
      </c>
      <c r="N165">
        <v>1009</v>
      </c>
      <c r="O165" t="s">
        <v>540</v>
      </c>
      <c r="P165" t="s">
        <v>540</v>
      </c>
      <c r="Q165">
        <v>1</v>
      </c>
      <c r="X165">
        <v>0.02</v>
      </c>
      <c r="Y165">
        <v>9.0399999999999991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6</v>
      </c>
      <c r="AG165">
        <v>0.02</v>
      </c>
      <c r="AH165">
        <v>2</v>
      </c>
      <c r="AI165">
        <v>74749545</v>
      </c>
      <c r="AJ165">
        <v>158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ROW(Source!A146)</f>
        <v>146</v>
      </c>
      <c r="B166">
        <v>74749557</v>
      </c>
      <c r="C166">
        <v>74749539</v>
      </c>
      <c r="D166">
        <v>49526492</v>
      </c>
      <c r="E166">
        <v>1</v>
      </c>
      <c r="F166">
        <v>1</v>
      </c>
      <c r="G166">
        <v>1</v>
      </c>
      <c r="H166">
        <v>3</v>
      </c>
      <c r="I166" t="s">
        <v>541</v>
      </c>
      <c r="J166" t="s">
        <v>542</v>
      </c>
      <c r="K166" t="s">
        <v>543</v>
      </c>
      <c r="L166">
        <v>1346</v>
      </c>
      <c r="N166">
        <v>1009</v>
      </c>
      <c r="O166" t="s">
        <v>540</v>
      </c>
      <c r="P166" t="s">
        <v>540</v>
      </c>
      <c r="Q166">
        <v>1</v>
      </c>
      <c r="X166">
        <v>0.08</v>
      </c>
      <c r="Y166">
        <v>23.09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6</v>
      </c>
      <c r="AG166">
        <v>0.08</v>
      </c>
      <c r="AH166">
        <v>2</v>
      </c>
      <c r="AI166">
        <v>74749546</v>
      </c>
      <c r="AJ166">
        <v>159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ROW(Source!A151)</f>
        <v>151</v>
      </c>
      <c r="B167">
        <v>74749571</v>
      </c>
      <c r="C167">
        <v>74749562</v>
      </c>
      <c r="D167">
        <v>31709594</v>
      </c>
      <c r="E167">
        <v>70</v>
      </c>
      <c r="F167">
        <v>1</v>
      </c>
      <c r="G167">
        <v>1</v>
      </c>
      <c r="H167">
        <v>1</v>
      </c>
      <c r="I167" t="s">
        <v>544</v>
      </c>
      <c r="J167" t="s">
        <v>6</v>
      </c>
      <c r="K167" t="s">
        <v>545</v>
      </c>
      <c r="L167">
        <v>1191</v>
      </c>
      <c r="N167">
        <v>1013</v>
      </c>
      <c r="O167" t="s">
        <v>524</v>
      </c>
      <c r="P167" t="s">
        <v>524</v>
      </c>
      <c r="Q167">
        <v>1</v>
      </c>
      <c r="X167">
        <v>1.03</v>
      </c>
      <c r="Y167">
        <v>0</v>
      </c>
      <c r="Z167">
        <v>0</v>
      </c>
      <c r="AA167">
        <v>0</v>
      </c>
      <c r="AB167">
        <v>8.86</v>
      </c>
      <c r="AC167">
        <v>0</v>
      </c>
      <c r="AD167">
        <v>1</v>
      </c>
      <c r="AE167">
        <v>1</v>
      </c>
      <c r="AF167" t="s">
        <v>64</v>
      </c>
      <c r="AG167">
        <v>1.0815000000000001</v>
      </c>
      <c r="AH167">
        <v>2</v>
      </c>
      <c r="AI167">
        <v>74749563</v>
      </c>
      <c r="AJ167">
        <v>164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ROW(Source!A151)</f>
        <v>151</v>
      </c>
      <c r="B168">
        <v>74749572</v>
      </c>
      <c r="C168">
        <v>74749562</v>
      </c>
      <c r="D168">
        <v>31709492</v>
      </c>
      <c r="E168">
        <v>70</v>
      </c>
      <c r="F168">
        <v>1</v>
      </c>
      <c r="G168">
        <v>1</v>
      </c>
      <c r="H168">
        <v>1</v>
      </c>
      <c r="I168" t="s">
        <v>525</v>
      </c>
      <c r="J168" t="s">
        <v>6</v>
      </c>
      <c r="K168" t="s">
        <v>526</v>
      </c>
      <c r="L168">
        <v>1191</v>
      </c>
      <c r="N168">
        <v>1013</v>
      </c>
      <c r="O168" t="s">
        <v>524</v>
      </c>
      <c r="P168" t="s">
        <v>524</v>
      </c>
      <c r="Q168">
        <v>1</v>
      </c>
      <c r="X168">
        <v>0.01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2</v>
      </c>
      <c r="AF168" t="s">
        <v>64</v>
      </c>
      <c r="AG168">
        <v>1.0500000000000001E-2</v>
      </c>
      <c r="AH168">
        <v>2</v>
      </c>
      <c r="AI168">
        <v>74749564</v>
      </c>
      <c r="AJ168">
        <v>165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ROW(Source!A151)</f>
        <v>151</v>
      </c>
      <c r="B169">
        <v>74749573</v>
      </c>
      <c r="C169">
        <v>74749562</v>
      </c>
      <c r="D169">
        <v>49672695</v>
      </c>
      <c r="E169">
        <v>1</v>
      </c>
      <c r="F169">
        <v>1</v>
      </c>
      <c r="G169">
        <v>1</v>
      </c>
      <c r="H169">
        <v>2</v>
      </c>
      <c r="I169" t="s">
        <v>531</v>
      </c>
      <c r="J169" t="s">
        <v>532</v>
      </c>
      <c r="K169" t="s">
        <v>533</v>
      </c>
      <c r="L169">
        <v>1367</v>
      </c>
      <c r="N169">
        <v>1011</v>
      </c>
      <c r="O169" t="s">
        <v>530</v>
      </c>
      <c r="P169" t="s">
        <v>530</v>
      </c>
      <c r="Q169">
        <v>1</v>
      </c>
      <c r="X169">
        <v>0.26</v>
      </c>
      <c r="Y169">
        <v>0</v>
      </c>
      <c r="Z169">
        <v>3.12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64</v>
      </c>
      <c r="AG169">
        <v>0.27300000000000002</v>
      </c>
      <c r="AH169">
        <v>2</v>
      </c>
      <c r="AI169">
        <v>74749565</v>
      </c>
      <c r="AJ169">
        <v>166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ROW(Source!A151)</f>
        <v>151</v>
      </c>
      <c r="B170">
        <v>74749574</v>
      </c>
      <c r="C170">
        <v>74749562</v>
      </c>
      <c r="D170">
        <v>49673503</v>
      </c>
      <c r="E170">
        <v>1</v>
      </c>
      <c r="F170">
        <v>1</v>
      </c>
      <c r="G170">
        <v>1</v>
      </c>
      <c r="H170">
        <v>2</v>
      </c>
      <c r="I170" t="s">
        <v>534</v>
      </c>
      <c r="J170" t="s">
        <v>535</v>
      </c>
      <c r="K170" t="s">
        <v>536</v>
      </c>
      <c r="L170">
        <v>1367</v>
      </c>
      <c r="N170">
        <v>1011</v>
      </c>
      <c r="O170" t="s">
        <v>530</v>
      </c>
      <c r="P170" t="s">
        <v>530</v>
      </c>
      <c r="Q170">
        <v>1</v>
      </c>
      <c r="X170">
        <v>0.01</v>
      </c>
      <c r="Y170">
        <v>0</v>
      </c>
      <c r="Z170">
        <v>65.709999999999994</v>
      </c>
      <c r="AA170">
        <v>11.6</v>
      </c>
      <c r="AB170">
        <v>0</v>
      </c>
      <c r="AC170">
        <v>0</v>
      </c>
      <c r="AD170">
        <v>1</v>
      </c>
      <c r="AE170">
        <v>0</v>
      </c>
      <c r="AF170" t="s">
        <v>64</v>
      </c>
      <c r="AG170">
        <v>1.0500000000000001E-2</v>
      </c>
      <c r="AH170">
        <v>2</v>
      </c>
      <c r="AI170">
        <v>74749566</v>
      </c>
      <c r="AJ170">
        <v>167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ROW(Source!A151)</f>
        <v>151</v>
      </c>
      <c r="B171">
        <v>74749575</v>
      </c>
      <c r="C171">
        <v>74749562</v>
      </c>
      <c r="D171">
        <v>49525488</v>
      </c>
      <c r="E171">
        <v>1</v>
      </c>
      <c r="F171">
        <v>1</v>
      </c>
      <c r="G171">
        <v>1</v>
      </c>
      <c r="H171">
        <v>3</v>
      </c>
      <c r="I171" t="s">
        <v>537</v>
      </c>
      <c r="J171" t="s">
        <v>538</v>
      </c>
      <c r="K171" t="s">
        <v>539</v>
      </c>
      <c r="L171">
        <v>1346</v>
      </c>
      <c r="N171">
        <v>1009</v>
      </c>
      <c r="O171" t="s">
        <v>540</v>
      </c>
      <c r="P171" t="s">
        <v>540</v>
      </c>
      <c r="Q171">
        <v>1</v>
      </c>
      <c r="X171">
        <v>0.2</v>
      </c>
      <c r="Y171">
        <v>9.0399999999999991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6</v>
      </c>
      <c r="AG171">
        <v>0.2</v>
      </c>
      <c r="AH171">
        <v>2</v>
      </c>
      <c r="AI171">
        <v>74749567</v>
      </c>
      <c r="AJ171">
        <v>168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ROW(Source!A151)</f>
        <v>151</v>
      </c>
      <c r="B172">
        <v>74749576</v>
      </c>
      <c r="C172">
        <v>74749562</v>
      </c>
      <c r="D172">
        <v>49526492</v>
      </c>
      <c r="E172">
        <v>1</v>
      </c>
      <c r="F172">
        <v>1</v>
      </c>
      <c r="G172">
        <v>1</v>
      </c>
      <c r="H172">
        <v>3</v>
      </c>
      <c r="I172" t="s">
        <v>541</v>
      </c>
      <c r="J172" t="s">
        <v>542</v>
      </c>
      <c r="K172" t="s">
        <v>543</v>
      </c>
      <c r="L172">
        <v>1346</v>
      </c>
      <c r="N172">
        <v>1009</v>
      </c>
      <c r="O172" t="s">
        <v>540</v>
      </c>
      <c r="P172" t="s">
        <v>540</v>
      </c>
      <c r="Q172">
        <v>1</v>
      </c>
      <c r="X172">
        <v>0.246</v>
      </c>
      <c r="Y172">
        <v>23.09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6</v>
      </c>
      <c r="AG172">
        <v>0.246</v>
      </c>
      <c r="AH172">
        <v>2</v>
      </c>
      <c r="AI172">
        <v>74749568</v>
      </c>
      <c r="AJ172">
        <v>169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ROW(Source!A151)</f>
        <v>151</v>
      </c>
      <c r="B173">
        <v>74749577</v>
      </c>
      <c r="C173">
        <v>74749562</v>
      </c>
      <c r="D173">
        <v>49514693</v>
      </c>
      <c r="E173">
        <v>70</v>
      </c>
      <c r="F173">
        <v>1</v>
      </c>
      <c r="G173">
        <v>1</v>
      </c>
      <c r="H173">
        <v>3</v>
      </c>
      <c r="I173" t="s">
        <v>578</v>
      </c>
      <c r="J173" t="s">
        <v>6</v>
      </c>
      <c r="K173" t="s">
        <v>579</v>
      </c>
      <c r="L173">
        <v>1371</v>
      </c>
      <c r="N173">
        <v>1013</v>
      </c>
      <c r="O173" t="s">
        <v>23</v>
      </c>
      <c r="P173" t="s">
        <v>23</v>
      </c>
      <c r="Q173">
        <v>1</v>
      </c>
      <c r="X173">
        <v>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s">
        <v>6</v>
      </c>
      <c r="AG173">
        <v>1</v>
      </c>
      <c r="AH173">
        <v>3</v>
      </c>
      <c r="AI173">
        <v>-1</v>
      </c>
      <c r="AJ173" t="s">
        <v>6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ROW(Source!A154)</f>
        <v>154</v>
      </c>
      <c r="B174">
        <v>74749619</v>
      </c>
      <c r="C174">
        <v>74749611</v>
      </c>
      <c r="D174">
        <v>31714704</v>
      </c>
      <c r="E174">
        <v>70</v>
      </c>
      <c r="F174">
        <v>1</v>
      </c>
      <c r="G174">
        <v>1</v>
      </c>
      <c r="H174">
        <v>1</v>
      </c>
      <c r="I174" t="s">
        <v>546</v>
      </c>
      <c r="J174" t="s">
        <v>6</v>
      </c>
      <c r="K174" t="s">
        <v>547</v>
      </c>
      <c r="L174">
        <v>1191</v>
      </c>
      <c r="N174">
        <v>1013</v>
      </c>
      <c r="O174" t="s">
        <v>524</v>
      </c>
      <c r="P174" t="s">
        <v>524</v>
      </c>
      <c r="Q174">
        <v>1</v>
      </c>
      <c r="X174">
        <v>1.06</v>
      </c>
      <c r="Y174">
        <v>0</v>
      </c>
      <c r="Z174">
        <v>0</v>
      </c>
      <c r="AA174">
        <v>0</v>
      </c>
      <c r="AB174">
        <v>8.9700000000000006</v>
      </c>
      <c r="AC174">
        <v>0</v>
      </c>
      <c r="AD174">
        <v>1</v>
      </c>
      <c r="AE174">
        <v>1</v>
      </c>
      <c r="AF174" t="s">
        <v>26</v>
      </c>
      <c r="AG174">
        <v>1.1130000000000002</v>
      </c>
      <c r="AH174">
        <v>2</v>
      </c>
      <c r="AI174">
        <v>74749612</v>
      </c>
      <c r="AJ174">
        <v>172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ROW(Source!A154)</f>
        <v>154</v>
      </c>
      <c r="B175">
        <v>74749620</v>
      </c>
      <c r="C175">
        <v>74749611</v>
      </c>
      <c r="D175">
        <v>31709492</v>
      </c>
      <c r="E175">
        <v>70</v>
      </c>
      <c r="F175">
        <v>1</v>
      </c>
      <c r="G175">
        <v>1</v>
      </c>
      <c r="H175">
        <v>1</v>
      </c>
      <c r="I175" t="s">
        <v>525</v>
      </c>
      <c r="J175" t="s">
        <v>6</v>
      </c>
      <c r="K175" t="s">
        <v>526</v>
      </c>
      <c r="L175">
        <v>1191</v>
      </c>
      <c r="N175">
        <v>1013</v>
      </c>
      <c r="O175" t="s">
        <v>524</v>
      </c>
      <c r="P175" t="s">
        <v>524</v>
      </c>
      <c r="Q175">
        <v>1</v>
      </c>
      <c r="X175">
        <v>0.01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2</v>
      </c>
      <c r="AF175" t="s">
        <v>26</v>
      </c>
      <c r="AG175">
        <v>1.0500000000000001E-2</v>
      </c>
      <c r="AH175">
        <v>2</v>
      </c>
      <c r="AI175">
        <v>74749613</v>
      </c>
      <c r="AJ175">
        <v>173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ROW(Source!A154)</f>
        <v>154</v>
      </c>
      <c r="B176">
        <v>74749621</v>
      </c>
      <c r="C176">
        <v>74749611</v>
      </c>
      <c r="D176">
        <v>49672695</v>
      </c>
      <c r="E176">
        <v>1</v>
      </c>
      <c r="F176">
        <v>1</v>
      </c>
      <c r="G176">
        <v>1</v>
      </c>
      <c r="H176">
        <v>2</v>
      </c>
      <c r="I176" t="s">
        <v>531</v>
      </c>
      <c r="J176" t="s">
        <v>532</v>
      </c>
      <c r="K176" t="s">
        <v>533</v>
      </c>
      <c r="L176">
        <v>1367</v>
      </c>
      <c r="N176">
        <v>1011</v>
      </c>
      <c r="O176" t="s">
        <v>530</v>
      </c>
      <c r="P176" t="s">
        <v>530</v>
      </c>
      <c r="Q176">
        <v>1</v>
      </c>
      <c r="X176">
        <v>0.27</v>
      </c>
      <c r="Y176">
        <v>0</v>
      </c>
      <c r="Z176">
        <v>3.12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26</v>
      </c>
      <c r="AG176">
        <v>0.28350000000000003</v>
      </c>
      <c r="AH176">
        <v>2</v>
      </c>
      <c r="AI176">
        <v>74749614</v>
      </c>
      <c r="AJ176">
        <v>174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ROW(Source!A154)</f>
        <v>154</v>
      </c>
      <c r="B177">
        <v>74749622</v>
      </c>
      <c r="C177">
        <v>74749611</v>
      </c>
      <c r="D177">
        <v>49673503</v>
      </c>
      <c r="E177">
        <v>1</v>
      </c>
      <c r="F177">
        <v>1</v>
      </c>
      <c r="G177">
        <v>1</v>
      </c>
      <c r="H177">
        <v>2</v>
      </c>
      <c r="I177" t="s">
        <v>534</v>
      </c>
      <c r="J177" t="s">
        <v>535</v>
      </c>
      <c r="K177" t="s">
        <v>536</v>
      </c>
      <c r="L177">
        <v>1367</v>
      </c>
      <c r="N177">
        <v>1011</v>
      </c>
      <c r="O177" t="s">
        <v>530</v>
      </c>
      <c r="P177" t="s">
        <v>530</v>
      </c>
      <c r="Q177">
        <v>1</v>
      </c>
      <c r="X177">
        <v>0.01</v>
      </c>
      <c r="Y177">
        <v>0</v>
      </c>
      <c r="Z177">
        <v>65.709999999999994</v>
      </c>
      <c r="AA177">
        <v>11.6</v>
      </c>
      <c r="AB177">
        <v>0</v>
      </c>
      <c r="AC177">
        <v>0</v>
      </c>
      <c r="AD177">
        <v>1</v>
      </c>
      <c r="AE177">
        <v>0</v>
      </c>
      <c r="AF177" t="s">
        <v>26</v>
      </c>
      <c r="AG177">
        <v>1.0500000000000001E-2</v>
      </c>
      <c r="AH177">
        <v>2</v>
      </c>
      <c r="AI177">
        <v>74749615</v>
      </c>
      <c r="AJ177">
        <v>175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ROW(Source!A154)</f>
        <v>154</v>
      </c>
      <c r="B178">
        <v>74749623</v>
      </c>
      <c r="C178">
        <v>74749611</v>
      </c>
      <c r="D178">
        <v>49525488</v>
      </c>
      <c r="E178">
        <v>1</v>
      </c>
      <c r="F178">
        <v>1</v>
      </c>
      <c r="G178">
        <v>1</v>
      </c>
      <c r="H178">
        <v>3</v>
      </c>
      <c r="I178" t="s">
        <v>537</v>
      </c>
      <c r="J178" t="s">
        <v>538</v>
      </c>
      <c r="K178" t="s">
        <v>539</v>
      </c>
      <c r="L178">
        <v>1346</v>
      </c>
      <c r="N178">
        <v>1009</v>
      </c>
      <c r="O178" t="s">
        <v>540</v>
      </c>
      <c r="P178" t="s">
        <v>540</v>
      </c>
      <c r="Q178">
        <v>1</v>
      </c>
      <c r="X178">
        <v>0.2</v>
      </c>
      <c r="Y178">
        <v>9.0399999999999991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6</v>
      </c>
      <c r="AG178">
        <v>0.2</v>
      </c>
      <c r="AH178">
        <v>2</v>
      </c>
      <c r="AI178">
        <v>74749616</v>
      </c>
      <c r="AJ178">
        <v>176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ROW(Source!A154)</f>
        <v>154</v>
      </c>
      <c r="B179">
        <v>74749624</v>
      </c>
      <c r="C179">
        <v>74749611</v>
      </c>
      <c r="D179">
        <v>49526492</v>
      </c>
      <c r="E179">
        <v>1</v>
      </c>
      <c r="F179">
        <v>1</v>
      </c>
      <c r="G179">
        <v>1</v>
      </c>
      <c r="H179">
        <v>3</v>
      </c>
      <c r="I179" t="s">
        <v>541</v>
      </c>
      <c r="J179" t="s">
        <v>542</v>
      </c>
      <c r="K179" t="s">
        <v>543</v>
      </c>
      <c r="L179">
        <v>1346</v>
      </c>
      <c r="N179">
        <v>1009</v>
      </c>
      <c r="O179" t="s">
        <v>540</v>
      </c>
      <c r="P179" t="s">
        <v>540</v>
      </c>
      <c r="Q179">
        <v>1</v>
      </c>
      <c r="X179">
        <v>0.56000000000000005</v>
      </c>
      <c r="Y179">
        <v>23.09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6</v>
      </c>
      <c r="AG179">
        <v>0.56000000000000005</v>
      </c>
      <c r="AH179">
        <v>2</v>
      </c>
      <c r="AI179">
        <v>74749617</v>
      </c>
      <c r="AJ179">
        <v>177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ROW(Source!A154)</f>
        <v>154</v>
      </c>
      <c r="B180">
        <v>74749625</v>
      </c>
      <c r="C180">
        <v>74749611</v>
      </c>
      <c r="D180">
        <v>49514680</v>
      </c>
      <c r="E180">
        <v>70</v>
      </c>
      <c r="F180">
        <v>1</v>
      </c>
      <c r="G180">
        <v>1</v>
      </c>
      <c r="H180">
        <v>3</v>
      </c>
      <c r="I180" t="s">
        <v>580</v>
      </c>
      <c r="J180" t="s">
        <v>6</v>
      </c>
      <c r="K180" t="s">
        <v>581</v>
      </c>
      <c r="L180">
        <v>1371</v>
      </c>
      <c r="N180">
        <v>1013</v>
      </c>
      <c r="O180" t="s">
        <v>23</v>
      </c>
      <c r="P180" t="s">
        <v>23</v>
      </c>
      <c r="Q180">
        <v>1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6</v>
      </c>
      <c r="AG180">
        <v>1</v>
      </c>
      <c r="AH180">
        <v>3</v>
      </c>
      <c r="AI180">
        <v>-1</v>
      </c>
      <c r="AJ180" t="s">
        <v>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ROW(Source!A158)</f>
        <v>158</v>
      </c>
      <c r="B181">
        <v>74749900</v>
      </c>
      <c r="C181">
        <v>74749899</v>
      </c>
      <c r="D181">
        <v>49510715</v>
      </c>
      <c r="E181">
        <v>70</v>
      </c>
      <c r="F181">
        <v>1</v>
      </c>
      <c r="G181">
        <v>1</v>
      </c>
      <c r="H181">
        <v>1</v>
      </c>
      <c r="I181" t="s">
        <v>566</v>
      </c>
      <c r="J181" t="s">
        <v>6</v>
      </c>
      <c r="K181" t="s">
        <v>567</v>
      </c>
      <c r="L181">
        <v>1191</v>
      </c>
      <c r="N181">
        <v>1013</v>
      </c>
      <c r="O181" t="s">
        <v>524</v>
      </c>
      <c r="P181" t="s">
        <v>524</v>
      </c>
      <c r="Q181">
        <v>1</v>
      </c>
      <c r="X181">
        <v>24.8</v>
      </c>
      <c r="Y181">
        <v>0</v>
      </c>
      <c r="Z181">
        <v>0</v>
      </c>
      <c r="AA181">
        <v>0</v>
      </c>
      <c r="AB181">
        <v>8.5299999999999994</v>
      </c>
      <c r="AC181">
        <v>0</v>
      </c>
      <c r="AD181">
        <v>1</v>
      </c>
      <c r="AE181">
        <v>1</v>
      </c>
      <c r="AF181" t="s">
        <v>26</v>
      </c>
      <c r="AG181">
        <v>26.040000000000003</v>
      </c>
      <c r="AH181">
        <v>2</v>
      </c>
      <c r="AI181">
        <v>74749900</v>
      </c>
      <c r="AJ181">
        <v>181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ROW(Source!A158)</f>
        <v>158</v>
      </c>
      <c r="B182">
        <v>74749901</v>
      </c>
      <c r="C182">
        <v>74749899</v>
      </c>
      <c r="D182">
        <v>49510905</v>
      </c>
      <c r="E182">
        <v>70</v>
      </c>
      <c r="F182">
        <v>1</v>
      </c>
      <c r="G182">
        <v>1</v>
      </c>
      <c r="H182">
        <v>1</v>
      </c>
      <c r="I182" t="s">
        <v>525</v>
      </c>
      <c r="J182" t="s">
        <v>6</v>
      </c>
      <c r="K182" t="s">
        <v>526</v>
      </c>
      <c r="L182">
        <v>1191</v>
      </c>
      <c r="N182">
        <v>1013</v>
      </c>
      <c r="O182" t="s">
        <v>524</v>
      </c>
      <c r="P182" t="s">
        <v>524</v>
      </c>
      <c r="Q182">
        <v>1</v>
      </c>
      <c r="X182">
        <v>0.02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2</v>
      </c>
      <c r="AF182" t="s">
        <v>26</v>
      </c>
      <c r="AG182">
        <v>2.1000000000000001E-2</v>
      </c>
      <c r="AH182">
        <v>2</v>
      </c>
      <c r="AI182">
        <v>74749901</v>
      </c>
      <c r="AJ182">
        <v>182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ROW(Source!A158)</f>
        <v>158</v>
      </c>
      <c r="B183">
        <v>74749902</v>
      </c>
      <c r="C183">
        <v>74749899</v>
      </c>
      <c r="D183">
        <v>49672767</v>
      </c>
      <c r="E183">
        <v>1</v>
      </c>
      <c r="F183">
        <v>1</v>
      </c>
      <c r="G183">
        <v>1</v>
      </c>
      <c r="H183">
        <v>2</v>
      </c>
      <c r="I183" t="s">
        <v>568</v>
      </c>
      <c r="J183" t="s">
        <v>569</v>
      </c>
      <c r="K183" t="s">
        <v>570</v>
      </c>
      <c r="L183">
        <v>1367</v>
      </c>
      <c r="N183">
        <v>1011</v>
      </c>
      <c r="O183" t="s">
        <v>530</v>
      </c>
      <c r="P183" t="s">
        <v>530</v>
      </c>
      <c r="Q183">
        <v>1</v>
      </c>
      <c r="X183">
        <v>3.0000000000000001E-3</v>
      </c>
      <c r="Y183">
        <v>0</v>
      </c>
      <c r="Z183">
        <v>31.26</v>
      </c>
      <c r="AA183">
        <v>13.5</v>
      </c>
      <c r="AB183">
        <v>0</v>
      </c>
      <c r="AC183">
        <v>0</v>
      </c>
      <c r="AD183">
        <v>1</v>
      </c>
      <c r="AE183">
        <v>0</v>
      </c>
      <c r="AF183" t="s">
        <v>26</v>
      </c>
      <c r="AG183">
        <v>3.15E-3</v>
      </c>
      <c r="AH183">
        <v>2</v>
      </c>
      <c r="AI183">
        <v>74749902</v>
      </c>
      <c r="AJ183">
        <v>183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ROW(Source!A158)</f>
        <v>158</v>
      </c>
      <c r="B184">
        <v>74749903</v>
      </c>
      <c r="C184">
        <v>74749899</v>
      </c>
      <c r="D184">
        <v>49673503</v>
      </c>
      <c r="E184">
        <v>1</v>
      </c>
      <c r="F184">
        <v>1</v>
      </c>
      <c r="G184">
        <v>1</v>
      </c>
      <c r="H184">
        <v>2</v>
      </c>
      <c r="I184" t="s">
        <v>534</v>
      </c>
      <c r="J184" t="s">
        <v>535</v>
      </c>
      <c r="K184" t="s">
        <v>536</v>
      </c>
      <c r="L184">
        <v>1367</v>
      </c>
      <c r="N184">
        <v>1011</v>
      </c>
      <c r="O184" t="s">
        <v>530</v>
      </c>
      <c r="P184" t="s">
        <v>530</v>
      </c>
      <c r="Q184">
        <v>1</v>
      </c>
      <c r="X184">
        <v>0.02</v>
      </c>
      <c r="Y184">
        <v>0</v>
      </c>
      <c r="Z184">
        <v>65.709999999999994</v>
      </c>
      <c r="AA184">
        <v>11.6</v>
      </c>
      <c r="AB184">
        <v>0</v>
      </c>
      <c r="AC184">
        <v>0</v>
      </c>
      <c r="AD184">
        <v>1</v>
      </c>
      <c r="AE184">
        <v>0</v>
      </c>
      <c r="AF184" t="s">
        <v>26</v>
      </c>
      <c r="AG184">
        <v>2.1000000000000001E-2</v>
      </c>
      <c r="AH184">
        <v>2</v>
      </c>
      <c r="AI184">
        <v>74749903</v>
      </c>
      <c r="AJ184">
        <v>184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ROW(Source!A158)</f>
        <v>158</v>
      </c>
      <c r="B185">
        <v>74749904</v>
      </c>
      <c r="C185">
        <v>74749899</v>
      </c>
      <c r="D185">
        <v>49523218</v>
      </c>
      <c r="E185">
        <v>1</v>
      </c>
      <c r="F185">
        <v>1</v>
      </c>
      <c r="G185">
        <v>1</v>
      </c>
      <c r="H185">
        <v>3</v>
      </c>
      <c r="I185" t="s">
        <v>593</v>
      </c>
      <c r="J185" t="s">
        <v>594</v>
      </c>
      <c r="K185" t="s">
        <v>595</v>
      </c>
      <c r="L185">
        <v>1374</v>
      </c>
      <c r="N185">
        <v>1013</v>
      </c>
      <c r="O185" t="s">
        <v>596</v>
      </c>
      <c r="P185" t="s">
        <v>596</v>
      </c>
      <c r="Q185">
        <v>1</v>
      </c>
      <c r="X185">
        <v>2.12</v>
      </c>
      <c r="Y185">
        <v>1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s">
        <v>6</v>
      </c>
      <c r="AG185">
        <v>2.12</v>
      </c>
      <c r="AH185">
        <v>3</v>
      </c>
      <c r="AI185">
        <v>-1</v>
      </c>
      <c r="AJ185" t="s">
        <v>6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ROW(Source!A158)</f>
        <v>158</v>
      </c>
      <c r="B186">
        <v>74749905</v>
      </c>
      <c r="C186">
        <v>74749899</v>
      </c>
      <c r="D186">
        <v>49525697</v>
      </c>
      <c r="E186">
        <v>1</v>
      </c>
      <c r="F186">
        <v>1</v>
      </c>
      <c r="G186">
        <v>1</v>
      </c>
      <c r="H186">
        <v>3</v>
      </c>
      <c r="I186" t="s">
        <v>571</v>
      </c>
      <c r="J186" t="s">
        <v>572</v>
      </c>
      <c r="K186" t="s">
        <v>573</v>
      </c>
      <c r="L186">
        <v>1425</v>
      </c>
      <c r="N186">
        <v>1013</v>
      </c>
      <c r="O186" t="s">
        <v>263</v>
      </c>
      <c r="P186" t="s">
        <v>263</v>
      </c>
      <c r="Q186">
        <v>1</v>
      </c>
      <c r="X186">
        <v>4.04</v>
      </c>
      <c r="Y186">
        <v>8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6</v>
      </c>
      <c r="AG186">
        <v>4.04</v>
      </c>
      <c r="AH186">
        <v>2</v>
      </c>
      <c r="AI186">
        <v>74749905</v>
      </c>
      <c r="AJ186">
        <v>185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ROW(Source!A158)</f>
        <v>158</v>
      </c>
      <c r="B187">
        <v>74749906</v>
      </c>
      <c r="C187">
        <v>74749899</v>
      </c>
      <c r="D187">
        <v>49511402</v>
      </c>
      <c r="E187">
        <v>70</v>
      </c>
      <c r="F187">
        <v>1</v>
      </c>
      <c r="G187">
        <v>1</v>
      </c>
      <c r="H187">
        <v>3</v>
      </c>
      <c r="I187" t="s">
        <v>597</v>
      </c>
      <c r="J187" t="s">
        <v>6</v>
      </c>
      <c r="K187" t="s">
        <v>598</v>
      </c>
      <c r="L187">
        <v>1371</v>
      </c>
      <c r="N187">
        <v>1013</v>
      </c>
      <c r="O187" t="s">
        <v>23</v>
      </c>
      <c r="P187" t="s">
        <v>23</v>
      </c>
      <c r="Q187">
        <v>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0</v>
      </c>
      <c r="AE187">
        <v>0</v>
      </c>
      <c r="AF187" t="s">
        <v>6</v>
      </c>
      <c r="AG187">
        <v>0</v>
      </c>
      <c r="AH187">
        <v>3</v>
      </c>
      <c r="AI187">
        <v>-1</v>
      </c>
      <c r="AJ187" t="s">
        <v>6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ROW(Source!A158)</f>
        <v>158</v>
      </c>
      <c r="B188">
        <v>74749907</v>
      </c>
      <c r="C188">
        <v>74749899</v>
      </c>
      <c r="D188">
        <v>49555026</v>
      </c>
      <c r="E188">
        <v>1</v>
      </c>
      <c r="F188">
        <v>1</v>
      </c>
      <c r="G188">
        <v>1</v>
      </c>
      <c r="H188">
        <v>3</v>
      </c>
      <c r="I188" t="s">
        <v>574</v>
      </c>
      <c r="J188" t="s">
        <v>575</v>
      </c>
      <c r="K188" t="s">
        <v>576</v>
      </c>
      <c r="L188">
        <v>1296</v>
      </c>
      <c r="N188">
        <v>1002</v>
      </c>
      <c r="O188" t="s">
        <v>577</v>
      </c>
      <c r="P188" t="s">
        <v>577</v>
      </c>
      <c r="Q188">
        <v>1</v>
      </c>
      <c r="X188">
        <v>2.1267</v>
      </c>
      <c r="Y188">
        <v>131.35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6</v>
      </c>
      <c r="AG188">
        <v>2.1267</v>
      </c>
      <c r="AH188">
        <v>2</v>
      </c>
      <c r="AI188">
        <v>74749907</v>
      </c>
      <c r="AJ188">
        <v>186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ROW(Source!A158)</f>
        <v>158</v>
      </c>
      <c r="B189">
        <v>74749908</v>
      </c>
      <c r="C189">
        <v>74749899</v>
      </c>
      <c r="D189">
        <v>49514665</v>
      </c>
      <c r="E189">
        <v>70</v>
      </c>
      <c r="F189">
        <v>1</v>
      </c>
      <c r="G189">
        <v>1</v>
      </c>
      <c r="H189">
        <v>3</v>
      </c>
      <c r="I189" t="s">
        <v>599</v>
      </c>
      <c r="J189" t="s">
        <v>6</v>
      </c>
      <c r="K189" t="s">
        <v>600</v>
      </c>
      <c r="L189">
        <v>1371</v>
      </c>
      <c r="N189">
        <v>1013</v>
      </c>
      <c r="O189" t="s">
        <v>23</v>
      </c>
      <c r="P189" t="s">
        <v>23</v>
      </c>
      <c r="Q189">
        <v>1</v>
      </c>
      <c r="X189">
        <v>100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s">
        <v>6</v>
      </c>
      <c r="AG189">
        <v>100</v>
      </c>
      <c r="AH189">
        <v>3</v>
      </c>
      <c r="AI189">
        <v>-1</v>
      </c>
      <c r="AJ189" t="s">
        <v>6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ROW(Source!A160)</f>
        <v>160</v>
      </c>
      <c r="B190">
        <v>74753480</v>
      </c>
      <c r="C190">
        <v>74753465</v>
      </c>
      <c r="D190">
        <v>31715109</v>
      </c>
      <c r="E190">
        <v>70</v>
      </c>
      <c r="F190">
        <v>1</v>
      </c>
      <c r="G190">
        <v>1</v>
      </c>
      <c r="H190">
        <v>1</v>
      </c>
      <c r="I190" t="s">
        <v>548</v>
      </c>
      <c r="J190" t="s">
        <v>6</v>
      </c>
      <c r="K190" t="s">
        <v>549</v>
      </c>
      <c r="L190">
        <v>1191</v>
      </c>
      <c r="N190">
        <v>1013</v>
      </c>
      <c r="O190" t="s">
        <v>524</v>
      </c>
      <c r="P190" t="s">
        <v>524</v>
      </c>
      <c r="Q190">
        <v>1</v>
      </c>
      <c r="X190">
        <v>122</v>
      </c>
      <c r="Y190">
        <v>0</v>
      </c>
      <c r="Z190">
        <v>0</v>
      </c>
      <c r="AA190">
        <v>0</v>
      </c>
      <c r="AB190">
        <v>8.74</v>
      </c>
      <c r="AC190">
        <v>0</v>
      </c>
      <c r="AD190">
        <v>1</v>
      </c>
      <c r="AE190">
        <v>1</v>
      </c>
      <c r="AF190" t="s">
        <v>64</v>
      </c>
      <c r="AG190">
        <v>128.1</v>
      </c>
      <c r="AH190">
        <v>2</v>
      </c>
      <c r="AI190">
        <v>74753466</v>
      </c>
      <c r="AJ190">
        <v>188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ROW(Source!A160)</f>
        <v>160</v>
      </c>
      <c r="B191">
        <v>74753481</v>
      </c>
      <c r="C191">
        <v>74753465</v>
      </c>
      <c r="D191">
        <v>31709492</v>
      </c>
      <c r="E191">
        <v>70</v>
      </c>
      <c r="F191">
        <v>1</v>
      </c>
      <c r="G191">
        <v>1</v>
      </c>
      <c r="H191">
        <v>1</v>
      </c>
      <c r="I191" t="s">
        <v>525</v>
      </c>
      <c r="J191" t="s">
        <v>6</v>
      </c>
      <c r="K191" t="s">
        <v>526</v>
      </c>
      <c r="L191">
        <v>1191</v>
      </c>
      <c r="N191">
        <v>1013</v>
      </c>
      <c r="O191" t="s">
        <v>524</v>
      </c>
      <c r="P191" t="s">
        <v>524</v>
      </c>
      <c r="Q191">
        <v>1</v>
      </c>
      <c r="X191">
        <v>0.64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2</v>
      </c>
      <c r="AF191" t="s">
        <v>64</v>
      </c>
      <c r="AG191">
        <v>0.67200000000000004</v>
      </c>
      <c r="AH191">
        <v>2</v>
      </c>
      <c r="AI191">
        <v>74753467</v>
      </c>
      <c r="AJ191">
        <v>189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ROW(Source!A160)</f>
        <v>160</v>
      </c>
      <c r="B192">
        <v>74753482</v>
      </c>
      <c r="C192">
        <v>74753465</v>
      </c>
      <c r="D192">
        <v>49672573</v>
      </c>
      <c r="E192">
        <v>1</v>
      </c>
      <c r="F192">
        <v>1</v>
      </c>
      <c r="G192">
        <v>1</v>
      </c>
      <c r="H192">
        <v>2</v>
      </c>
      <c r="I192" t="s">
        <v>527</v>
      </c>
      <c r="J192" t="s">
        <v>528</v>
      </c>
      <c r="K192" t="s">
        <v>529</v>
      </c>
      <c r="L192">
        <v>1367</v>
      </c>
      <c r="N192">
        <v>1011</v>
      </c>
      <c r="O192" t="s">
        <v>530</v>
      </c>
      <c r="P192" t="s">
        <v>530</v>
      </c>
      <c r="Q192">
        <v>1</v>
      </c>
      <c r="X192">
        <v>0.25</v>
      </c>
      <c r="Y192">
        <v>0</v>
      </c>
      <c r="Z192">
        <v>115.4</v>
      </c>
      <c r="AA192">
        <v>13.5</v>
      </c>
      <c r="AB192">
        <v>0</v>
      </c>
      <c r="AC192">
        <v>0</v>
      </c>
      <c r="AD192">
        <v>1</v>
      </c>
      <c r="AE192">
        <v>0</v>
      </c>
      <c r="AF192" t="s">
        <v>64</v>
      </c>
      <c r="AG192">
        <v>0.26250000000000001</v>
      </c>
      <c r="AH192">
        <v>2</v>
      </c>
      <c r="AI192">
        <v>74753468</v>
      </c>
      <c r="AJ192">
        <v>190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ROW(Source!A160)</f>
        <v>160</v>
      </c>
      <c r="B193">
        <v>74753483</v>
      </c>
      <c r="C193">
        <v>74753465</v>
      </c>
      <c r="D193">
        <v>49672695</v>
      </c>
      <c r="E193">
        <v>1</v>
      </c>
      <c r="F193">
        <v>1</v>
      </c>
      <c r="G193">
        <v>1</v>
      </c>
      <c r="H193">
        <v>2</v>
      </c>
      <c r="I193" t="s">
        <v>531</v>
      </c>
      <c r="J193" t="s">
        <v>532</v>
      </c>
      <c r="K193" t="s">
        <v>533</v>
      </c>
      <c r="L193">
        <v>1367</v>
      </c>
      <c r="N193">
        <v>1011</v>
      </c>
      <c r="O193" t="s">
        <v>530</v>
      </c>
      <c r="P193" t="s">
        <v>530</v>
      </c>
      <c r="Q193">
        <v>1</v>
      </c>
      <c r="X193">
        <v>17.649999999999999</v>
      </c>
      <c r="Y193">
        <v>0</v>
      </c>
      <c r="Z193">
        <v>3.12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64</v>
      </c>
      <c r="AG193">
        <v>18.532499999999999</v>
      </c>
      <c r="AH193">
        <v>2</v>
      </c>
      <c r="AI193">
        <v>74753469</v>
      </c>
      <c r="AJ193">
        <v>191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ROW(Source!A160)</f>
        <v>160</v>
      </c>
      <c r="B194">
        <v>74753484</v>
      </c>
      <c r="C194">
        <v>74753465</v>
      </c>
      <c r="D194">
        <v>49672703</v>
      </c>
      <c r="E194">
        <v>1</v>
      </c>
      <c r="F194">
        <v>1</v>
      </c>
      <c r="G194">
        <v>1</v>
      </c>
      <c r="H194">
        <v>2</v>
      </c>
      <c r="I194" t="s">
        <v>550</v>
      </c>
      <c r="J194" t="s">
        <v>551</v>
      </c>
      <c r="K194" t="s">
        <v>552</v>
      </c>
      <c r="L194">
        <v>1367</v>
      </c>
      <c r="N194">
        <v>1011</v>
      </c>
      <c r="O194" t="s">
        <v>530</v>
      </c>
      <c r="P194" t="s">
        <v>530</v>
      </c>
      <c r="Q194">
        <v>1</v>
      </c>
      <c r="X194">
        <v>0.23</v>
      </c>
      <c r="Y194">
        <v>0</v>
      </c>
      <c r="Z194">
        <v>6.66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64</v>
      </c>
      <c r="AG194">
        <v>0.24150000000000002</v>
      </c>
      <c r="AH194">
        <v>2</v>
      </c>
      <c r="AI194">
        <v>74753470</v>
      </c>
      <c r="AJ194">
        <v>192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ROW(Source!A160)</f>
        <v>160</v>
      </c>
      <c r="B195">
        <v>74753485</v>
      </c>
      <c r="C195">
        <v>74753465</v>
      </c>
      <c r="D195">
        <v>49673503</v>
      </c>
      <c r="E195">
        <v>1</v>
      </c>
      <c r="F195">
        <v>1</v>
      </c>
      <c r="G195">
        <v>1</v>
      </c>
      <c r="H195">
        <v>2</v>
      </c>
      <c r="I195" t="s">
        <v>534</v>
      </c>
      <c r="J195" t="s">
        <v>535</v>
      </c>
      <c r="K195" t="s">
        <v>536</v>
      </c>
      <c r="L195">
        <v>1367</v>
      </c>
      <c r="N195">
        <v>1011</v>
      </c>
      <c r="O195" t="s">
        <v>530</v>
      </c>
      <c r="P195" t="s">
        <v>530</v>
      </c>
      <c r="Q195">
        <v>1</v>
      </c>
      <c r="X195">
        <v>0.39</v>
      </c>
      <c r="Y195">
        <v>0</v>
      </c>
      <c r="Z195">
        <v>65.709999999999994</v>
      </c>
      <c r="AA195">
        <v>11.6</v>
      </c>
      <c r="AB195">
        <v>0</v>
      </c>
      <c r="AC195">
        <v>0</v>
      </c>
      <c r="AD195">
        <v>1</v>
      </c>
      <c r="AE195">
        <v>0</v>
      </c>
      <c r="AF195" t="s">
        <v>64</v>
      </c>
      <c r="AG195">
        <v>0.40950000000000003</v>
      </c>
      <c r="AH195">
        <v>2</v>
      </c>
      <c r="AI195">
        <v>74753471</v>
      </c>
      <c r="AJ195">
        <v>193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ROW(Source!A160)</f>
        <v>160</v>
      </c>
      <c r="B196">
        <v>74753486</v>
      </c>
      <c r="C196">
        <v>74753465</v>
      </c>
      <c r="D196">
        <v>49673715</v>
      </c>
      <c r="E196">
        <v>1</v>
      </c>
      <c r="F196">
        <v>1</v>
      </c>
      <c r="G196">
        <v>1</v>
      </c>
      <c r="H196">
        <v>2</v>
      </c>
      <c r="I196" t="s">
        <v>553</v>
      </c>
      <c r="J196" t="s">
        <v>554</v>
      </c>
      <c r="K196" t="s">
        <v>555</v>
      </c>
      <c r="L196">
        <v>1367</v>
      </c>
      <c r="N196">
        <v>1011</v>
      </c>
      <c r="O196" t="s">
        <v>530</v>
      </c>
      <c r="P196" t="s">
        <v>530</v>
      </c>
      <c r="Q196">
        <v>1</v>
      </c>
      <c r="X196">
        <v>1.33</v>
      </c>
      <c r="Y196">
        <v>0</v>
      </c>
      <c r="Z196">
        <v>8.1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64</v>
      </c>
      <c r="AG196">
        <v>1.3965000000000001</v>
      </c>
      <c r="AH196">
        <v>2</v>
      </c>
      <c r="AI196">
        <v>74753472</v>
      </c>
      <c r="AJ196">
        <v>194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ROW(Source!A160)</f>
        <v>160</v>
      </c>
      <c r="B197">
        <v>74753487</v>
      </c>
      <c r="C197">
        <v>74753465</v>
      </c>
      <c r="D197">
        <v>49521144</v>
      </c>
      <c r="E197">
        <v>1</v>
      </c>
      <c r="F197">
        <v>1</v>
      </c>
      <c r="G197">
        <v>1</v>
      </c>
      <c r="H197">
        <v>3</v>
      </c>
      <c r="I197" t="s">
        <v>556</v>
      </c>
      <c r="J197" t="s">
        <v>557</v>
      </c>
      <c r="K197" t="s">
        <v>558</v>
      </c>
      <c r="L197">
        <v>1348</v>
      </c>
      <c r="N197">
        <v>1009</v>
      </c>
      <c r="O197" t="s">
        <v>559</v>
      </c>
      <c r="P197" t="s">
        <v>559</v>
      </c>
      <c r="Q197">
        <v>1000</v>
      </c>
      <c r="X197">
        <v>8.4000000000000003E-4</v>
      </c>
      <c r="Y197">
        <v>26499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6</v>
      </c>
      <c r="AG197">
        <v>8.4000000000000003E-4</v>
      </c>
      <c r="AH197">
        <v>2</v>
      </c>
      <c r="AI197">
        <v>74753473</v>
      </c>
      <c r="AJ197">
        <v>195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ROW(Source!A160)</f>
        <v>160</v>
      </c>
      <c r="B198">
        <v>74753488</v>
      </c>
      <c r="C198">
        <v>74753465</v>
      </c>
      <c r="D198">
        <v>49524301</v>
      </c>
      <c r="E198">
        <v>1</v>
      </c>
      <c r="F198">
        <v>1</v>
      </c>
      <c r="G198">
        <v>1</v>
      </c>
      <c r="H198">
        <v>3</v>
      </c>
      <c r="I198" t="s">
        <v>560</v>
      </c>
      <c r="J198" t="s">
        <v>561</v>
      </c>
      <c r="K198" t="s">
        <v>562</v>
      </c>
      <c r="L198">
        <v>1348</v>
      </c>
      <c r="N198">
        <v>1009</v>
      </c>
      <c r="O198" t="s">
        <v>559</v>
      </c>
      <c r="P198" t="s">
        <v>559</v>
      </c>
      <c r="Q198">
        <v>1000</v>
      </c>
      <c r="X198">
        <v>3.8999999999999999E-4</v>
      </c>
      <c r="Y198">
        <v>10362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 t="s">
        <v>6</v>
      </c>
      <c r="AG198">
        <v>3.8999999999999999E-4</v>
      </c>
      <c r="AH198">
        <v>2</v>
      </c>
      <c r="AI198">
        <v>74753474</v>
      </c>
      <c r="AJ198">
        <v>196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ROW(Source!A160)</f>
        <v>160</v>
      </c>
      <c r="B199">
        <v>74753489</v>
      </c>
      <c r="C199">
        <v>74753465</v>
      </c>
      <c r="D199">
        <v>49525488</v>
      </c>
      <c r="E199">
        <v>1</v>
      </c>
      <c r="F199">
        <v>1</v>
      </c>
      <c r="G199">
        <v>1</v>
      </c>
      <c r="H199">
        <v>3</v>
      </c>
      <c r="I199" t="s">
        <v>537</v>
      </c>
      <c r="J199" t="s">
        <v>538</v>
      </c>
      <c r="K199" t="s">
        <v>539</v>
      </c>
      <c r="L199">
        <v>1346</v>
      </c>
      <c r="N199">
        <v>1009</v>
      </c>
      <c r="O199" t="s">
        <v>540</v>
      </c>
      <c r="P199" t="s">
        <v>540</v>
      </c>
      <c r="Q199">
        <v>1</v>
      </c>
      <c r="X199">
        <v>11</v>
      </c>
      <c r="Y199">
        <v>9.0399999999999991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 t="s">
        <v>6</v>
      </c>
      <c r="AG199">
        <v>11</v>
      </c>
      <c r="AH199">
        <v>2</v>
      </c>
      <c r="AI199">
        <v>74753475</v>
      </c>
      <c r="AJ199">
        <v>197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ROW(Source!A160)</f>
        <v>160</v>
      </c>
      <c r="B200">
        <v>74753490</v>
      </c>
      <c r="C200">
        <v>74753465</v>
      </c>
      <c r="D200">
        <v>49526492</v>
      </c>
      <c r="E200">
        <v>1</v>
      </c>
      <c r="F200">
        <v>1</v>
      </c>
      <c r="G200">
        <v>1</v>
      </c>
      <c r="H200">
        <v>3</v>
      </c>
      <c r="I200" t="s">
        <v>541</v>
      </c>
      <c r="J200" t="s">
        <v>542</v>
      </c>
      <c r="K200" t="s">
        <v>543</v>
      </c>
      <c r="L200">
        <v>1346</v>
      </c>
      <c r="N200">
        <v>1009</v>
      </c>
      <c r="O200" t="s">
        <v>540</v>
      </c>
      <c r="P200" t="s">
        <v>540</v>
      </c>
      <c r="Q200">
        <v>1</v>
      </c>
      <c r="X200">
        <v>7.58</v>
      </c>
      <c r="Y200">
        <v>23.09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6</v>
      </c>
      <c r="AG200">
        <v>7.58</v>
      </c>
      <c r="AH200">
        <v>2</v>
      </c>
      <c r="AI200">
        <v>74753476</v>
      </c>
      <c r="AJ200">
        <v>198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ROW(Source!A160)</f>
        <v>160</v>
      </c>
      <c r="B201">
        <v>74753491</v>
      </c>
      <c r="C201">
        <v>74753465</v>
      </c>
      <c r="D201">
        <v>49512814</v>
      </c>
      <c r="E201">
        <v>70</v>
      </c>
      <c r="F201">
        <v>1</v>
      </c>
      <c r="G201">
        <v>1</v>
      </c>
      <c r="H201">
        <v>3</v>
      </c>
      <c r="I201" t="s">
        <v>582</v>
      </c>
      <c r="J201" t="s">
        <v>6</v>
      </c>
      <c r="K201" t="s">
        <v>583</v>
      </c>
      <c r="L201">
        <v>1327</v>
      </c>
      <c r="N201">
        <v>1005</v>
      </c>
      <c r="O201" t="s">
        <v>105</v>
      </c>
      <c r="P201" t="s">
        <v>105</v>
      </c>
      <c r="Q201">
        <v>1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0</v>
      </c>
      <c r="AF201" t="s">
        <v>6</v>
      </c>
      <c r="AG201">
        <v>0</v>
      </c>
      <c r="AH201">
        <v>3</v>
      </c>
      <c r="AI201">
        <v>-1</v>
      </c>
      <c r="AJ201" t="s">
        <v>6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ROW(Source!A160)</f>
        <v>160</v>
      </c>
      <c r="B202">
        <v>74753492</v>
      </c>
      <c r="C202">
        <v>74753465</v>
      </c>
      <c r="D202">
        <v>49555131</v>
      </c>
      <c r="E202">
        <v>1</v>
      </c>
      <c r="F202">
        <v>1</v>
      </c>
      <c r="G202">
        <v>1</v>
      </c>
      <c r="H202">
        <v>3</v>
      </c>
      <c r="I202" t="s">
        <v>563</v>
      </c>
      <c r="J202" t="s">
        <v>564</v>
      </c>
      <c r="K202" t="s">
        <v>565</v>
      </c>
      <c r="L202">
        <v>1348</v>
      </c>
      <c r="N202">
        <v>1009</v>
      </c>
      <c r="O202" t="s">
        <v>559</v>
      </c>
      <c r="P202" t="s">
        <v>559</v>
      </c>
      <c r="Q202">
        <v>1000</v>
      </c>
      <c r="X202">
        <v>5.13E-3</v>
      </c>
      <c r="Y202">
        <v>17183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6</v>
      </c>
      <c r="AG202">
        <v>5.13E-3</v>
      </c>
      <c r="AH202">
        <v>2</v>
      </c>
      <c r="AI202">
        <v>74753478</v>
      </c>
      <c r="AJ202">
        <v>200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ROW(Source!A160)</f>
        <v>160</v>
      </c>
      <c r="B203">
        <v>74753493</v>
      </c>
      <c r="C203">
        <v>74753465</v>
      </c>
      <c r="D203">
        <v>49514607</v>
      </c>
      <c r="E203">
        <v>70</v>
      </c>
      <c r="F203">
        <v>1</v>
      </c>
      <c r="G203">
        <v>1</v>
      </c>
      <c r="H203">
        <v>3</v>
      </c>
      <c r="I203" t="s">
        <v>584</v>
      </c>
      <c r="J203" t="s">
        <v>6</v>
      </c>
      <c r="K203" t="s">
        <v>585</v>
      </c>
      <c r="L203">
        <v>1327</v>
      </c>
      <c r="N203">
        <v>1005</v>
      </c>
      <c r="O203" t="s">
        <v>105</v>
      </c>
      <c r="P203" t="s">
        <v>105</v>
      </c>
      <c r="Q203">
        <v>1</v>
      </c>
      <c r="X203">
        <v>100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6</v>
      </c>
      <c r="AG203">
        <v>100</v>
      </c>
      <c r="AH203">
        <v>3</v>
      </c>
      <c r="AI203">
        <v>-1</v>
      </c>
      <c r="AJ203" t="s">
        <v>6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ROW(Source!A160)</f>
        <v>160</v>
      </c>
      <c r="B204">
        <v>74753494</v>
      </c>
      <c r="C204">
        <v>74753465</v>
      </c>
      <c r="D204">
        <v>49514616</v>
      </c>
      <c r="E204">
        <v>70</v>
      </c>
      <c r="F204">
        <v>1</v>
      </c>
      <c r="G204">
        <v>1</v>
      </c>
      <c r="H204">
        <v>3</v>
      </c>
      <c r="I204" t="s">
        <v>586</v>
      </c>
      <c r="J204" t="s">
        <v>6</v>
      </c>
      <c r="K204" t="s">
        <v>587</v>
      </c>
      <c r="L204">
        <v>1346</v>
      </c>
      <c r="N204">
        <v>1009</v>
      </c>
      <c r="O204" t="s">
        <v>540</v>
      </c>
      <c r="P204" t="s">
        <v>540</v>
      </c>
      <c r="Q204">
        <v>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 t="s">
        <v>6</v>
      </c>
      <c r="AG204">
        <v>0</v>
      </c>
      <c r="AH204">
        <v>3</v>
      </c>
      <c r="AI204">
        <v>-1</v>
      </c>
      <c r="AJ204" t="s">
        <v>6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ROW(Source!A160)</f>
        <v>160</v>
      </c>
      <c r="B205">
        <v>74753495</v>
      </c>
      <c r="C205">
        <v>74753465</v>
      </c>
      <c r="D205">
        <v>49514616</v>
      </c>
      <c r="E205">
        <v>70</v>
      </c>
      <c r="F205">
        <v>1</v>
      </c>
      <c r="G205">
        <v>1</v>
      </c>
      <c r="H205">
        <v>3</v>
      </c>
      <c r="I205" t="s">
        <v>586</v>
      </c>
      <c r="J205" t="s">
        <v>6</v>
      </c>
      <c r="K205" t="s">
        <v>588</v>
      </c>
      <c r="L205">
        <v>1371</v>
      </c>
      <c r="N205">
        <v>1013</v>
      </c>
      <c r="O205" t="s">
        <v>23</v>
      </c>
      <c r="P205" t="s">
        <v>23</v>
      </c>
      <c r="Q205">
        <v>1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</v>
      </c>
      <c r="AD205">
        <v>0</v>
      </c>
      <c r="AE205">
        <v>0</v>
      </c>
      <c r="AF205" t="s">
        <v>6</v>
      </c>
      <c r="AG205">
        <v>0</v>
      </c>
      <c r="AH205">
        <v>3</v>
      </c>
      <c r="AI205">
        <v>-1</v>
      </c>
      <c r="AJ205" t="s">
        <v>6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ROW(Source!A160)</f>
        <v>160</v>
      </c>
      <c r="B206">
        <v>74753496</v>
      </c>
      <c r="C206">
        <v>74753465</v>
      </c>
      <c r="D206">
        <v>49514677</v>
      </c>
      <c r="E206">
        <v>70</v>
      </c>
      <c r="F206">
        <v>1</v>
      </c>
      <c r="G206">
        <v>1</v>
      </c>
      <c r="H206">
        <v>3</v>
      </c>
      <c r="I206" t="s">
        <v>589</v>
      </c>
      <c r="J206" t="s">
        <v>6</v>
      </c>
      <c r="K206" t="s">
        <v>590</v>
      </c>
      <c r="L206">
        <v>1371</v>
      </c>
      <c r="N206">
        <v>1013</v>
      </c>
      <c r="O206" t="s">
        <v>23</v>
      </c>
      <c r="P206" t="s">
        <v>23</v>
      </c>
      <c r="Q206">
        <v>1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0</v>
      </c>
      <c r="AE206">
        <v>0</v>
      </c>
      <c r="AF206" t="s">
        <v>6</v>
      </c>
      <c r="AG206">
        <v>0</v>
      </c>
      <c r="AH206">
        <v>3</v>
      </c>
      <c r="AI206">
        <v>-1</v>
      </c>
      <c r="AJ206" t="s">
        <v>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ROW(Source!A160)</f>
        <v>160</v>
      </c>
      <c r="B207">
        <v>74753497</v>
      </c>
      <c r="C207">
        <v>74753465</v>
      </c>
      <c r="D207">
        <v>49514711</v>
      </c>
      <c r="E207">
        <v>70</v>
      </c>
      <c r="F207">
        <v>1</v>
      </c>
      <c r="G207">
        <v>1</v>
      </c>
      <c r="H207">
        <v>3</v>
      </c>
      <c r="I207" t="s">
        <v>591</v>
      </c>
      <c r="J207" t="s">
        <v>6</v>
      </c>
      <c r="K207" t="s">
        <v>592</v>
      </c>
      <c r="L207">
        <v>1371</v>
      </c>
      <c r="N207">
        <v>1013</v>
      </c>
      <c r="O207" t="s">
        <v>23</v>
      </c>
      <c r="P207" t="s">
        <v>23</v>
      </c>
      <c r="Q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</v>
      </c>
      <c r="AD207">
        <v>0</v>
      </c>
      <c r="AE207">
        <v>0</v>
      </c>
      <c r="AF207" t="s">
        <v>6</v>
      </c>
      <c r="AG207">
        <v>0</v>
      </c>
      <c r="AH207">
        <v>3</v>
      </c>
      <c r="AI207">
        <v>-1</v>
      </c>
      <c r="AJ207" t="s">
        <v>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ROW(Source!A163)</f>
        <v>163</v>
      </c>
      <c r="B208">
        <v>74757327</v>
      </c>
      <c r="C208">
        <v>74757312</v>
      </c>
      <c r="D208">
        <v>31715109</v>
      </c>
      <c r="E208">
        <v>70</v>
      </c>
      <c r="F208">
        <v>1</v>
      </c>
      <c r="G208">
        <v>1</v>
      </c>
      <c r="H208">
        <v>1</v>
      </c>
      <c r="I208" t="s">
        <v>548</v>
      </c>
      <c r="J208" t="s">
        <v>6</v>
      </c>
      <c r="K208" t="s">
        <v>549</v>
      </c>
      <c r="L208">
        <v>1191</v>
      </c>
      <c r="N208">
        <v>1013</v>
      </c>
      <c r="O208" t="s">
        <v>524</v>
      </c>
      <c r="P208" t="s">
        <v>524</v>
      </c>
      <c r="Q208">
        <v>1</v>
      </c>
      <c r="X208">
        <v>122</v>
      </c>
      <c r="Y208">
        <v>0</v>
      </c>
      <c r="Z208">
        <v>0</v>
      </c>
      <c r="AA208">
        <v>0</v>
      </c>
      <c r="AB208">
        <v>8.74</v>
      </c>
      <c r="AC208">
        <v>0</v>
      </c>
      <c r="AD208">
        <v>1</v>
      </c>
      <c r="AE208">
        <v>1</v>
      </c>
      <c r="AF208" t="s">
        <v>64</v>
      </c>
      <c r="AG208">
        <v>128.1</v>
      </c>
      <c r="AH208">
        <v>2</v>
      </c>
      <c r="AI208">
        <v>74757313</v>
      </c>
      <c r="AJ208">
        <v>202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ROW(Source!A163)</f>
        <v>163</v>
      </c>
      <c r="B209">
        <v>74757328</v>
      </c>
      <c r="C209">
        <v>74757312</v>
      </c>
      <c r="D209">
        <v>31709492</v>
      </c>
      <c r="E209">
        <v>70</v>
      </c>
      <c r="F209">
        <v>1</v>
      </c>
      <c r="G209">
        <v>1</v>
      </c>
      <c r="H209">
        <v>1</v>
      </c>
      <c r="I209" t="s">
        <v>525</v>
      </c>
      <c r="J209" t="s">
        <v>6</v>
      </c>
      <c r="K209" t="s">
        <v>526</v>
      </c>
      <c r="L209">
        <v>1191</v>
      </c>
      <c r="N209">
        <v>1013</v>
      </c>
      <c r="O209" t="s">
        <v>524</v>
      </c>
      <c r="P209" t="s">
        <v>524</v>
      </c>
      <c r="Q209">
        <v>1</v>
      </c>
      <c r="X209">
        <v>0.64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2</v>
      </c>
      <c r="AF209" t="s">
        <v>64</v>
      </c>
      <c r="AG209">
        <v>0.67200000000000004</v>
      </c>
      <c r="AH209">
        <v>2</v>
      </c>
      <c r="AI209">
        <v>74757314</v>
      </c>
      <c r="AJ209">
        <v>203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ROW(Source!A163)</f>
        <v>163</v>
      </c>
      <c r="B210">
        <v>74757329</v>
      </c>
      <c r="C210">
        <v>74757312</v>
      </c>
      <c r="D210">
        <v>49672573</v>
      </c>
      <c r="E210">
        <v>1</v>
      </c>
      <c r="F210">
        <v>1</v>
      </c>
      <c r="G210">
        <v>1</v>
      </c>
      <c r="H210">
        <v>2</v>
      </c>
      <c r="I210" t="s">
        <v>527</v>
      </c>
      <c r="J210" t="s">
        <v>528</v>
      </c>
      <c r="K210" t="s">
        <v>529</v>
      </c>
      <c r="L210">
        <v>1367</v>
      </c>
      <c r="N210">
        <v>1011</v>
      </c>
      <c r="O210" t="s">
        <v>530</v>
      </c>
      <c r="P210" t="s">
        <v>530</v>
      </c>
      <c r="Q210">
        <v>1</v>
      </c>
      <c r="X210">
        <v>0.25</v>
      </c>
      <c r="Y210">
        <v>0</v>
      </c>
      <c r="Z210">
        <v>115.4</v>
      </c>
      <c r="AA210">
        <v>13.5</v>
      </c>
      <c r="AB210">
        <v>0</v>
      </c>
      <c r="AC210">
        <v>0</v>
      </c>
      <c r="AD210">
        <v>1</v>
      </c>
      <c r="AE210">
        <v>0</v>
      </c>
      <c r="AF210" t="s">
        <v>64</v>
      </c>
      <c r="AG210">
        <v>0.26250000000000001</v>
      </c>
      <c r="AH210">
        <v>2</v>
      </c>
      <c r="AI210">
        <v>74757315</v>
      </c>
      <c r="AJ210">
        <v>204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ROW(Source!A163)</f>
        <v>163</v>
      </c>
      <c r="B211">
        <v>74757330</v>
      </c>
      <c r="C211">
        <v>74757312</v>
      </c>
      <c r="D211">
        <v>49672695</v>
      </c>
      <c r="E211">
        <v>1</v>
      </c>
      <c r="F211">
        <v>1</v>
      </c>
      <c r="G211">
        <v>1</v>
      </c>
      <c r="H211">
        <v>2</v>
      </c>
      <c r="I211" t="s">
        <v>531</v>
      </c>
      <c r="J211" t="s">
        <v>532</v>
      </c>
      <c r="K211" t="s">
        <v>533</v>
      </c>
      <c r="L211">
        <v>1367</v>
      </c>
      <c r="N211">
        <v>1011</v>
      </c>
      <c r="O211" t="s">
        <v>530</v>
      </c>
      <c r="P211" t="s">
        <v>530</v>
      </c>
      <c r="Q211">
        <v>1</v>
      </c>
      <c r="X211">
        <v>17.649999999999999</v>
      </c>
      <c r="Y211">
        <v>0</v>
      </c>
      <c r="Z211">
        <v>3.12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64</v>
      </c>
      <c r="AG211">
        <v>18.532499999999999</v>
      </c>
      <c r="AH211">
        <v>2</v>
      </c>
      <c r="AI211">
        <v>74757316</v>
      </c>
      <c r="AJ211">
        <v>205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ROW(Source!A163)</f>
        <v>163</v>
      </c>
      <c r="B212">
        <v>74757331</v>
      </c>
      <c r="C212">
        <v>74757312</v>
      </c>
      <c r="D212">
        <v>49672703</v>
      </c>
      <c r="E212">
        <v>1</v>
      </c>
      <c r="F212">
        <v>1</v>
      </c>
      <c r="G212">
        <v>1</v>
      </c>
      <c r="H212">
        <v>2</v>
      </c>
      <c r="I212" t="s">
        <v>550</v>
      </c>
      <c r="J212" t="s">
        <v>551</v>
      </c>
      <c r="K212" t="s">
        <v>552</v>
      </c>
      <c r="L212">
        <v>1367</v>
      </c>
      <c r="N212">
        <v>1011</v>
      </c>
      <c r="O212" t="s">
        <v>530</v>
      </c>
      <c r="P212" t="s">
        <v>530</v>
      </c>
      <c r="Q212">
        <v>1</v>
      </c>
      <c r="X212">
        <v>0.23</v>
      </c>
      <c r="Y212">
        <v>0</v>
      </c>
      <c r="Z212">
        <v>6.66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64</v>
      </c>
      <c r="AG212">
        <v>0.24150000000000002</v>
      </c>
      <c r="AH212">
        <v>2</v>
      </c>
      <c r="AI212">
        <v>74757317</v>
      </c>
      <c r="AJ212">
        <v>206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ROW(Source!A163)</f>
        <v>163</v>
      </c>
      <c r="B213">
        <v>74757332</v>
      </c>
      <c r="C213">
        <v>74757312</v>
      </c>
      <c r="D213">
        <v>49673503</v>
      </c>
      <c r="E213">
        <v>1</v>
      </c>
      <c r="F213">
        <v>1</v>
      </c>
      <c r="G213">
        <v>1</v>
      </c>
      <c r="H213">
        <v>2</v>
      </c>
      <c r="I213" t="s">
        <v>534</v>
      </c>
      <c r="J213" t="s">
        <v>535</v>
      </c>
      <c r="K213" t="s">
        <v>536</v>
      </c>
      <c r="L213">
        <v>1367</v>
      </c>
      <c r="N213">
        <v>1011</v>
      </c>
      <c r="O213" t="s">
        <v>530</v>
      </c>
      <c r="P213" t="s">
        <v>530</v>
      </c>
      <c r="Q213">
        <v>1</v>
      </c>
      <c r="X213">
        <v>0.39</v>
      </c>
      <c r="Y213">
        <v>0</v>
      </c>
      <c r="Z213">
        <v>65.709999999999994</v>
      </c>
      <c r="AA213">
        <v>11.6</v>
      </c>
      <c r="AB213">
        <v>0</v>
      </c>
      <c r="AC213">
        <v>0</v>
      </c>
      <c r="AD213">
        <v>1</v>
      </c>
      <c r="AE213">
        <v>0</v>
      </c>
      <c r="AF213" t="s">
        <v>64</v>
      </c>
      <c r="AG213">
        <v>0.40950000000000003</v>
      </c>
      <c r="AH213">
        <v>2</v>
      </c>
      <c r="AI213">
        <v>74757318</v>
      </c>
      <c r="AJ213">
        <v>207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ROW(Source!A163)</f>
        <v>163</v>
      </c>
      <c r="B214">
        <v>74757333</v>
      </c>
      <c r="C214">
        <v>74757312</v>
      </c>
      <c r="D214">
        <v>49673715</v>
      </c>
      <c r="E214">
        <v>1</v>
      </c>
      <c r="F214">
        <v>1</v>
      </c>
      <c r="G214">
        <v>1</v>
      </c>
      <c r="H214">
        <v>2</v>
      </c>
      <c r="I214" t="s">
        <v>553</v>
      </c>
      <c r="J214" t="s">
        <v>554</v>
      </c>
      <c r="K214" t="s">
        <v>555</v>
      </c>
      <c r="L214">
        <v>1367</v>
      </c>
      <c r="N214">
        <v>1011</v>
      </c>
      <c r="O214" t="s">
        <v>530</v>
      </c>
      <c r="P214" t="s">
        <v>530</v>
      </c>
      <c r="Q214">
        <v>1</v>
      </c>
      <c r="X214">
        <v>1.33</v>
      </c>
      <c r="Y214">
        <v>0</v>
      </c>
      <c r="Z214">
        <v>8.1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64</v>
      </c>
      <c r="AG214">
        <v>1.3965000000000001</v>
      </c>
      <c r="AH214">
        <v>2</v>
      </c>
      <c r="AI214">
        <v>74757319</v>
      </c>
      <c r="AJ214">
        <v>208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ROW(Source!A163)</f>
        <v>163</v>
      </c>
      <c r="B215">
        <v>74757334</v>
      </c>
      <c r="C215">
        <v>74757312</v>
      </c>
      <c r="D215">
        <v>49521144</v>
      </c>
      <c r="E215">
        <v>1</v>
      </c>
      <c r="F215">
        <v>1</v>
      </c>
      <c r="G215">
        <v>1</v>
      </c>
      <c r="H215">
        <v>3</v>
      </c>
      <c r="I215" t="s">
        <v>556</v>
      </c>
      <c r="J215" t="s">
        <v>557</v>
      </c>
      <c r="K215" t="s">
        <v>558</v>
      </c>
      <c r="L215">
        <v>1348</v>
      </c>
      <c r="N215">
        <v>1009</v>
      </c>
      <c r="O215" t="s">
        <v>559</v>
      </c>
      <c r="P215" t="s">
        <v>559</v>
      </c>
      <c r="Q215">
        <v>1000</v>
      </c>
      <c r="X215">
        <v>8.4000000000000003E-4</v>
      </c>
      <c r="Y215">
        <v>26499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6</v>
      </c>
      <c r="AG215">
        <v>8.4000000000000003E-4</v>
      </c>
      <c r="AH215">
        <v>2</v>
      </c>
      <c r="AI215">
        <v>74757320</v>
      </c>
      <c r="AJ215">
        <v>209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ROW(Source!A163)</f>
        <v>163</v>
      </c>
      <c r="B216">
        <v>74757335</v>
      </c>
      <c r="C216">
        <v>74757312</v>
      </c>
      <c r="D216">
        <v>49524301</v>
      </c>
      <c r="E216">
        <v>1</v>
      </c>
      <c r="F216">
        <v>1</v>
      </c>
      <c r="G216">
        <v>1</v>
      </c>
      <c r="H216">
        <v>3</v>
      </c>
      <c r="I216" t="s">
        <v>560</v>
      </c>
      <c r="J216" t="s">
        <v>561</v>
      </c>
      <c r="K216" t="s">
        <v>562</v>
      </c>
      <c r="L216">
        <v>1348</v>
      </c>
      <c r="N216">
        <v>1009</v>
      </c>
      <c r="O216" t="s">
        <v>559</v>
      </c>
      <c r="P216" t="s">
        <v>559</v>
      </c>
      <c r="Q216">
        <v>1000</v>
      </c>
      <c r="X216">
        <v>3.8999999999999999E-4</v>
      </c>
      <c r="Y216">
        <v>10362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6</v>
      </c>
      <c r="AG216">
        <v>3.8999999999999999E-4</v>
      </c>
      <c r="AH216">
        <v>2</v>
      </c>
      <c r="AI216">
        <v>74757321</v>
      </c>
      <c r="AJ216">
        <v>210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ROW(Source!A163)</f>
        <v>163</v>
      </c>
      <c r="B217">
        <v>74757336</v>
      </c>
      <c r="C217">
        <v>74757312</v>
      </c>
      <c r="D217">
        <v>49525488</v>
      </c>
      <c r="E217">
        <v>1</v>
      </c>
      <c r="F217">
        <v>1</v>
      </c>
      <c r="G217">
        <v>1</v>
      </c>
      <c r="H217">
        <v>3</v>
      </c>
      <c r="I217" t="s">
        <v>537</v>
      </c>
      <c r="J217" t="s">
        <v>538</v>
      </c>
      <c r="K217" t="s">
        <v>539</v>
      </c>
      <c r="L217">
        <v>1346</v>
      </c>
      <c r="N217">
        <v>1009</v>
      </c>
      <c r="O217" t="s">
        <v>540</v>
      </c>
      <c r="P217" t="s">
        <v>540</v>
      </c>
      <c r="Q217">
        <v>1</v>
      </c>
      <c r="X217">
        <v>11</v>
      </c>
      <c r="Y217">
        <v>9.0399999999999991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0</v>
      </c>
      <c r="AF217" t="s">
        <v>6</v>
      </c>
      <c r="AG217">
        <v>11</v>
      </c>
      <c r="AH217">
        <v>2</v>
      </c>
      <c r="AI217">
        <v>74757322</v>
      </c>
      <c r="AJ217">
        <v>211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ROW(Source!A163)</f>
        <v>163</v>
      </c>
      <c r="B218">
        <v>74757337</v>
      </c>
      <c r="C218">
        <v>74757312</v>
      </c>
      <c r="D218">
        <v>49526492</v>
      </c>
      <c r="E218">
        <v>1</v>
      </c>
      <c r="F218">
        <v>1</v>
      </c>
      <c r="G218">
        <v>1</v>
      </c>
      <c r="H218">
        <v>3</v>
      </c>
      <c r="I218" t="s">
        <v>541</v>
      </c>
      <c r="J218" t="s">
        <v>542</v>
      </c>
      <c r="K218" t="s">
        <v>543</v>
      </c>
      <c r="L218">
        <v>1346</v>
      </c>
      <c r="N218">
        <v>1009</v>
      </c>
      <c r="O218" t="s">
        <v>540</v>
      </c>
      <c r="P218" t="s">
        <v>540</v>
      </c>
      <c r="Q218">
        <v>1</v>
      </c>
      <c r="X218">
        <v>7.58</v>
      </c>
      <c r="Y218">
        <v>23.09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 t="s">
        <v>6</v>
      </c>
      <c r="AG218">
        <v>7.58</v>
      </c>
      <c r="AH218">
        <v>2</v>
      </c>
      <c r="AI218">
        <v>74757323</v>
      </c>
      <c r="AJ218">
        <v>212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ROW(Source!A163)</f>
        <v>163</v>
      </c>
      <c r="B219">
        <v>74757338</v>
      </c>
      <c r="C219">
        <v>74757312</v>
      </c>
      <c r="D219">
        <v>49512814</v>
      </c>
      <c r="E219">
        <v>70</v>
      </c>
      <c r="F219">
        <v>1</v>
      </c>
      <c r="G219">
        <v>1</v>
      </c>
      <c r="H219">
        <v>3</v>
      </c>
      <c r="I219" t="s">
        <v>582</v>
      </c>
      <c r="J219" t="s">
        <v>6</v>
      </c>
      <c r="K219" t="s">
        <v>583</v>
      </c>
      <c r="L219">
        <v>1327</v>
      </c>
      <c r="N219">
        <v>1005</v>
      </c>
      <c r="O219" t="s">
        <v>105</v>
      </c>
      <c r="P219" t="s">
        <v>105</v>
      </c>
      <c r="Q219">
        <v>1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</v>
      </c>
      <c r="AD219">
        <v>0</v>
      </c>
      <c r="AE219">
        <v>0</v>
      </c>
      <c r="AF219" t="s">
        <v>6</v>
      </c>
      <c r="AG219">
        <v>0</v>
      </c>
      <c r="AH219">
        <v>3</v>
      </c>
      <c r="AI219">
        <v>-1</v>
      </c>
      <c r="AJ219" t="s">
        <v>6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ROW(Source!A163)</f>
        <v>163</v>
      </c>
      <c r="B220">
        <v>74757339</v>
      </c>
      <c r="C220">
        <v>74757312</v>
      </c>
      <c r="D220">
        <v>49555131</v>
      </c>
      <c r="E220">
        <v>1</v>
      </c>
      <c r="F220">
        <v>1</v>
      </c>
      <c r="G220">
        <v>1</v>
      </c>
      <c r="H220">
        <v>3</v>
      </c>
      <c r="I220" t="s">
        <v>563</v>
      </c>
      <c r="J220" t="s">
        <v>564</v>
      </c>
      <c r="K220" t="s">
        <v>565</v>
      </c>
      <c r="L220">
        <v>1348</v>
      </c>
      <c r="N220">
        <v>1009</v>
      </c>
      <c r="O220" t="s">
        <v>559</v>
      </c>
      <c r="P220" t="s">
        <v>559</v>
      </c>
      <c r="Q220">
        <v>1000</v>
      </c>
      <c r="X220">
        <v>5.13E-3</v>
      </c>
      <c r="Y220">
        <v>17183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6</v>
      </c>
      <c r="AG220">
        <v>5.13E-3</v>
      </c>
      <c r="AH220">
        <v>2</v>
      </c>
      <c r="AI220">
        <v>74757325</v>
      </c>
      <c r="AJ220">
        <v>213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ROW(Source!A163)</f>
        <v>163</v>
      </c>
      <c r="B221">
        <v>74757340</v>
      </c>
      <c r="C221">
        <v>74757312</v>
      </c>
      <c r="D221">
        <v>49514607</v>
      </c>
      <c r="E221">
        <v>70</v>
      </c>
      <c r="F221">
        <v>1</v>
      </c>
      <c r="G221">
        <v>1</v>
      </c>
      <c r="H221">
        <v>3</v>
      </c>
      <c r="I221" t="s">
        <v>584</v>
      </c>
      <c r="J221" t="s">
        <v>6</v>
      </c>
      <c r="K221" t="s">
        <v>585</v>
      </c>
      <c r="L221">
        <v>1327</v>
      </c>
      <c r="N221">
        <v>1005</v>
      </c>
      <c r="O221" t="s">
        <v>105</v>
      </c>
      <c r="P221" t="s">
        <v>105</v>
      </c>
      <c r="Q221">
        <v>1</v>
      </c>
      <c r="X221">
        <v>100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s">
        <v>6</v>
      </c>
      <c r="AG221">
        <v>100</v>
      </c>
      <c r="AH221">
        <v>3</v>
      </c>
      <c r="AI221">
        <v>-1</v>
      </c>
      <c r="AJ221" t="s">
        <v>6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ROW(Source!A163)</f>
        <v>163</v>
      </c>
      <c r="B222">
        <v>74757341</v>
      </c>
      <c r="C222">
        <v>74757312</v>
      </c>
      <c r="D222">
        <v>49514616</v>
      </c>
      <c r="E222">
        <v>70</v>
      </c>
      <c r="F222">
        <v>1</v>
      </c>
      <c r="G222">
        <v>1</v>
      </c>
      <c r="H222">
        <v>3</v>
      </c>
      <c r="I222" t="s">
        <v>586</v>
      </c>
      <c r="J222" t="s">
        <v>6</v>
      </c>
      <c r="K222" t="s">
        <v>587</v>
      </c>
      <c r="L222">
        <v>1346</v>
      </c>
      <c r="N222">
        <v>1009</v>
      </c>
      <c r="O222" t="s">
        <v>540</v>
      </c>
      <c r="P222" t="s">
        <v>540</v>
      </c>
      <c r="Q222">
        <v>1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</v>
      </c>
      <c r="AD222">
        <v>0</v>
      </c>
      <c r="AE222">
        <v>0</v>
      </c>
      <c r="AF222" t="s">
        <v>6</v>
      </c>
      <c r="AG222">
        <v>0</v>
      </c>
      <c r="AH222">
        <v>3</v>
      </c>
      <c r="AI222">
        <v>-1</v>
      </c>
      <c r="AJ222" t="s">
        <v>6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ROW(Source!A163)</f>
        <v>163</v>
      </c>
      <c r="B223">
        <v>74757342</v>
      </c>
      <c r="C223">
        <v>74757312</v>
      </c>
      <c r="D223">
        <v>49514616</v>
      </c>
      <c r="E223">
        <v>70</v>
      </c>
      <c r="F223">
        <v>1</v>
      </c>
      <c r="G223">
        <v>1</v>
      </c>
      <c r="H223">
        <v>3</v>
      </c>
      <c r="I223" t="s">
        <v>586</v>
      </c>
      <c r="J223" t="s">
        <v>6</v>
      </c>
      <c r="K223" t="s">
        <v>588</v>
      </c>
      <c r="L223">
        <v>1371</v>
      </c>
      <c r="N223">
        <v>1013</v>
      </c>
      <c r="O223" t="s">
        <v>23</v>
      </c>
      <c r="P223" t="s">
        <v>23</v>
      </c>
      <c r="Q223">
        <v>1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</v>
      </c>
      <c r="AD223">
        <v>0</v>
      </c>
      <c r="AE223">
        <v>0</v>
      </c>
      <c r="AF223" t="s">
        <v>6</v>
      </c>
      <c r="AG223">
        <v>0</v>
      </c>
      <c r="AH223">
        <v>3</v>
      </c>
      <c r="AI223">
        <v>-1</v>
      </c>
      <c r="AJ223" t="s">
        <v>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ROW(Source!A163)</f>
        <v>163</v>
      </c>
      <c r="B224">
        <v>74757343</v>
      </c>
      <c r="C224">
        <v>74757312</v>
      </c>
      <c r="D224">
        <v>49514677</v>
      </c>
      <c r="E224">
        <v>70</v>
      </c>
      <c r="F224">
        <v>1</v>
      </c>
      <c r="G224">
        <v>1</v>
      </c>
      <c r="H224">
        <v>3</v>
      </c>
      <c r="I224" t="s">
        <v>589</v>
      </c>
      <c r="J224" t="s">
        <v>6</v>
      </c>
      <c r="K224" t="s">
        <v>590</v>
      </c>
      <c r="L224">
        <v>1371</v>
      </c>
      <c r="N224">
        <v>1013</v>
      </c>
      <c r="O224" t="s">
        <v>23</v>
      </c>
      <c r="P224" t="s">
        <v>23</v>
      </c>
      <c r="Q224">
        <v>1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</v>
      </c>
      <c r="AD224">
        <v>0</v>
      </c>
      <c r="AE224">
        <v>0</v>
      </c>
      <c r="AF224" t="s">
        <v>6</v>
      </c>
      <c r="AG224">
        <v>0</v>
      </c>
      <c r="AH224">
        <v>3</v>
      </c>
      <c r="AI224">
        <v>-1</v>
      </c>
      <c r="AJ224" t="s">
        <v>6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ROW(Source!A163)</f>
        <v>163</v>
      </c>
      <c r="B225">
        <v>74757344</v>
      </c>
      <c r="C225">
        <v>74757312</v>
      </c>
      <c r="D225">
        <v>49514711</v>
      </c>
      <c r="E225">
        <v>70</v>
      </c>
      <c r="F225">
        <v>1</v>
      </c>
      <c r="G225">
        <v>1</v>
      </c>
      <c r="H225">
        <v>3</v>
      </c>
      <c r="I225" t="s">
        <v>591</v>
      </c>
      <c r="J225" t="s">
        <v>6</v>
      </c>
      <c r="K225" t="s">
        <v>592</v>
      </c>
      <c r="L225">
        <v>1371</v>
      </c>
      <c r="N225">
        <v>1013</v>
      </c>
      <c r="O225" t="s">
        <v>23</v>
      </c>
      <c r="P225" t="s">
        <v>23</v>
      </c>
      <c r="Q225">
        <v>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</v>
      </c>
      <c r="AD225">
        <v>0</v>
      </c>
      <c r="AE225">
        <v>0</v>
      </c>
      <c r="AF225" t="s">
        <v>6</v>
      </c>
      <c r="AG225">
        <v>0</v>
      </c>
      <c r="AH225">
        <v>3</v>
      </c>
      <c r="AI225">
        <v>-1</v>
      </c>
      <c r="AJ225" t="s">
        <v>6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ROW(Source!A165)</f>
        <v>165</v>
      </c>
      <c r="B226">
        <v>74757362</v>
      </c>
      <c r="C226">
        <v>74757348</v>
      </c>
      <c r="D226">
        <v>31715109</v>
      </c>
      <c r="E226">
        <v>70</v>
      </c>
      <c r="F226">
        <v>1</v>
      </c>
      <c r="G226">
        <v>1</v>
      </c>
      <c r="H226">
        <v>1</v>
      </c>
      <c r="I226" t="s">
        <v>548</v>
      </c>
      <c r="J226" t="s">
        <v>6</v>
      </c>
      <c r="K226" t="s">
        <v>549</v>
      </c>
      <c r="L226">
        <v>1191</v>
      </c>
      <c r="N226">
        <v>1013</v>
      </c>
      <c r="O226" t="s">
        <v>524</v>
      </c>
      <c r="P226" t="s">
        <v>524</v>
      </c>
      <c r="Q226">
        <v>1</v>
      </c>
      <c r="X226">
        <v>154</v>
      </c>
      <c r="Y226">
        <v>0</v>
      </c>
      <c r="Z226">
        <v>0</v>
      </c>
      <c r="AA226">
        <v>0</v>
      </c>
      <c r="AB226">
        <v>8.74</v>
      </c>
      <c r="AC226">
        <v>0</v>
      </c>
      <c r="AD226">
        <v>1</v>
      </c>
      <c r="AE226">
        <v>1</v>
      </c>
      <c r="AF226" t="s">
        <v>64</v>
      </c>
      <c r="AG226">
        <v>161.70000000000002</v>
      </c>
      <c r="AH226">
        <v>2</v>
      </c>
      <c r="AI226">
        <v>74757349</v>
      </c>
      <c r="AJ226">
        <v>215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ROW(Source!A165)</f>
        <v>165</v>
      </c>
      <c r="B227">
        <v>74757363</v>
      </c>
      <c r="C227">
        <v>74757348</v>
      </c>
      <c r="D227">
        <v>31709492</v>
      </c>
      <c r="E227">
        <v>70</v>
      </c>
      <c r="F227">
        <v>1</v>
      </c>
      <c r="G227">
        <v>1</v>
      </c>
      <c r="H227">
        <v>1</v>
      </c>
      <c r="I227" t="s">
        <v>525</v>
      </c>
      <c r="J227" t="s">
        <v>6</v>
      </c>
      <c r="K227" t="s">
        <v>526</v>
      </c>
      <c r="L227">
        <v>1191</v>
      </c>
      <c r="N227">
        <v>1013</v>
      </c>
      <c r="O227" t="s">
        <v>524</v>
      </c>
      <c r="P227" t="s">
        <v>524</v>
      </c>
      <c r="Q227">
        <v>1</v>
      </c>
      <c r="X227">
        <v>1.2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2</v>
      </c>
      <c r="AF227" t="s">
        <v>64</v>
      </c>
      <c r="AG227">
        <v>1.26</v>
      </c>
      <c r="AH227">
        <v>2</v>
      </c>
      <c r="AI227">
        <v>74757350</v>
      </c>
      <c r="AJ227">
        <v>216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ROW(Source!A165)</f>
        <v>165</v>
      </c>
      <c r="B228">
        <v>74757364</v>
      </c>
      <c r="C228">
        <v>74757348</v>
      </c>
      <c r="D228">
        <v>49672573</v>
      </c>
      <c r="E228">
        <v>1</v>
      </c>
      <c r="F228">
        <v>1</v>
      </c>
      <c r="G228">
        <v>1</v>
      </c>
      <c r="H228">
        <v>2</v>
      </c>
      <c r="I228" t="s">
        <v>527</v>
      </c>
      <c r="J228" t="s">
        <v>528</v>
      </c>
      <c r="K228" t="s">
        <v>529</v>
      </c>
      <c r="L228">
        <v>1367</v>
      </c>
      <c r="N228">
        <v>1011</v>
      </c>
      <c r="O228" t="s">
        <v>530</v>
      </c>
      <c r="P228" t="s">
        <v>530</v>
      </c>
      <c r="Q228">
        <v>1</v>
      </c>
      <c r="X228">
        <v>0.48</v>
      </c>
      <c r="Y228">
        <v>0</v>
      </c>
      <c r="Z228">
        <v>115.4</v>
      </c>
      <c r="AA228">
        <v>13.5</v>
      </c>
      <c r="AB228">
        <v>0</v>
      </c>
      <c r="AC228">
        <v>0</v>
      </c>
      <c r="AD228">
        <v>1</v>
      </c>
      <c r="AE228">
        <v>0</v>
      </c>
      <c r="AF228" t="s">
        <v>64</v>
      </c>
      <c r="AG228">
        <v>0.504</v>
      </c>
      <c r="AH228">
        <v>2</v>
      </c>
      <c r="AI228">
        <v>74757351</v>
      </c>
      <c r="AJ228">
        <v>217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ROW(Source!A165)</f>
        <v>165</v>
      </c>
      <c r="B229">
        <v>74757365</v>
      </c>
      <c r="C229">
        <v>74757348</v>
      </c>
      <c r="D229">
        <v>49672703</v>
      </c>
      <c r="E229">
        <v>1</v>
      </c>
      <c r="F229">
        <v>1</v>
      </c>
      <c r="G229">
        <v>1</v>
      </c>
      <c r="H229">
        <v>2</v>
      </c>
      <c r="I229" t="s">
        <v>550</v>
      </c>
      <c r="J229" t="s">
        <v>551</v>
      </c>
      <c r="K229" t="s">
        <v>552</v>
      </c>
      <c r="L229">
        <v>1367</v>
      </c>
      <c r="N229">
        <v>1011</v>
      </c>
      <c r="O229" t="s">
        <v>530</v>
      </c>
      <c r="P229" t="s">
        <v>530</v>
      </c>
      <c r="Q229">
        <v>1</v>
      </c>
      <c r="X229">
        <v>0.34</v>
      </c>
      <c r="Y229">
        <v>0</v>
      </c>
      <c r="Z229">
        <v>6.66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64</v>
      </c>
      <c r="AG229">
        <v>0.35700000000000004</v>
      </c>
      <c r="AH229">
        <v>2</v>
      </c>
      <c r="AI229">
        <v>74757352</v>
      </c>
      <c r="AJ229">
        <v>218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ROW(Source!A165)</f>
        <v>165</v>
      </c>
      <c r="B230">
        <v>74757366</v>
      </c>
      <c r="C230">
        <v>74757348</v>
      </c>
      <c r="D230">
        <v>49673503</v>
      </c>
      <c r="E230">
        <v>1</v>
      </c>
      <c r="F230">
        <v>1</v>
      </c>
      <c r="G230">
        <v>1</v>
      </c>
      <c r="H230">
        <v>2</v>
      </c>
      <c r="I230" t="s">
        <v>534</v>
      </c>
      <c r="J230" t="s">
        <v>535</v>
      </c>
      <c r="K230" t="s">
        <v>536</v>
      </c>
      <c r="L230">
        <v>1367</v>
      </c>
      <c r="N230">
        <v>1011</v>
      </c>
      <c r="O230" t="s">
        <v>530</v>
      </c>
      <c r="P230" t="s">
        <v>530</v>
      </c>
      <c r="Q230">
        <v>1</v>
      </c>
      <c r="X230">
        <v>0.72</v>
      </c>
      <c r="Y230">
        <v>0</v>
      </c>
      <c r="Z230">
        <v>65.709999999999994</v>
      </c>
      <c r="AA230">
        <v>11.6</v>
      </c>
      <c r="AB230">
        <v>0</v>
      </c>
      <c r="AC230">
        <v>0</v>
      </c>
      <c r="AD230">
        <v>1</v>
      </c>
      <c r="AE230">
        <v>0</v>
      </c>
      <c r="AF230" t="s">
        <v>64</v>
      </c>
      <c r="AG230">
        <v>0.75600000000000001</v>
      </c>
      <c r="AH230">
        <v>2</v>
      </c>
      <c r="AI230">
        <v>74757353</v>
      </c>
      <c r="AJ230">
        <v>219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ROW(Source!A165)</f>
        <v>165</v>
      </c>
      <c r="B231">
        <v>74757367</v>
      </c>
      <c r="C231">
        <v>74757348</v>
      </c>
      <c r="D231">
        <v>49673715</v>
      </c>
      <c r="E231">
        <v>1</v>
      </c>
      <c r="F231">
        <v>1</v>
      </c>
      <c r="G231">
        <v>1</v>
      </c>
      <c r="H231">
        <v>2</v>
      </c>
      <c r="I231" t="s">
        <v>553</v>
      </c>
      <c r="J231" t="s">
        <v>554</v>
      </c>
      <c r="K231" t="s">
        <v>555</v>
      </c>
      <c r="L231">
        <v>1367</v>
      </c>
      <c r="N231">
        <v>1011</v>
      </c>
      <c r="O231" t="s">
        <v>530</v>
      </c>
      <c r="P231" t="s">
        <v>530</v>
      </c>
      <c r="Q231">
        <v>1</v>
      </c>
      <c r="X231">
        <v>1.54</v>
      </c>
      <c r="Y231">
        <v>0</v>
      </c>
      <c r="Z231">
        <v>8.1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64</v>
      </c>
      <c r="AG231">
        <v>1.6170000000000002</v>
      </c>
      <c r="AH231">
        <v>2</v>
      </c>
      <c r="AI231">
        <v>74757354</v>
      </c>
      <c r="AJ231">
        <v>220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ROW(Source!A165)</f>
        <v>165</v>
      </c>
      <c r="B232">
        <v>74757368</v>
      </c>
      <c r="C232">
        <v>74757348</v>
      </c>
      <c r="D232">
        <v>49521144</v>
      </c>
      <c r="E232">
        <v>1</v>
      </c>
      <c r="F232">
        <v>1</v>
      </c>
      <c r="G232">
        <v>1</v>
      </c>
      <c r="H232">
        <v>3</v>
      </c>
      <c r="I232" t="s">
        <v>556</v>
      </c>
      <c r="J232" t="s">
        <v>557</v>
      </c>
      <c r="K232" t="s">
        <v>558</v>
      </c>
      <c r="L232">
        <v>1348</v>
      </c>
      <c r="N232">
        <v>1009</v>
      </c>
      <c r="O232" t="s">
        <v>559</v>
      </c>
      <c r="P232" t="s">
        <v>559</v>
      </c>
      <c r="Q232">
        <v>1000</v>
      </c>
      <c r="X232">
        <v>8.8999999999999995E-4</v>
      </c>
      <c r="Y232">
        <v>26499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6</v>
      </c>
      <c r="AG232">
        <v>8.8999999999999995E-4</v>
      </c>
      <c r="AH232">
        <v>2</v>
      </c>
      <c r="AI232">
        <v>74757355</v>
      </c>
      <c r="AJ232">
        <v>221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ROW(Source!A165)</f>
        <v>165</v>
      </c>
      <c r="B233">
        <v>74757369</v>
      </c>
      <c r="C233">
        <v>74757348</v>
      </c>
      <c r="D233">
        <v>49524301</v>
      </c>
      <c r="E233">
        <v>1</v>
      </c>
      <c r="F233">
        <v>1</v>
      </c>
      <c r="G233">
        <v>1</v>
      </c>
      <c r="H233">
        <v>3</v>
      </c>
      <c r="I233" t="s">
        <v>560</v>
      </c>
      <c r="J233" t="s">
        <v>561</v>
      </c>
      <c r="K233" t="s">
        <v>562</v>
      </c>
      <c r="L233">
        <v>1348</v>
      </c>
      <c r="N233">
        <v>1009</v>
      </c>
      <c r="O233" t="s">
        <v>559</v>
      </c>
      <c r="P233" t="s">
        <v>559</v>
      </c>
      <c r="Q233">
        <v>1000</v>
      </c>
      <c r="X233">
        <v>4.4999999999999999E-4</v>
      </c>
      <c r="Y233">
        <v>10362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6</v>
      </c>
      <c r="AG233">
        <v>4.4999999999999999E-4</v>
      </c>
      <c r="AH233">
        <v>2</v>
      </c>
      <c r="AI233">
        <v>74757356</v>
      </c>
      <c r="AJ233">
        <v>222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ROW(Source!A165)</f>
        <v>165</v>
      </c>
      <c r="B234">
        <v>74757370</v>
      </c>
      <c r="C234">
        <v>74757348</v>
      </c>
      <c r="D234">
        <v>49525488</v>
      </c>
      <c r="E234">
        <v>1</v>
      </c>
      <c r="F234">
        <v>1</v>
      </c>
      <c r="G234">
        <v>1</v>
      </c>
      <c r="H234">
        <v>3</v>
      </c>
      <c r="I234" t="s">
        <v>537</v>
      </c>
      <c r="J234" t="s">
        <v>538</v>
      </c>
      <c r="K234" t="s">
        <v>539</v>
      </c>
      <c r="L234">
        <v>1346</v>
      </c>
      <c r="N234">
        <v>1009</v>
      </c>
      <c r="O234" t="s">
        <v>540</v>
      </c>
      <c r="P234" t="s">
        <v>540</v>
      </c>
      <c r="Q234">
        <v>1</v>
      </c>
      <c r="X234">
        <v>15</v>
      </c>
      <c r="Y234">
        <v>9.0399999999999991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6</v>
      </c>
      <c r="AG234">
        <v>15</v>
      </c>
      <c r="AH234">
        <v>2</v>
      </c>
      <c r="AI234">
        <v>74757357</v>
      </c>
      <c r="AJ234">
        <v>223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ROW(Source!A165)</f>
        <v>165</v>
      </c>
      <c r="B235">
        <v>74757371</v>
      </c>
      <c r="C235">
        <v>74757348</v>
      </c>
      <c r="D235">
        <v>49526492</v>
      </c>
      <c r="E235">
        <v>1</v>
      </c>
      <c r="F235">
        <v>1</v>
      </c>
      <c r="G235">
        <v>1</v>
      </c>
      <c r="H235">
        <v>3</v>
      </c>
      <c r="I235" t="s">
        <v>541</v>
      </c>
      <c r="J235" t="s">
        <v>542</v>
      </c>
      <c r="K235" t="s">
        <v>543</v>
      </c>
      <c r="L235">
        <v>1346</v>
      </c>
      <c r="N235">
        <v>1009</v>
      </c>
      <c r="O235" t="s">
        <v>540</v>
      </c>
      <c r="P235" t="s">
        <v>540</v>
      </c>
      <c r="Q235">
        <v>1</v>
      </c>
      <c r="X235">
        <v>8</v>
      </c>
      <c r="Y235">
        <v>23.09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6</v>
      </c>
      <c r="AG235">
        <v>8</v>
      </c>
      <c r="AH235">
        <v>2</v>
      </c>
      <c r="AI235">
        <v>74757358</v>
      </c>
      <c r="AJ235">
        <v>224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ROW(Source!A165)</f>
        <v>165</v>
      </c>
      <c r="B236">
        <v>74757372</v>
      </c>
      <c r="C236">
        <v>74757348</v>
      </c>
      <c r="D236">
        <v>49512814</v>
      </c>
      <c r="E236">
        <v>70</v>
      </c>
      <c r="F236">
        <v>1</v>
      </c>
      <c r="G236">
        <v>1</v>
      </c>
      <c r="H236">
        <v>3</v>
      </c>
      <c r="I236" t="s">
        <v>582</v>
      </c>
      <c r="J236" t="s">
        <v>6</v>
      </c>
      <c r="K236" t="s">
        <v>583</v>
      </c>
      <c r="L236">
        <v>1327</v>
      </c>
      <c r="N236">
        <v>1005</v>
      </c>
      <c r="O236" t="s">
        <v>105</v>
      </c>
      <c r="P236" t="s">
        <v>105</v>
      </c>
      <c r="Q236">
        <v>1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</v>
      </c>
      <c r="AD236">
        <v>0</v>
      </c>
      <c r="AE236">
        <v>0</v>
      </c>
      <c r="AF236" t="s">
        <v>6</v>
      </c>
      <c r="AG236">
        <v>0</v>
      </c>
      <c r="AH236">
        <v>3</v>
      </c>
      <c r="AI236">
        <v>-1</v>
      </c>
      <c r="AJ236" t="s">
        <v>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ROW(Source!A165)</f>
        <v>165</v>
      </c>
      <c r="B237">
        <v>74757373</v>
      </c>
      <c r="C237">
        <v>74757348</v>
      </c>
      <c r="D237">
        <v>49555131</v>
      </c>
      <c r="E237">
        <v>1</v>
      </c>
      <c r="F237">
        <v>1</v>
      </c>
      <c r="G237">
        <v>1</v>
      </c>
      <c r="H237">
        <v>3</v>
      </c>
      <c r="I237" t="s">
        <v>563</v>
      </c>
      <c r="J237" t="s">
        <v>564</v>
      </c>
      <c r="K237" t="s">
        <v>565</v>
      </c>
      <c r="L237">
        <v>1348</v>
      </c>
      <c r="N237">
        <v>1009</v>
      </c>
      <c r="O237" t="s">
        <v>559</v>
      </c>
      <c r="P237" t="s">
        <v>559</v>
      </c>
      <c r="Q237">
        <v>1000</v>
      </c>
      <c r="X237">
        <v>5.0099999999999997E-3</v>
      </c>
      <c r="Y237">
        <v>17183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6</v>
      </c>
      <c r="AG237">
        <v>5.0099999999999997E-3</v>
      </c>
      <c r="AH237">
        <v>2</v>
      </c>
      <c r="AI237">
        <v>74757359</v>
      </c>
      <c r="AJ237">
        <v>225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ROW(Source!A165)</f>
        <v>165</v>
      </c>
      <c r="B238">
        <v>74757374</v>
      </c>
      <c r="C238">
        <v>74757348</v>
      </c>
      <c r="D238">
        <v>49514607</v>
      </c>
      <c r="E238">
        <v>70</v>
      </c>
      <c r="F238">
        <v>1</v>
      </c>
      <c r="G238">
        <v>1</v>
      </c>
      <c r="H238">
        <v>3</v>
      </c>
      <c r="I238" t="s">
        <v>584</v>
      </c>
      <c r="J238" t="s">
        <v>6</v>
      </c>
      <c r="K238" t="s">
        <v>585</v>
      </c>
      <c r="L238">
        <v>1327</v>
      </c>
      <c r="N238">
        <v>1005</v>
      </c>
      <c r="O238" t="s">
        <v>105</v>
      </c>
      <c r="P238" t="s">
        <v>105</v>
      </c>
      <c r="Q238">
        <v>1</v>
      </c>
      <c r="X238">
        <v>100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s">
        <v>6</v>
      </c>
      <c r="AG238">
        <v>100</v>
      </c>
      <c r="AH238">
        <v>3</v>
      </c>
      <c r="AI238">
        <v>-1</v>
      </c>
      <c r="AJ238" t="s">
        <v>6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ROW(Source!A165)</f>
        <v>165</v>
      </c>
      <c r="B239">
        <v>74757375</v>
      </c>
      <c r="C239">
        <v>74757348</v>
      </c>
      <c r="D239">
        <v>49514616</v>
      </c>
      <c r="E239">
        <v>70</v>
      </c>
      <c r="F239">
        <v>1</v>
      </c>
      <c r="G239">
        <v>1</v>
      </c>
      <c r="H239">
        <v>3</v>
      </c>
      <c r="I239" t="s">
        <v>586</v>
      </c>
      <c r="J239" t="s">
        <v>6</v>
      </c>
      <c r="K239" t="s">
        <v>587</v>
      </c>
      <c r="L239">
        <v>1346</v>
      </c>
      <c r="N239">
        <v>1009</v>
      </c>
      <c r="O239" t="s">
        <v>540</v>
      </c>
      <c r="P239" t="s">
        <v>540</v>
      </c>
      <c r="Q239">
        <v>1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</v>
      </c>
      <c r="AD239">
        <v>0</v>
      </c>
      <c r="AE239">
        <v>0</v>
      </c>
      <c r="AF239" t="s">
        <v>6</v>
      </c>
      <c r="AG239">
        <v>0</v>
      </c>
      <c r="AH239">
        <v>3</v>
      </c>
      <c r="AI239">
        <v>-1</v>
      </c>
      <c r="AJ239" t="s">
        <v>6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ROW(Source!A165)</f>
        <v>165</v>
      </c>
      <c r="B240">
        <v>74757376</v>
      </c>
      <c r="C240">
        <v>74757348</v>
      </c>
      <c r="D240">
        <v>49514616</v>
      </c>
      <c r="E240">
        <v>70</v>
      </c>
      <c r="F240">
        <v>1</v>
      </c>
      <c r="G240">
        <v>1</v>
      </c>
      <c r="H240">
        <v>3</v>
      </c>
      <c r="I240" t="s">
        <v>586</v>
      </c>
      <c r="J240" t="s">
        <v>6</v>
      </c>
      <c r="K240" t="s">
        <v>588</v>
      </c>
      <c r="L240">
        <v>1371</v>
      </c>
      <c r="N240">
        <v>1013</v>
      </c>
      <c r="O240" t="s">
        <v>23</v>
      </c>
      <c r="P240" t="s">
        <v>23</v>
      </c>
      <c r="Q240">
        <v>1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</v>
      </c>
      <c r="AD240">
        <v>0</v>
      </c>
      <c r="AE240">
        <v>0</v>
      </c>
      <c r="AF240" t="s">
        <v>6</v>
      </c>
      <c r="AG240">
        <v>0</v>
      </c>
      <c r="AH240">
        <v>3</v>
      </c>
      <c r="AI240">
        <v>-1</v>
      </c>
      <c r="AJ240" t="s">
        <v>6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ROW(Source!A165)</f>
        <v>165</v>
      </c>
      <c r="B241">
        <v>74757377</v>
      </c>
      <c r="C241">
        <v>74757348</v>
      </c>
      <c r="D241">
        <v>49514677</v>
      </c>
      <c r="E241">
        <v>70</v>
      </c>
      <c r="F241">
        <v>1</v>
      </c>
      <c r="G241">
        <v>1</v>
      </c>
      <c r="H241">
        <v>3</v>
      </c>
      <c r="I241" t="s">
        <v>589</v>
      </c>
      <c r="J241" t="s">
        <v>6</v>
      </c>
      <c r="K241" t="s">
        <v>590</v>
      </c>
      <c r="L241">
        <v>1371</v>
      </c>
      <c r="N241">
        <v>1013</v>
      </c>
      <c r="O241" t="s">
        <v>23</v>
      </c>
      <c r="P241" t="s">
        <v>23</v>
      </c>
      <c r="Q241">
        <v>1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0</v>
      </c>
      <c r="AF241" t="s">
        <v>6</v>
      </c>
      <c r="AG241">
        <v>0</v>
      </c>
      <c r="AH241">
        <v>3</v>
      </c>
      <c r="AI241">
        <v>-1</v>
      </c>
      <c r="AJ241" t="s">
        <v>6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ROW(Source!A165)</f>
        <v>165</v>
      </c>
      <c r="B242">
        <v>74757378</v>
      </c>
      <c r="C242">
        <v>74757348</v>
      </c>
      <c r="D242">
        <v>49514711</v>
      </c>
      <c r="E242">
        <v>70</v>
      </c>
      <c r="F242">
        <v>1</v>
      </c>
      <c r="G242">
        <v>1</v>
      </c>
      <c r="H242">
        <v>3</v>
      </c>
      <c r="I242" t="s">
        <v>591</v>
      </c>
      <c r="J242" t="s">
        <v>6</v>
      </c>
      <c r="K242" t="s">
        <v>592</v>
      </c>
      <c r="L242">
        <v>1371</v>
      </c>
      <c r="N242">
        <v>1013</v>
      </c>
      <c r="O242" t="s">
        <v>23</v>
      </c>
      <c r="P242" t="s">
        <v>23</v>
      </c>
      <c r="Q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 t="s">
        <v>6</v>
      </c>
      <c r="AG242">
        <v>0</v>
      </c>
      <c r="AH242">
        <v>3</v>
      </c>
      <c r="AI242">
        <v>-1</v>
      </c>
      <c r="AJ242" t="s">
        <v>6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ROW(Source!A204)</f>
        <v>204</v>
      </c>
      <c r="B243">
        <v>74757398</v>
      </c>
      <c r="C243">
        <v>74757386</v>
      </c>
      <c r="D243">
        <v>31715651</v>
      </c>
      <c r="E243">
        <v>70</v>
      </c>
      <c r="F243">
        <v>1</v>
      </c>
      <c r="G243">
        <v>1</v>
      </c>
      <c r="H243">
        <v>1</v>
      </c>
      <c r="I243" t="s">
        <v>522</v>
      </c>
      <c r="J243" t="s">
        <v>6</v>
      </c>
      <c r="K243" t="s">
        <v>523</v>
      </c>
      <c r="L243">
        <v>1191</v>
      </c>
      <c r="N243">
        <v>1013</v>
      </c>
      <c r="O243" t="s">
        <v>524</v>
      </c>
      <c r="P243" t="s">
        <v>524</v>
      </c>
      <c r="Q243">
        <v>1</v>
      </c>
      <c r="X243">
        <v>3.65</v>
      </c>
      <c r="Y243">
        <v>0</v>
      </c>
      <c r="Z243">
        <v>0</v>
      </c>
      <c r="AA243">
        <v>0</v>
      </c>
      <c r="AB243">
        <v>9.6199999999999992</v>
      </c>
      <c r="AC243">
        <v>0</v>
      </c>
      <c r="AD243">
        <v>1</v>
      </c>
      <c r="AE243">
        <v>1</v>
      </c>
      <c r="AF243" t="s">
        <v>26</v>
      </c>
      <c r="AG243">
        <v>3.8325</v>
      </c>
      <c r="AH243">
        <v>2</v>
      </c>
      <c r="AI243">
        <v>74757387</v>
      </c>
      <c r="AJ243">
        <v>229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ROW(Source!A204)</f>
        <v>204</v>
      </c>
      <c r="B244">
        <v>74757399</v>
      </c>
      <c r="C244">
        <v>74757386</v>
      </c>
      <c r="D244">
        <v>31709492</v>
      </c>
      <c r="E244">
        <v>70</v>
      </c>
      <c r="F244">
        <v>1</v>
      </c>
      <c r="G244">
        <v>1</v>
      </c>
      <c r="H244">
        <v>1</v>
      </c>
      <c r="I244" t="s">
        <v>525</v>
      </c>
      <c r="J244" t="s">
        <v>6</v>
      </c>
      <c r="K244" t="s">
        <v>526</v>
      </c>
      <c r="L244">
        <v>1191</v>
      </c>
      <c r="N244">
        <v>1013</v>
      </c>
      <c r="O244" t="s">
        <v>524</v>
      </c>
      <c r="P244" t="s">
        <v>524</v>
      </c>
      <c r="Q244">
        <v>1</v>
      </c>
      <c r="X244">
        <v>0.05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2</v>
      </c>
      <c r="AF244" t="s">
        <v>26</v>
      </c>
      <c r="AG244">
        <v>5.2500000000000005E-2</v>
      </c>
      <c r="AH244">
        <v>2</v>
      </c>
      <c r="AI244">
        <v>74757388</v>
      </c>
      <c r="AJ244">
        <v>230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ROW(Source!A204)</f>
        <v>204</v>
      </c>
      <c r="B245">
        <v>74757400</v>
      </c>
      <c r="C245">
        <v>74757386</v>
      </c>
      <c r="D245">
        <v>49672573</v>
      </c>
      <c r="E245">
        <v>1</v>
      </c>
      <c r="F245">
        <v>1</v>
      </c>
      <c r="G245">
        <v>1</v>
      </c>
      <c r="H245">
        <v>2</v>
      </c>
      <c r="I245" t="s">
        <v>527</v>
      </c>
      <c r="J245" t="s">
        <v>528</v>
      </c>
      <c r="K245" t="s">
        <v>529</v>
      </c>
      <c r="L245">
        <v>1367</v>
      </c>
      <c r="N245">
        <v>1011</v>
      </c>
      <c r="O245" t="s">
        <v>530</v>
      </c>
      <c r="P245" t="s">
        <v>530</v>
      </c>
      <c r="Q245">
        <v>1</v>
      </c>
      <c r="X245">
        <v>0.01</v>
      </c>
      <c r="Y245">
        <v>0</v>
      </c>
      <c r="Z245">
        <v>115.4</v>
      </c>
      <c r="AA245">
        <v>13.5</v>
      </c>
      <c r="AB245">
        <v>0</v>
      </c>
      <c r="AC245">
        <v>0</v>
      </c>
      <c r="AD245">
        <v>1</v>
      </c>
      <c r="AE245">
        <v>0</v>
      </c>
      <c r="AF245" t="s">
        <v>26</v>
      </c>
      <c r="AG245">
        <v>1.0500000000000001E-2</v>
      </c>
      <c r="AH245">
        <v>2</v>
      </c>
      <c r="AI245">
        <v>74757389</v>
      </c>
      <c r="AJ245">
        <v>231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ROW(Source!A204)</f>
        <v>204</v>
      </c>
      <c r="B246">
        <v>74757401</v>
      </c>
      <c r="C246">
        <v>74757386</v>
      </c>
      <c r="D246">
        <v>49672695</v>
      </c>
      <c r="E246">
        <v>1</v>
      </c>
      <c r="F246">
        <v>1</v>
      </c>
      <c r="G246">
        <v>1</v>
      </c>
      <c r="H246">
        <v>2</v>
      </c>
      <c r="I246" t="s">
        <v>531</v>
      </c>
      <c r="J246" t="s">
        <v>532</v>
      </c>
      <c r="K246" t="s">
        <v>533</v>
      </c>
      <c r="L246">
        <v>1367</v>
      </c>
      <c r="N246">
        <v>1011</v>
      </c>
      <c r="O246" t="s">
        <v>530</v>
      </c>
      <c r="P246" t="s">
        <v>530</v>
      </c>
      <c r="Q246">
        <v>1</v>
      </c>
      <c r="X246">
        <v>0.91</v>
      </c>
      <c r="Y246">
        <v>0</v>
      </c>
      <c r="Z246">
        <v>3.12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26</v>
      </c>
      <c r="AG246">
        <v>0.95550000000000013</v>
      </c>
      <c r="AH246">
        <v>2</v>
      </c>
      <c r="AI246">
        <v>74757390</v>
      </c>
      <c r="AJ246">
        <v>232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ROW(Source!A204)</f>
        <v>204</v>
      </c>
      <c r="B247">
        <v>74757402</v>
      </c>
      <c r="C247">
        <v>74757386</v>
      </c>
      <c r="D247">
        <v>49673503</v>
      </c>
      <c r="E247">
        <v>1</v>
      </c>
      <c r="F247">
        <v>1</v>
      </c>
      <c r="G247">
        <v>1</v>
      </c>
      <c r="H247">
        <v>2</v>
      </c>
      <c r="I247" t="s">
        <v>534</v>
      </c>
      <c r="J247" t="s">
        <v>535</v>
      </c>
      <c r="K247" t="s">
        <v>536</v>
      </c>
      <c r="L247">
        <v>1367</v>
      </c>
      <c r="N247">
        <v>1011</v>
      </c>
      <c r="O247" t="s">
        <v>530</v>
      </c>
      <c r="P247" t="s">
        <v>530</v>
      </c>
      <c r="Q247">
        <v>1</v>
      </c>
      <c r="X247">
        <v>0.04</v>
      </c>
      <c r="Y247">
        <v>0</v>
      </c>
      <c r="Z247">
        <v>65.709999999999994</v>
      </c>
      <c r="AA247">
        <v>11.6</v>
      </c>
      <c r="AB247">
        <v>0</v>
      </c>
      <c r="AC247">
        <v>0</v>
      </c>
      <c r="AD247">
        <v>1</v>
      </c>
      <c r="AE247">
        <v>0</v>
      </c>
      <c r="AF247" t="s">
        <v>26</v>
      </c>
      <c r="AG247">
        <v>4.2000000000000003E-2</v>
      </c>
      <c r="AH247">
        <v>2</v>
      </c>
      <c r="AI247">
        <v>74757391</v>
      </c>
      <c r="AJ247">
        <v>233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ROW(Source!A204)</f>
        <v>204</v>
      </c>
      <c r="B248">
        <v>74757403</v>
      </c>
      <c r="C248">
        <v>74757386</v>
      </c>
      <c r="D248">
        <v>49525488</v>
      </c>
      <c r="E248">
        <v>1</v>
      </c>
      <c r="F248">
        <v>1</v>
      </c>
      <c r="G248">
        <v>1</v>
      </c>
      <c r="H248">
        <v>3</v>
      </c>
      <c r="I248" t="s">
        <v>537</v>
      </c>
      <c r="J248" t="s">
        <v>538</v>
      </c>
      <c r="K248" t="s">
        <v>539</v>
      </c>
      <c r="L248">
        <v>1346</v>
      </c>
      <c r="N248">
        <v>1009</v>
      </c>
      <c r="O248" t="s">
        <v>540</v>
      </c>
      <c r="P248" t="s">
        <v>540</v>
      </c>
      <c r="Q248">
        <v>1</v>
      </c>
      <c r="X248">
        <v>0.02</v>
      </c>
      <c r="Y248">
        <v>9.0399999999999991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6</v>
      </c>
      <c r="AG248">
        <v>0.02</v>
      </c>
      <c r="AH248">
        <v>2</v>
      </c>
      <c r="AI248">
        <v>74757392</v>
      </c>
      <c r="AJ248">
        <v>234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ROW(Source!A204)</f>
        <v>204</v>
      </c>
      <c r="B249">
        <v>74757404</v>
      </c>
      <c r="C249">
        <v>74757386</v>
      </c>
      <c r="D249">
        <v>49526492</v>
      </c>
      <c r="E249">
        <v>1</v>
      </c>
      <c r="F249">
        <v>1</v>
      </c>
      <c r="G249">
        <v>1</v>
      </c>
      <c r="H249">
        <v>3</v>
      </c>
      <c r="I249" t="s">
        <v>541</v>
      </c>
      <c r="J249" t="s">
        <v>542</v>
      </c>
      <c r="K249" t="s">
        <v>543</v>
      </c>
      <c r="L249">
        <v>1346</v>
      </c>
      <c r="N249">
        <v>1009</v>
      </c>
      <c r="O249" t="s">
        <v>540</v>
      </c>
      <c r="P249" t="s">
        <v>540</v>
      </c>
      <c r="Q249">
        <v>1</v>
      </c>
      <c r="X249">
        <v>0.08</v>
      </c>
      <c r="Y249">
        <v>23.09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6</v>
      </c>
      <c r="AG249">
        <v>0.08</v>
      </c>
      <c r="AH249">
        <v>2</v>
      </c>
      <c r="AI249">
        <v>74757393</v>
      </c>
      <c r="AJ249">
        <v>235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ROW(Source!A207)</f>
        <v>207</v>
      </c>
      <c r="B250">
        <v>74757420</v>
      </c>
      <c r="C250">
        <v>74757411</v>
      </c>
      <c r="D250">
        <v>31709594</v>
      </c>
      <c r="E250">
        <v>70</v>
      </c>
      <c r="F250">
        <v>1</v>
      </c>
      <c r="G250">
        <v>1</v>
      </c>
      <c r="H250">
        <v>1</v>
      </c>
      <c r="I250" t="s">
        <v>544</v>
      </c>
      <c r="J250" t="s">
        <v>6</v>
      </c>
      <c r="K250" t="s">
        <v>545</v>
      </c>
      <c r="L250">
        <v>1191</v>
      </c>
      <c r="N250">
        <v>1013</v>
      </c>
      <c r="O250" t="s">
        <v>524</v>
      </c>
      <c r="P250" t="s">
        <v>524</v>
      </c>
      <c r="Q250">
        <v>1</v>
      </c>
      <c r="X250">
        <v>1.03</v>
      </c>
      <c r="Y250">
        <v>0</v>
      </c>
      <c r="Z250">
        <v>0</v>
      </c>
      <c r="AA250">
        <v>0</v>
      </c>
      <c r="AB250">
        <v>8.86</v>
      </c>
      <c r="AC250">
        <v>0</v>
      </c>
      <c r="AD250">
        <v>1</v>
      </c>
      <c r="AE250">
        <v>1</v>
      </c>
      <c r="AF250" t="s">
        <v>64</v>
      </c>
      <c r="AG250">
        <v>1.0815000000000001</v>
      </c>
      <c r="AH250">
        <v>2</v>
      </c>
      <c r="AI250">
        <v>74757412</v>
      </c>
      <c r="AJ250">
        <v>238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ROW(Source!A207)</f>
        <v>207</v>
      </c>
      <c r="B251">
        <v>74757421</v>
      </c>
      <c r="C251">
        <v>74757411</v>
      </c>
      <c r="D251">
        <v>31709492</v>
      </c>
      <c r="E251">
        <v>70</v>
      </c>
      <c r="F251">
        <v>1</v>
      </c>
      <c r="G251">
        <v>1</v>
      </c>
      <c r="H251">
        <v>1</v>
      </c>
      <c r="I251" t="s">
        <v>525</v>
      </c>
      <c r="J251" t="s">
        <v>6</v>
      </c>
      <c r="K251" t="s">
        <v>526</v>
      </c>
      <c r="L251">
        <v>1191</v>
      </c>
      <c r="N251">
        <v>1013</v>
      </c>
      <c r="O251" t="s">
        <v>524</v>
      </c>
      <c r="P251" t="s">
        <v>524</v>
      </c>
      <c r="Q251">
        <v>1</v>
      </c>
      <c r="X251">
        <v>0.01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2</v>
      </c>
      <c r="AF251" t="s">
        <v>64</v>
      </c>
      <c r="AG251">
        <v>1.0500000000000001E-2</v>
      </c>
      <c r="AH251">
        <v>2</v>
      </c>
      <c r="AI251">
        <v>74757413</v>
      </c>
      <c r="AJ251">
        <v>239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ROW(Source!A207)</f>
        <v>207</v>
      </c>
      <c r="B252">
        <v>74757422</v>
      </c>
      <c r="C252">
        <v>74757411</v>
      </c>
      <c r="D252">
        <v>49672695</v>
      </c>
      <c r="E252">
        <v>1</v>
      </c>
      <c r="F252">
        <v>1</v>
      </c>
      <c r="G252">
        <v>1</v>
      </c>
      <c r="H252">
        <v>2</v>
      </c>
      <c r="I252" t="s">
        <v>531</v>
      </c>
      <c r="J252" t="s">
        <v>532</v>
      </c>
      <c r="K252" t="s">
        <v>533</v>
      </c>
      <c r="L252">
        <v>1367</v>
      </c>
      <c r="N252">
        <v>1011</v>
      </c>
      <c r="O252" t="s">
        <v>530</v>
      </c>
      <c r="P252" t="s">
        <v>530</v>
      </c>
      <c r="Q252">
        <v>1</v>
      </c>
      <c r="X252">
        <v>0.26</v>
      </c>
      <c r="Y252">
        <v>0</v>
      </c>
      <c r="Z252">
        <v>3.12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64</v>
      </c>
      <c r="AG252">
        <v>0.27300000000000002</v>
      </c>
      <c r="AH252">
        <v>2</v>
      </c>
      <c r="AI252">
        <v>74757414</v>
      </c>
      <c r="AJ252">
        <v>240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ROW(Source!A207)</f>
        <v>207</v>
      </c>
      <c r="B253">
        <v>74757423</v>
      </c>
      <c r="C253">
        <v>74757411</v>
      </c>
      <c r="D253">
        <v>49673503</v>
      </c>
      <c r="E253">
        <v>1</v>
      </c>
      <c r="F253">
        <v>1</v>
      </c>
      <c r="G253">
        <v>1</v>
      </c>
      <c r="H253">
        <v>2</v>
      </c>
      <c r="I253" t="s">
        <v>534</v>
      </c>
      <c r="J253" t="s">
        <v>535</v>
      </c>
      <c r="K253" t="s">
        <v>536</v>
      </c>
      <c r="L253">
        <v>1367</v>
      </c>
      <c r="N253">
        <v>1011</v>
      </c>
      <c r="O253" t="s">
        <v>530</v>
      </c>
      <c r="P253" t="s">
        <v>530</v>
      </c>
      <c r="Q253">
        <v>1</v>
      </c>
      <c r="X253">
        <v>0.01</v>
      </c>
      <c r="Y253">
        <v>0</v>
      </c>
      <c r="Z253">
        <v>65.709999999999994</v>
      </c>
      <c r="AA253">
        <v>11.6</v>
      </c>
      <c r="AB253">
        <v>0</v>
      </c>
      <c r="AC253">
        <v>0</v>
      </c>
      <c r="AD253">
        <v>1</v>
      </c>
      <c r="AE253">
        <v>0</v>
      </c>
      <c r="AF253" t="s">
        <v>64</v>
      </c>
      <c r="AG253">
        <v>1.0500000000000001E-2</v>
      </c>
      <c r="AH253">
        <v>2</v>
      </c>
      <c r="AI253">
        <v>74757415</v>
      </c>
      <c r="AJ253">
        <v>241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ROW(Source!A207)</f>
        <v>207</v>
      </c>
      <c r="B254">
        <v>74757424</v>
      </c>
      <c r="C254">
        <v>74757411</v>
      </c>
      <c r="D254">
        <v>49525488</v>
      </c>
      <c r="E254">
        <v>1</v>
      </c>
      <c r="F254">
        <v>1</v>
      </c>
      <c r="G254">
        <v>1</v>
      </c>
      <c r="H254">
        <v>3</v>
      </c>
      <c r="I254" t="s">
        <v>537</v>
      </c>
      <c r="J254" t="s">
        <v>538</v>
      </c>
      <c r="K254" t="s">
        <v>539</v>
      </c>
      <c r="L254">
        <v>1346</v>
      </c>
      <c r="N254">
        <v>1009</v>
      </c>
      <c r="O254" t="s">
        <v>540</v>
      </c>
      <c r="P254" t="s">
        <v>540</v>
      </c>
      <c r="Q254">
        <v>1</v>
      </c>
      <c r="X254">
        <v>0.2</v>
      </c>
      <c r="Y254">
        <v>9.0399999999999991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6</v>
      </c>
      <c r="AG254">
        <v>0.2</v>
      </c>
      <c r="AH254">
        <v>2</v>
      </c>
      <c r="AI254">
        <v>74757416</v>
      </c>
      <c r="AJ254">
        <v>242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ROW(Source!A207)</f>
        <v>207</v>
      </c>
      <c r="B255">
        <v>74757425</v>
      </c>
      <c r="C255">
        <v>74757411</v>
      </c>
      <c r="D255">
        <v>49526492</v>
      </c>
      <c r="E255">
        <v>1</v>
      </c>
      <c r="F255">
        <v>1</v>
      </c>
      <c r="G255">
        <v>1</v>
      </c>
      <c r="H255">
        <v>3</v>
      </c>
      <c r="I255" t="s">
        <v>541</v>
      </c>
      <c r="J255" t="s">
        <v>542</v>
      </c>
      <c r="K255" t="s">
        <v>543</v>
      </c>
      <c r="L255">
        <v>1346</v>
      </c>
      <c r="N255">
        <v>1009</v>
      </c>
      <c r="O255" t="s">
        <v>540</v>
      </c>
      <c r="P255" t="s">
        <v>540</v>
      </c>
      <c r="Q255">
        <v>1</v>
      </c>
      <c r="X255">
        <v>0.246</v>
      </c>
      <c r="Y255">
        <v>23.09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6</v>
      </c>
      <c r="AG255">
        <v>0.246</v>
      </c>
      <c r="AH255">
        <v>2</v>
      </c>
      <c r="AI255">
        <v>74757417</v>
      </c>
      <c r="AJ255">
        <v>243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ROW(Source!A207)</f>
        <v>207</v>
      </c>
      <c r="B256">
        <v>74757426</v>
      </c>
      <c r="C256">
        <v>74757411</v>
      </c>
      <c r="D256">
        <v>49514693</v>
      </c>
      <c r="E256">
        <v>70</v>
      </c>
      <c r="F256">
        <v>1</v>
      </c>
      <c r="G256">
        <v>1</v>
      </c>
      <c r="H256">
        <v>3</v>
      </c>
      <c r="I256" t="s">
        <v>578</v>
      </c>
      <c r="J256" t="s">
        <v>6</v>
      </c>
      <c r="K256" t="s">
        <v>579</v>
      </c>
      <c r="L256">
        <v>1371</v>
      </c>
      <c r="N256">
        <v>1013</v>
      </c>
      <c r="O256" t="s">
        <v>23</v>
      </c>
      <c r="P256" t="s">
        <v>23</v>
      </c>
      <c r="Q256">
        <v>1</v>
      </c>
      <c r="X256">
        <v>1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s">
        <v>6</v>
      </c>
      <c r="AG256">
        <v>1</v>
      </c>
      <c r="AH256">
        <v>3</v>
      </c>
      <c r="AI256">
        <v>-1</v>
      </c>
      <c r="AJ256" t="s">
        <v>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ROW(Source!A210)</f>
        <v>210</v>
      </c>
      <c r="B257">
        <v>74757441</v>
      </c>
      <c r="C257">
        <v>74757431</v>
      </c>
      <c r="D257">
        <v>31714704</v>
      </c>
      <c r="E257">
        <v>70</v>
      </c>
      <c r="F257">
        <v>1</v>
      </c>
      <c r="G257">
        <v>1</v>
      </c>
      <c r="H257">
        <v>1</v>
      </c>
      <c r="I257" t="s">
        <v>546</v>
      </c>
      <c r="J257" t="s">
        <v>6</v>
      </c>
      <c r="K257" t="s">
        <v>547</v>
      </c>
      <c r="L257">
        <v>1191</v>
      </c>
      <c r="N257">
        <v>1013</v>
      </c>
      <c r="O257" t="s">
        <v>524</v>
      </c>
      <c r="P257" t="s">
        <v>524</v>
      </c>
      <c r="Q257">
        <v>1</v>
      </c>
      <c r="X257">
        <v>1.06</v>
      </c>
      <c r="Y257">
        <v>0</v>
      </c>
      <c r="Z257">
        <v>0</v>
      </c>
      <c r="AA257">
        <v>0</v>
      </c>
      <c r="AB257">
        <v>8.9700000000000006</v>
      </c>
      <c r="AC257">
        <v>0</v>
      </c>
      <c r="AD257">
        <v>1</v>
      </c>
      <c r="AE257">
        <v>1</v>
      </c>
      <c r="AF257" t="s">
        <v>26</v>
      </c>
      <c r="AG257">
        <v>1.1130000000000002</v>
      </c>
      <c r="AH257">
        <v>2</v>
      </c>
      <c r="AI257">
        <v>74757432</v>
      </c>
      <c r="AJ257">
        <v>246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ROW(Source!A210)</f>
        <v>210</v>
      </c>
      <c r="B258">
        <v>74757442</v>
      </c>
      <c r="C258">
        <v>74757431</v>
      </c>
      <c r="D258">
        <v>31709492</v>
      </c>
      <c r="E258">
        <v>70</v>
      </c>
      <c r="F258">
        <v>1</v>
      </c>
      <c r="G258">
        <v>1</v>
      </c>
      <c r="H258">
        <v>1</v>
      </c>
      <c r="I258" t="s">
        <v>525</v>
      </c>
      <c r="J258" t="s">
        <v>6</v>
      </c>
      <c r="K258" t="s">
        <v>526</v>
      </c>
      <c r="L258">
        <v>1191</v>
      </c>
      <c r="N258">
        <v>1013</v>
      </c>
      <c r="O258" t="s">
        <v>524</v>
      </c>
      <c r="P258" t="s">
        <v>524</v>
      </c>
      <c r="Q258">
        <v>1</v>
      </c>
      <c r="X258">
        <v>0.01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2</v>
      </c>
      <c r="AF258" t="s">
        <v>26</v>
      </c>
      <c r="AG258">
        <v>1.0500000000000001E-2</v>
      </c>
      <c r="AH258">
        <v>2</v>
      </c>
      <c r="AI258">
        <v>74757433</v>
      </c>
      <c r="AJ258">
        <v>247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ROW(Source!A210)</f>
        <v>210</v>
      </c>
      <c r="B259">
        <v>74757443</v>
      </c>
      <c r="C259">
        <v>74757431</v>
      </c>
      <c r="D259">
        <v>49672695</v>
      </c>
      <c r="E259">
        <v>1</v>
      </c>
      <c r="F259">
        <v>1</v>
      </c>
      <c r="G259">
        <v>1</v>
      </c>
      <c r="H259">
        <v>2</v>
      </c>
      <c r="I259" t="s">
        <v>531</v>
      </c>
      <c r="J259" t="s">
        <v>532</v>
      </c>
      <c r="K259" t="s">
        <v>533</v>
      </c>
      <c r="L259">
        <v>1367</v>
      </c>
      <c r="N259">
        <v>1011</v>
      </c>
      <c r="O259" t="s">
        <v>530</v>
      </c>
      <c r="P259" t="s">
        <v>530</v>
      </c>
      <c r="Q259">
        <v>1</v>
      </c>
      <c r="X259">
        <v>0.27</v>
      </c>
      <c r="Y259">
        <v>0</v>
      </c>
      <c r="Z259">
        <v>3.12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26</v>
      </c>
      <c r="AG259">
        <v>0.28350000000000003</v>
      </c>
      <c r="AH259">
        <v>2</v>
      </c>
      <c r="AI259">
        <v>74757434</v>
      </c>
      <c r="AJ259">
        <v>248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ROW(Source!A210)</f>
        <v>210</v>
      </c>
      <c r="B260">
        <v>74757444</v>
      </c>
      <c r="C260">
        <v>74757431</v>
      </c>
      <c r="D260">
        <v>49673503</v>
      </c>
      <c r="E260">
        <v>1</v>
      </c>
      <c r="F260">
        <v>1</v>
      </c>
      <c r="G260">
        <v>1</v>
      </c>
      <c r="H260">
        <v>2</v>
      </c>
      <c r="I260" t="s">
        <v>534</v>
      </c>
      <c r="J260" t="s">
        <v>535</v>
      </c>
      <c r="K260" t="s">
        <v>536</v>
      </c>
      <c r="L260">
        <v>1367</v>
      </c>
      <c r="N260">
        <v>1011</v>
      </c>
      <c r="O260" t="s">
        <v>530</v>
      </c>
      <c r="P260" t="s">
        <v>530</v>
      </c>
      <c r="Q260">
        <v>1</v>
      </c>
      <c r="X260">
        <v>0.01</v>
      </c>
      <c r="Y260">
        <v>0</v>
      </c>
      <c r="Z260">
        <v>65.709999999999994</v>
      </c>
      <c r="AA260">
        <v>11.6</v>
      </c>
      <c r="AB260">
        <v>0</v>
      </c>
      <c r="AC260">
        <v>0</v>
      </c>
      <c r="AD260">
        <v>1</v>
      </c>
      <c r="AE260">
        <v>0</v>
      </c>
      <c r="AF260" t="s">
        <v>26</v>
      </c>
      <c r="AG260">
        <v>1.0500000000000001E-2</v>
      </c>
      <c r="AH260">
        <v>2</v>
      </c>
      <c r="AI260">
        <v>74757435</v>
      </c>
      <c r="AJ260">
        <v>249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ROW(Source!A210)</f>
        <v>210</v>
      </c>
      <c r="B261">
        <v>74757445</v>
      </c>
      <c r="C261">
        <v>74757431</v>
      </c>
      <c r="D261">
        <v>49525488</v>
      </c>
      <c r="E261">
        <v>1</v>
      </c>
      <c r="F261">
        <v>1</v>
      </c>
      <c r="G261">
        <v>1</v>
      </c>
      <c r="H261">
        <v>3</v>
      </c>
      <c r="I261" t="s">
        <v>537</v>
      </c>
      <c r="J261" t="s">
        <v>538</v>
      </c>
      <c r="K261" t="s">
        <v>539</v>
      </c>
      <c r="L261">
        <v>1346</v>
      </c>
      <c r="N261">
        <v>1009</v>
      </c>
      <c r="O261" t="s">
        <v>540</v>
      </c>
      <c r="P261" t="s">
        <v>540</v>
      </c>
      <c r="Q261">
        <v>1</v>
      </c>
      <c r="X261">
        <v>0.2</v>
      </c>
      <c r="Y261">
        <v>9.0399999999999991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6</v>
      </c>
      <c r="AG261">
        <v>0.2</v>
      </c>
      <c r="AH261">
        <v>2</v>
      </c>
      <c r="AI261">
        <v>74757436</v>
      </c>
      <c r="AJ261">
        <v>250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ROW(Source!A210)</f>
        <v>210</v>
      </c>
      <c r="B262">
        <v>74757446</v>
      </c>
      <c r="C262">
        <v>74757431</v>
      </c>
      <c r="D262">
        <v>49526492</v>
      </c>
      <c r="E262">
        <v>1</v>
      </c>
      <c r="F262">
        <v>1</v>
      </c>
      <c r="G262">
        <v>1</v>
      </c>
      <c r="H262">
        <v>3</v>
      </c>
      <c r="I262" t="s">
        <v>541</v>
      </c>
      <c r="J262" t="s">
        <v>542</v>
      </c>
      <c r="K262" t="s">
        <v>543</v>
      </c>
      <c r="L262">
        <v>1346</v>
      </c>
      <c r="N262">
        <v>1009</v>
      </c>
      <c r="O262" t="s">
        <v>540</v>
      </c>
      <c r="P262" t="s">
        <v>540</v>
      </c>
      <c r="Q262">
        <v>1</v>
      </c>
      <c r="X262">
        <v>0.56000000000000005</v>
      </c>
      <c r="Y262">
        <v>23.09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6</v>
      </c>
      <c r="AG262">
        <v>0.56000000000000005</v>
      </c>
      <c r="AH262">
        <v>2</v>
      </c>
      <c r="AI262">
        <v>74757437</v>
      </c>
      <c r="AJ262">
        <v>251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ROW(Source!A210)</f>
        <v>210</v>
      </c>
      <c r="B263">
        <v>74757447</v>
      </c>
      <c r="C263">
        <v>74757431</v>
      </c>
      <c r="D263">
        <v>49514680</v>
      </c>
      <c r="E263">
        <v>70</v>
      </c>
      <c r="F263">
        <v>1</v>
      </c>
      <c r="G263">
        <v>1</v>
      </c>
      <c r="H263">
        <v>3</v>
      </c>
      <c r="I263" t="s">
        <v>580</v>
      </c>
      <c r="J263" t="s">
        <v>6</v>
      </c>
      <c r="K263" t="s">
        <v>581</v>
      </c>
      <c r="L263">
        <v>1371</v>
      </c>
      <c r="N263">
        <v>1013</v>
      </c>
      <c r="O263" t="s">
        <v>23</v>
      </c>
      <c r="P263" t="s">
        <v>23</v>
      </c>
      <c r="Q263">
        <v>1</v>
      </c>
      <c r="X263">
        <v>1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s">
        <v>6</v>
      </c>
      <c r="AG263">
        <v>1</v>
      </c>
      <c r="AH263">
        <v>3</v>
      </c>
      <c r="AI263">
        <v>-1</v>
      </c>
      <c r="AJ263" t="s">
        <v>6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ROW(Source!A213)</f>
        <v>213</v>
      </c>
      <c r="B264">
        <v>74757477</v>
      </c>
      <c r="C264">
        <v>74757469</v>
      </c>
      <c r="D264">
        <v>31709863</v>
      </c>
      <c r="E264">
        <v>70</v>
      </c>
      <c r="F264">
        <v>1</v>
      </c>
      <c r="G264">
        <v>1</v>
      </c>
      <c r="H264">
        <v>1</v>
      </c>
      <c r="I264" t="s">
        <v>566</v>
      </c>
      <c r="J264" t="s">
        <v>6</v>
      </c>
      <c r="K264" t="s">
        <v>567</v>
      </c>
      <c r="L264">
        <v>1191</v>
      </c>
      <c r="N264">
        <v>1013</v>
      </c>
      <c r="O264" t="s">
        <v>524</v>
      </c>
      <c r="P264" t="s">
        <v>524</v>
      </c>
      <c r="Q264">
        <v>1</v>
      </c>
      <c r="X264">
        <v>24.8</v>
      </c>
      <c r="Y264">
        <v>0</v>
      </c>
      <c r="Z264">
        <v>0</v>
      </c>
      <c r="AA264">
        <v>0</v>
      </c>
      <c r="AB264">
        <v>8.5299999999999994</v>
      </c>
      <c r="AC264">
        <v>0</v>
      </c>
      <c r="AD264">
        <v>1</v>
      </c>
      <c r="AE264">
        <v>1</v>
      </c>
      <c r="AF264" t="s">
        <v>26</v>
      </c>
      <c r="AG264">
        <v>26.040000000000003</v>
      </c>
      <c r="AH264">
        <v>2</v>
      </c>
      <c r="AI264">
        <v>74757470</v>
      </c>
      <c r="AJ264">
        <v>254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ROW(Source!A213)</f>
        <v>213</v>
      </c>
      <c r="B265">
        <v>74757478</v>
      </c>
      <c r="C265">
        <v>74757469</v>
      </c>
      <c r="D265">
        <v>31709492</v>
      </c>
      <c r="E265">
        <v>70</v>
      </c>
      <c r="F265">
        <v>1</v>
      </c>
      <c r="G265">
        <v>1</v>
      </c>
      <c r="H265">
        <v>1</v>
      </c>
      <c r="I265" t="s">
        <v>525</v>
      </c>
      <c r="J265" t="s">
        <v>6</v>
      </c>
      <c r="K265" t="s">
        <v>526</v>
      </c>
      <c r="L265">
        <v>1191</v>
      </c>
      <c r="N265">
        <v>1013</v>
      </c>
      <c r="O265" t="s">
        <v>524</v>
      </c>
      <c r="P265" t="s">
        <v>524</v>
      </c>
      <c r="Q265">
        <v>1</v>
      </c>
      <c r="X265">
        <v>0.02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2</v>
      </c>
      <c r="AF265" t="s">
        <v>26</v>
      </c>
      <c r="AG265">
        <v>2.1000000000000001E-2</v>
      </c>
      <c r="AH265">
        <v>2</v>
      </c>
      <c r="AI265">
        <v>74757471</v>
      </c>
      <c r="AJ265">
        <v>255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ROW(Source!A213)</f>
        <v>213</v>
      </c>
      <c r="B266">
        <v>74757479</v>
      </c>
      <c r="C266">
        <v>74757469</v>
      </c>
      <c r="D266">
        <v>49672767</v>
      </c>
      <c r="E266">
        <v>1</v>
      </c>
      <c r="F266">
        <v>1</v>
      </c>
      <c r="G266">
        <v>1</v>
      </c>
      <c r="H266">
        <v>2</v>
      </c>
      <c r="I266" t="s">
        <v>568</v>
      </c>
      <c r="J266" t="s">
        <v>569</v>
      </c>
      <c r="K266" t="s">
        <v>570</v>
      </c>
      <c r="L266">
        <v>1367</v>
      </c>
      <c r="N266">
        <v>1011</v>
      </c>
      <c r="O266" t="s">
        <v>530</v>
      </c>
      <c r="P266" t="s">
        <v>530</v>
      </c>
      <c r="Q266">
        <v>1</v>
      </c>
      <c r="X266">
        <v>3.0000000000000001E-3</v>
      </c>
      <c r="Y266">
        <v>0</v>
      </c>
      <c r="Z266">
        <v>31.26</v>
      </c>
      <c r="AA266">
        <v>13.5</v>
      </c>
      <c r="AB266">
        <v>0</v>
      </c>
      <c r="AC266">
        <v>0</v>
      </c>
      <c r="AD266">
        <v>1</v>
      </c>
      <c r="AE266">
        <v>0</v>
      </c>
      <c r="AF266" t="s">
        <v>26</v>
      </c>
      <c r="AG266">
        <v>3.15E-3</v>
      </c>
      <c r="AH266">
        <v>2</v>
      </c>
      <c r="AI266">
        <v>74757472</v>
      </c>
      <c r="AJ266">
        <v>256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ROW(Source!A213)</f>
        <v>213</v>
      </c>
      <c r="B267">
        <v>74757480</v>
      </c>
      <c r="C267">
        <v>74757469</v>
      </c>
      <c r="D267">
        <v>49673503</v>
      </c>
      <c r="E267">
        <v>1</v>
      </c>
      <c r="F267">
        <v>1</v>
      </c>
      <c r="G267">
        <v>1</v>
      </c>
      <c r="H267">
        <v>2</v>
      </c>
      <c r="I267" t="s">
        <v>534</v>
      </c>
      <c r="J267" t="s">
        <v>535</v>
      </c>
      <c r="K267" t="s">
        <v>536</v>
      </c>
      <c r="L267">
        <v>1367</v>
      </c>
      <c r="N267">
        <v>1011</v>
      </c>
      <c r="O267" t="s">
        <v>530</v>
      </c>
      <c r="P267" t="s">
        <v>530</v>
      </c>
      <c r="Q267">
        <v>1</v>
      </c>
      <c r="X267">
        <v>0.02</v>
      </c>
      <c r="Y267">
        <v>0</v>
      </c>
      <c r="Z267">
        <v>65.709999999999994</v>
      </c>
      <c r="AA267">
        <v>11.6</v>
      </c>
      <c r="AB267">
        <v>0</v>
      </c>
      <c r="AC267">
        <v>0</v>
      </c>
      <c r="AD267">
        <v>1</v>
      </c>
      <c r="AE267">
        <v>0</v>
      </c>
      <c r="AF267" t="s">
        <v>26</v>
      </c>
      <c r="AG267">
        <v>2.1000000000000001E-2</v>
      </c>
      <c r="AH267">
        <v>2</v>
      </c>
      <c r="AI267">
        <v>74757473</v>
      </c>
      <c r="AJ267">
        <v>257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ROW(Source!A213)</f>
        <v>213</v>
      </c>
      <c r="B268">
        <v>74757481</v>
      </c>
      <c r="C268">
        <v>74757469</v>
      </c>
      <c r="D268">
        <v>49523218</v>
      </c>
      <c r="E268">
        <v>1</v>
      </c>
      <c r="F268">
        <v>1</v>
      </c>
      <c r="G268">
        <v>1</v>
      </c>
      <c r="H268">
        <v>3</v>
      </c>
      <c r="I268" t="s">
        <v>593</v>
      </c>
      <c r="J268" t="s">
        <v>594</v>
      </c>
      <c r="K268" t="s">
        <v>595</v>
      </c>
      <c r="L268">
        <v>1374</v>
      </c>
      <c r="N268">
        <v>1013</v>
      </c>
      <c r="O268" t="s">
        <v>596</v>
      </c>
      <c r="P268" t="s">
        <v>596</v>
      </c>
      <c r="Q268">
        <v>1</v>
      </c>
      <c r="X268">
        <v>2.12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s">
        <v>6</v>
      </c>
      <c r="AG268">
        <v>2.12</v>
      </c>
      <c r="AH268">
        <v>3</v>
      </c>
      <c r="AI268">
        <v>-1</v>
      </c>
      <c r="AJ268" t="s">
        <v>6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ROW(Source!A213)</f>
        <v>213</v>
      </c>
      <c r="B269">
        <v>74757482</v>
      </c>
      <c r="C269">
        <v>74757469</v>
      </c>
      <c r="D269">
        <v>49525697</v>
      </c>
      <c r="E269">
        <v>1</v>
      </c>
      <c r="F269">
        <v>1</v>
      </c>
      <c r="G269">
        <v>1</v>
      </c>
      <c r="H269">
        <v>3</v>
      </c>
      <c r="I269" t="s">
        <v>571</v>
      </c>
      <c r="J269" t="s">
        <v>572</v>
      </c>
      <c r="K269" t="s">
        <v>573</v>
      </c>
      <c r="L269">
        <v>1425</v>
      </c>
      <c r="N269">
        <v>1013</v>
      </c>
      <c r="O269" t="s">
        <v>263</v>
      </c>
      <c r="P269" t="s">
        <v>263</v>
      </c>
      <c r="Q269">
        <v>1</v>
      </c>
      <c r="X269">
        <v>4.04</v>
      </c>
      <c r="Y269">
        <v>8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6</v>
      </c>
      <c r="AG269">
        <v>4.04</v>
      </c>
      <c r="AH269">
        <v>2</v>
      </c>
      <c r="AI269">
        <v>74757474</v>
      </c>
      <c r="AJ269">
        <v>258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ROW(Source!A213)</f>
        <v>213</v>
      </c>
      <c r="B270">
        <v>74757483</v>
      </c>
      <c r="C270">
        <v>74757469</v>
      </c>
      <c r="D270">
        <v>49511402</v>
      </c>
      <c r="E270">
        <v>70</v>
      </c>
      <c r="F270">
        <v>1</v>
      </c>
      <c r="G270">
        <v>1</v>
      </c>
      <c r="H270">
        <v>3</v>
      </c>
      <c r="I270" t="s">
        <v>597</v>
      </c>
      <c r="J270" t="s">
        <v>6</v>
      </c>
      <c r="K270" t="s">
        <v>598</v>
      </c>
      <c r="L270">
        <v>1371</v>
      </c>
      <c r="N270">
        <v>1013</v>
      </c>
      <c r="O270" t="s">
        <v>23</v>
      </c>
      <c r="P270" t="s">
        <v>23</v>
      </c>
      <c r="Q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</v>
      </c>
      <c r="AD270">
        <v>0</v>
      </c>
      <c r="AE270">
        <v>0</v>
      </c>
      <c r="AF270" t="s">
        <v>6</v>
      </c>
      <c r="AG270">
        <v>0</v>
      </c>
      <c r="AH270">
        <v>3</v>
      </c>
      <c r="AI270">
        <v>-1</v>
      </c>
      <c r="AJ270" t="s">
        <v>6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ROW(Source!A213)</f>
        <v>213</v>
      </c>
      <c r="B271">
        <v>74757484</v>
      </c>
      <c r="C271">
        <v>74757469</v>
      </c>
      <c r="D271">
        <v>49555026</v>
      </c>
      <c r="E271">
        <v>1</v>
      </c>
      <c r="F271">
        <v>1</v>
      </c>
      <c r="G271">
        <v>1</v>
      </c>
      <c r="H271">
        <v>3</v>
      </c>
      <c r="I271" t="s">
        <v>574</v>
      </c>
      <c r="J271" t="s">
        <v>575</v>
      </c>
      <c r="K271" t="s">
        <v>576</v>
      </c>
      <c r="L271">
        <v>1296</v>
      </c>
      <c r="N271">
        <v>1002</v>
      </c>
      <c r="O271" t="s">
        <v>577</v>
      </c>
      <c r="P271" t="s">
        <v>577</v>
      </c>
      <c r="Q271">
        <v>1</v>
      </c>
      <c r="X271">
        <v>2.1267</v>
      </c>
      <c r="Y271">
        <v>131.35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6</v>
      </c>
      <c r="AG271">
        <v>2.1267</v>
      </c>
      <c r="AH271">
        <v>2</v>
      </c>
      <c r="AI271">
        <v>74757475</v>
      </c>
      <c r="AJ271">
        <v>259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ROW(Source!A213)</f>
        <v>213</v>
      </c>
      <c r="B272">
        <v>74757485</v>
      </c>
      <c r="C272">
        <v>74757469</v>
      </c>
      <c r="D272">
        <v>49514665</v>
      </c>
      <c r="E272">
        <v>70</v>
      </c>
      <c r="F272">
        <v>1</v>
      </c>
      <c r="G272">
        <v>1</v>
      </c>
      <c r="H272">
        <v>3</v>
      </c>
      <c r="I272" t="s">
        <v>599</v>
      </c>
      <c r="J272" t="s">
        <v>6</v>
      </c>
      <c r="K272" t="s">
        <v>600</v>
      </c>
      <c r="L272">
        <v>1371</v>
      </c>
      <c r="N272">
        <v>1013</v>
      </c>
      <c r="O272" t="s">
        <v>23</v>
      </c>
      <c r="P272" t="s">
        <v>23</v>
      </c>
      <c r="Q272">
        <v>1</v>
      </c>
      <c r="X272">
        <v>100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s">
        <v>6</v>
      </c>
      <c r="AG272">
        <v>100</v>
      </c>
      <c r="AH272">
        <v>3</v>
      </c>
      <c r="AI272">
        <v>-1</v>
      </c>
      <c r="AJ272" t="s">
        <v>6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ROW(Source!A215)</f>
        <v>215</v>
      </c>
      <c r="B273">
        <v>74757555</v>
      </c>
      <c r="C273">
        <v>74757541</v>
      </c>
      <c r="D273">
        <v>31715109</v>
      </c>
      <c r="E273">
        <v>70</v>
      </c>
      <c r="F273">
        <v>1</v>
      </c>
      <c r="G273">
        <v>1</v>
      </c>
      <c r="H273">
        <v>1</v>
      </c>
      <c r="I273" t="s">
        <v>548</v>
      </c>
      <c r="J273" t="s">
        <v>6</v>
      </c>
      <c r="K273" t="s">
        <v>549</v>
      </c>
      <c r="L273">
        <v>1191</v>
      </c>
      <c r="N273">
        <v>1013</v>
      </c>
      <c r="O273" t="s">
        <v>524</v>
      </c>
      <c r="P273" t="s">
        <v>524</v>
      </c>
      <c r="Q273">
        <v>1</v>
      </c>
      <c r="X273">
        <v>122</v>
      </c>
      <c r="Y273">
        <v>0</v>
      </c>
      <c r="Z273">
        <v>0</v>
      </c>
      <c r="AA273">
        <v>0</v>
      </c>
      <c r="AB273">
        <v>8.74</v>
      </c>
      <c r="AC273">
        <v>0</v>
      </c>
      <c r="AD273">
        <v>1</v>
      </c>
      <c r="AE273">
        <v>1</v>
      </c>
      <c r="AF273" t="s">
        <v>64</v>
      </c>
      <c r="AG273">
        <v>128.1</v>
      </c>
      <c r="AH273">
        <v>2</v>
      </c>
      <c r="AI273">
        <v>74757542</v>
      </c>
      <c r="AJ273">
        <v>261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ROW(Source!A215)</f>
        <v>215</v>
      </c>
      <c r="B274">
        <v>74757556</v>
      </c>
      <c r="C274">
        <v>74757541</v>
      </c>
      <c r="D274">
        <v>31709492</v>
      </c>
      <c r="E274">
        <v>70</v>
      </c>
      <c r="F274">
        <v>1</v>
      </c>
      <c r="G274">
        <v>1</v>
      </c>
      <c r="H274">
        <v>1</v>
      </c>
      <c r="I274" t="s">
        <v>525</v>
      </c>
      <c r="J274" t="s">
        <v>6</v>
      </c>
      <c r="K274" t="s">
        <v>526</v>
      </c>
      <c r="L274">
        <v>1191</v>
      </c>
      <c r="N274">
        <v>1013</v>
      </c>
      <c r="O274" t="s">
        <v>524</v>
      </c>
      <c r="P274" t="s">
        <v>524</v>
      </c>
      <c r="Q274">
        <v>1</v>
      </c>
      <c r="X274">
        <v>0.64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2</v>
      </c>
      <c r="AF274" t="s">
        <v>64</v>
      </c>
      <c r="AG274">
        <v>0.67200000000000004</v>
      </c>
      <c r="AH274">
        <v>2</v>
      </c>
      <c r="AI274">
        <v>74757543</v>
      </c>
      <c r="AJ274">
        <v>262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ROW(Source!A215)</f>
        <v>215</v>
      </c>
      <c r="B275">
        <v>74757557</v>
      </c>
      <c r="C275">
        <v>74757541</v>
      </c>
      <c r="D275">
        <v>49672573</v>
      </c>
      <c r="E275">
        <v>1</v>
      </c>
      <c r="F275">
        <v>1</v>
      </c>
      <c r="G275">
        <v>1</v>
      </c>
      <c r="H275">
        <v>2</v>
      </c>
      <c r="I275" t="s">
        <v>527</v>
      </c>
      <c r="J275" t="s">
        <v>528</v>
      </c>
      <c r="K275" t="s">
        <v>529</v>
      </c>
      <c r="L275">
        <v>1367</v>
      </c>
      <c r="N275">
        <v>1011</v>
      </c>
      <c r="O275" t="s">
        <v>530</v>
      </c>
      <c r="P275" t="s">
        <v>530</v>
      </c>
      <c r="Q275">
        <v>1</v>
      </c>
      <c r="X275">
        <v>0.25</v>
      </c>
      <c r="Y275">
        <v>0</v>
      </c>
      <c r="Z275">
        <v>115.4</v>
      </c>
      <c r="AA275">
        <v>13.5</v>
      </c>
      <c r="AB275">
        <v>0</v>
      </c>
      <c r="AC275">
        <v>0</v>
      </c>
      <c r="AD275">
        <v>1</v>
      </c>
      <c r="AE275">
        <v>0</v>
      </c>
      <c r="AF275" t="s">
        <v>64</v>
      </c>
      <c r="AG275">
        <v>0.26250000000000001</v>
      </c>
      <c r="AH275">
        <v>2</v>
      </c>
      <c r="AI275">
        <v>74757544</v>
      </c>
      <c r="AJ275">
        <v>263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ROW(Source!A215)</f>
        <v>215</v>
      </c>
      <c r="B276">
        <v>74757558</v>
      </c>
      <c r="C276">
        <v>74757541</v>
      </c>
      <c r="D276">
        <v>49672695</v>
      </c>
      <c r="E276">
        <v>1</v>
      </c>
      <c r="F276">
        <v>1</v>
      </c>
      <c r="G276">
        <v>1</v>
      </c>
      <c r="H276">
        <v>2</v>
      </c>
      <c r="I276" t="s">
        <v>531</v>
      </c>
      <c r="J276" t="s">
        <v>532</v>
      </c>
      <c r="K276" t="s">
        <v>533</v>
      </c>
      <c r="L276">
        <v>1367</v>
      </c>
      <c r="N276">
        <v>1011</v>
      </c>
      <c r="O276" t="s">
        <v>530</v>
      </c>
      <c r="P276" t="s">
        <v>530</v>
      </c>
      <c r="Q276">
        <v>1</v>
      </c>
      <c r="X276">
        <v>17.649999999999999</v>
      </c>
      <c r="Y276">
        <v>0</v>
      </c>
      <c r="Z276">
        <v>3.12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64</v>
      </c>
      <c r="AG276">
        <v>18.532499999999999</v>
      </c>
      <c r="AH276">
        <v>2</v>
      </c>
      <c r="AI276">
        <v>74757545</v>
      </c>
      <c r="AJ276">
        <v>264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ROW(Source!A215)</f>
        <v>215</v>
      </c>
      <c r="B277">
        <v>74757559</v>
      </c>
      <c r="C277">
        <v>74757541</v>
      </c>
      <c r="D277">
        <v>49672703</v>
      </c>
      <c r="E277">
        <v>1</v>
      </c>
      <c r="F277">
        <v>1</v>
      </c>
      <c r="G277">
        <v>1</v>
      </c>
      <c r="H277">
        <v>2</v>
      </c>
      <c r="I277" t="s">
        <v>550</v>
      </c>
      <c r="J277" t="s">
        <v>551</v>
      </c>
      <c r="K277" t="s">
        <v>552</v>
      </c>
      <c r="L277">
        <v>1367</v>
      </c>
      <c r="N277">
        <v>1011</v>
      </c>
      <c r="O277" t="s">
        <v>530</v>
      </c>
      <c r="P277" t="s">
        <v>530</v>
      </c>
      <c r="Q277">
        <v>1</v>
      </c>
      <c r="X277">
        <v>0.23</v>
      </c>
      <c r="Y277">
        <v>0</v>
      </c>
      <c r="Z277">
        <v>6.66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64</v>
      </c>
      <c r="AG277">
        <v>0.24150000000000002</v>
      </c>
      <c r="AH277">
        <v>2</v>
      </c>
      <c r="AI277">
        <v>74757546</v>
      </c>
      <c r="AJ277">
        <v>265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ROW(Source!A215)</f>
        <v>215</v>
      </c>
      <c r="B278">
        <v>74757560</v>
      </c>
      <c r="C278">
        <v>74757541</v>
      </c>
      <c r="D278">
        <v>49673503</v>
      </c>
      <c r="E278">
        <v>1</v>
      </c>
      <c r="F278">
        <v>1</v>
      </c>
      <c r="G278">
        <v>1</v>
      </c>
      <c r="H278">
        <v>2</v>
      </c>
      <c r="I278" t="s">
        <v>534</v>
      </c>
      <c r="J278" t="s">
        <v>535</v>
      </c>
      <c r="K278" t="s">
        <v>536</v>
      </c>
      <c r="L278">
        <v>1367</v>
      </c>
      <c r="N278">
        <v>1011</v>
      </c>
      <c r="O278" t="s">
        <v>530</v>
      </c>
      <c r="P278" t="s">
        <v>530</v>
      </c>
      <c r="Q278">
        <v>1</v>
      </c>
      <c r="X278">
        <v>0.39</v>
      </c>
      <c r="Y278">
        <v>0</v>
      </c>
      <c r="Z278">
        <v>65.709999999999994</v>
      </c>
      <c r="AA278">
        <v>11.6</v>
      </c>
      <c r="AB278">
        <v>0</v>
      </c>
      <c r="AC278">
        <v>0</v>
      </c>
      <c r="AD278">
        <v>1</v>
      </c>
      <c r="AE278">
        <v>0</v>
      </c>
      <c r="AF278" t="s">
        <v>64</v>
      </c>
      <c r="AG278">
        <v>0.40950000000000003</v>
      </c>
      <c r="AH278">
        <v>2</v>
      </c>
      <c r="AI278">
        <v>74757547</v>
      </c>
      <c r="AJ278">
        <v>266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ROW(Source!A215)</f>
        <v>215</v>
      </c>
      <c r="B279">
        <v>74757561</v>
      </c>
      <c r="C279">
        <v>74757541</v>
      </c>
      <c r="D279">
        <v>49673715</v>
      </c>
      <c r="E279">
        <v>1</v>
      </c>
      <c r="F279">
        <v>1</v>
      </c>
      <c r="G279">
        <v>1</v>
      </c>
      <c r="H279">
        <v>2</v>
      </c>
      <c r="I279" t="s">
        <v>553</v>
      </c>
      <c r="J279" t="s">
        <v>554</v>
      </c>
      <c r="K279" t="s">
        <v>555</v>
      </c>
      <c r="L279">
        <v>1367</v>
      </c>
      <c r="N279">
        <v>1011</v>
      </c>
      <c r="O279" t="s">
        <v>530</v>
      </c>
      <c r="P279" t="s">
        <v>530</v>
      </c>
      <c r="Q279">
        <v>1</v>
      </c>
      <c r="X279">
        <v>1.33</v>
      </c>
      <c r="Y279">
        <v>0</v>
      </c>
      <c r="Z279">
        <v>8.1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64</v>
      </c>
      <c r="AG279">
        <v>1.3965000000000001</v>
      </c>
      <c r="AH279">
        <v>2</v>
      </c>
      <c r="AI279">
        <v>74757548</v>
      </c>
      <c r="AJ279">
        <v>267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ROW(Source!A215)</f>
        <v>215</v>
      </c>
      <c r="B280">
        <v>74757562</v>
      </c>
      <c r="C280">
        <v>74757541</v>
      </c>
      <c r="D280">
        <v>49521144</v>
      </c>
      <c r="E280">
        <v>1</v>
      </c>
      <c r="F280">
        <v>1</v>
      </c>
      <c r="G280">
        <v>1</v>
      </c>
      <c r="H280">
        <v>3</v>
      </c>
      <c r="I280" t="s">
        <v>556</v>
      </c>
      <c r="J280" t="s">
        <v>557</v>
      </c>
      <c r="K280" t="s">
        <v>558</v>
      </c>
      <c r="L280">
        <v>1348</v>
      </c>
      <c r="N280">
        <v>1009</v>
      </c>
      <c r="O280" t="s">
        <v>559</v>
      </c>
      <c r="P280" t="s">
        <v>559</v>
      </c>
      <c r="Q280">
        <v>1000</v>
      </c>
      <c r="X280">
        <v>8.4000000000000003E-4</v>
      </c>
      <c r="Y280">
        <v>26499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6</v>
      </c>
      <c r="AG280">
        <v>8.4000000000000003E-4</v>
      </c>
      <c r="AH280">
        <v>2</v>
      </c>
      <c r="AI280">
        <v>74757549</v>
      </c>
      <c r="AJ280">
        <v>268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ROW(Source!A215)</f>
        <v>215</v>
      </c>
      <c r="B281">
        <v>74757563</v>
      </c>
      <c r="C281">
        <v>74757541</v>
      </c>
      <c r="D281">
        <v>49524301</v>
      </c>
      <c r="E281">
        <v>1</v>
      </c>
      <c r="F281">
        <v>1</v>
      </c>
      <c r="G281">
        <v>1</v>
      </c>
      <c r="H281">
        <v>3</v>
      </c>
      <c r="I281" t="s">
        <v>560</v>
      </c>
      <c r="J281" t="s">
        <v>561</v>
      </c>
      <c r="K281" t="s">
        <v>562</v>
      </c>
      <c r="L281">
        <v>1348</v>
      </c>
      <c r="N281">
        <v>1009</v>
      </c>
      <c r="O281" t="s">
        <v>559</v>
      </c>
      <c r="P281" t="s">
        <v>559</v>
      </c>
      <c r="Q281">
        <v>1000</v>
      </c>
      <c r="X281">
        <v>3.8999999999999999E-4</v>
      </c>
      <c r="Y281">
        <v>10362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6</v>
      </c>
      <c r="AG281">
        <v>3.8999999999999999E-4</v>
      </c>
      <c r="AH281">
        <v>2</v>
      </c>
      <c r="AI281">
        <v>74757550</v>
      </c>
      <c r="AJ281">
        <v>269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ROW(Source!A215)</f>
        <v>215</v>
      </c>
      <c r="B282">
        <v>74757564</v>
      </c>
      <c r="C282">
        <v>74757541</v>
      </c>
      <c r="D282">
        <v>49525488</v>
      </c>
      <c r="E282">
        <v>1</v>
      </c>
      <c r="F282">
        <v>1</v>
      </c>
      <c r="G282">
        <v>1</v>
      </c>
      <c r="H282">
        <v>3</v>
      </c>
      <c r="I282" t="s">
        <v>537</v>
      </c>
      <c r="J282" t="s">
        <v>538</v>
      </c>
      <c r="K282" t="s">
        <v>539</v>
      </c>
      <c r="L282">
        <v>1346</v>
      </c>
      <c r="N282">
        <v>1009</v>
      </c>
      <c r="O282" t="s">
        <v>540</v>
      </c>
      <c r="P282" t="s">
        <v>540</v>
      </c>
      <c r="Q282">
        <v>1</v>
      </c>
      <c r="X282">
        <v>11</v>
      </c>
      <c r="Y282">
        <v>9.0399999999999991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6</v>
      </c>
      <c r="AG282">
        <v>11</v>
      </c>
      <c r="AH282">
        <v>2</v>
      </c>
      <c r="AI282">
        <v>74757551</v>
      </c>
      <c r="AJ282">
        <v>270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ROW(Source!A215)</f>
        <v>215</v>
      </c>
      <c r="B283">
        <v>74757565</v>
      </c>
      <c r="C283">
        <v>74757541</v>
      </c>
      <c r="D283">
        <v>49526492</v>
      </c>
      <c r="E283">
        <v>1</v>
      </c>
      <c r="F283">
        <v>1</v>
      </c>
      <c r="G283">
        <v>1</v>
      </c>
      <c r="H283">
        <v>3</v>
      </c>
      <c r="I283" t="s">
        <v>541</v>
      </c>
      <c r="J283" t="s">
        <v>542</v>
      </c>
      <c r="K283" t="s">
        <v>543</v>
      </c>
      <c r="L283">
        <v>1346</v>
      </c>
      <c r="N283">
        <v>1009</v>
      </c>
      <c r="O283" t="s">
        <v>540</v>
      </c>
      <c r="P283" t="s">
        <v>540</v>
      </c>
      <c r="Q283">
        <v>1</v>
      </c>
      <c r="X283">
        <v>7.58</v>
      </c>
      <c r="Y283">
        <v>23.09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6</v>
      </c>
      <c r="AG283">
        <v>7.58</v>
      </c>
      <c r="AH283">
        <v>2</v>
      </c>
      <c r="AI283">
        <v>74757552</v>
      </c>
      <c r="AJ283">
        <v>271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ROW(Source!A215)</f>
        <v>215</v>
      </c>
      <c r="B284">
        <v>74757566</v>
      </c>
      <c r="C284">
        <v>74757541</v>
      </c>
      <c r="D284">
        <v>49512814</v>
      </c>
      <c r="E284">
        <v>70</v>
      </c>
      <c r="F284">
        <v>1</v>
      </c>
      <c r="G284">
        <v>1</v>
      </c>
      <c r="H284">
        <v>3</v>
      </c>
      <c r="I284" t="s">
        <v>582</v>
      </c>
      <c r="J284" t="s">
        <v>6</v>
      </c>
      <c r="K284" t="s">
        <v>583</v>
      </c>
      <c r="L284">
        <v>1327</v>
      </c>
      <c r="N284">
        <v>1005</v>
      </c>
      <c r="O284" t="s">
        <v>105</v>
      </c>
      <c r="P284" t="s">
        <v>105</v>
      </c>
      <c r="Q284">
        <v>1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</v>
      </c>
      <c r="AD284">
        <v>0</v>
      </c>
      <c r="AE284">
        <v>0</v>
      </c>
      <c r="AF284" t="s">
        <v>6</v>
      </c>
      <c r="AG284">
        <v>0</v>
      </c>
      <c r="AH284">
        <v>3</v>
      </c>
      <c r="AI284">
        <v>-1</v>
      </c>
      <c r="AJ284" t="s">
        <v>6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ROW(Source!A215)</f>
        <v>215</v>
      </c>
      <c r="B285">
        <v>74757567</v>
      </c>
      <c r="C285">
        <v>74757541</v>
      </c>
      <c r="D285">
        <v>49555131</v>
      </c>
      <c r="E285">
        <v>1</v>
      </c>
      <c r="F285">
        <v>1</v>
      </c>
      <c r="G285">
        <v>1</v>
      </c>
      <c r="H285">
        <v>3</v>
      </c>
      <c r="I285" t="s">
        <v>563</v>
      </c>
      <c r="J285" t="s">
        <v>564</v>
      </c>
      <c r="K285" t="s">
        <v>565</v>
      </c>
      <c r="L285">
        <v>1348</v>
      </c>
      <c r="N285">
        <v>1009</v>
      </c>
      <c r="O285" t="s">
        <v>559</v>
      </c>
      <c r="P285" t="s">
        <v>559</v>
      </c>
      <c r="Q285">
        <v>1000</v>
      </c>
      <c r="X285">
        <v>5.13E-3</v>
      </c>
      <c r="Y285">
        <v>17183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6</v>
      </c>
      <c r="AG285">
        <v>5.13E-3</v>
      </c>
      <c r="AH285">
        <v>2</v>
      </c>
      <c r="AI285">
        <v>74757553</v>
      </c>
      <c r="AJ285">
        <v>272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ROW(Source!A215)</f>
        <v>215</v>
      </c>
      <c r="B286">
        <v>74757568</v>
      </c>
      <c r="C286">
        <v>74757541</v>
      </c>
      <c r="D286">
        <v>49514607</v>
      </c>
      <c r="E286">
        <v>70</v>
      </c>
      <c r="F286">
        <v>1</v>
      </c>
      <c r="G286">
        <v>1</v>
      </c>
      <c r="H286">
        <v>3</v>
      </c>
      <c r="I286" t="s">
        <v>584</v>
      </c>
      <c r="J286" t="s">
        <v>6</v>
      </c>
      <c r="K286" t="s">
        <v>585</v>
      </c>
      <c r="L286">
        <v>1327</v>
      </c>
      <c r="N286">
        <v>1005</v>
      </c>
      <c r="O286" t="s">
        <v>105</v>
      </c>
      <c r="P286" t="s">
        <v>105</v>
      </c>
      <c r="Q286">
        <v>1</v>
      </c>
      <c r="X286">
        <v>100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s">
        <v>6</v>
      </c>
      <c r="AG286">
        <v>100</v>
      </c>
      <c r="AH286">
        <v>3</v>
      </c>
      <c r="AI286">
        <v>-1</v>
      </c>
      <c r="AJ286" t="s">
        <v>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ROW(Source!A215)</f>
        <v>215</v>
      </c>
      <c r="B287">
        <v>74757569</v>
      </c>
      <c r="C287">
        <v>74757541</v>
      </c>
      <c r="D287">
        <v>49514616</v>
      </c>
      <c r="E287">
        <v>70</v>
      </c>
      <c r="F287">
        <v>1</v>
      </c>
      <c r="G287">
        <v>1</v>
      </c>
      <c r="H287">
        <v>3</v>
      </c>
      <c r="I287" t="s">
        <v>586</v>
      </c>
      <c r="J287" t="s">
        <v>6</v>
      </c>
      <c r="K287" t="s">
        <v>587</v>
      </c>
      <c r="L287">
        <v>1346</v>
      </c>
      <c r="N287">
        <v>1009</v>
      </c>
      <c r="O287" t="s">
        <v>540</v>
      </c>
      <c r="P287" t="s">
        <v>540</v>
      </c>
      <c r="Q287">
        <v>1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</v>
      </c>
      <c r="AD287">
        <v>0</v>
      </c>
      <c r="AE287">
        <v>0</v>
      </c>
      <c r="AF287" t="s">
        <v>6</v>
      </c>
      <c r="AG287">
        <v>0</v>
      </c>
      <c r="AH287">
        <v>3</v>
      </c>
      <c r="AI287">
        <v>-1</v>
      </c>
      <c r="AJ287" t="s">
        <v>6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ROW(Source!A215)</f>
        <v>215</v>
      </c>
      <c r="B288">
        <v>74757570</v>
      </c>
      <c r="C288">
        <v>74757541</v>
      </c>
      <c r="D288">
        <v>49514616</v>
      </c>
      <c r="E288">
        <v>70</v>
      </c>
      <c r="F288">
        <v>1</v>
      </c>
      <c r="G288">
        <v>1</v>
      </c>
      <c r="H288">
        <v>3</v>
      </c>
      <c r="I288" t="s">
        <v>586</v>
      </c>
      <c r="J288" t="s">
        <v>6</v>
      </c>
      <c r="K288" t="s">
        <v>588</v>
      </c>
      <c r="L288">
        <v>1371</v>
      </c>
      <c r="N288">
        <v>1013</v>
      </c>
      <c r="O288" t="s">
        <v>23</v>
      </c>
      <c r="P288" t="s">
        <v>23</v>
      </c>
      <c r="Q288">
        <v>1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</v>
      </c>
      <c r="AD288">
        <v>0</v>
      </c>
      <c r="AE288">
        <v>0</v>
      </c>
      <c r="AF288" t="s">
        <v>6</v>
      </c>
      <c r="AG288">
        <v>0</v>
      </c>
      <c r="AH288">
        <v>3</v>
      </c>
      <c r="AI288">
        <v>-1</v>
      </c>
      <c r="AJ288" t="s">
        <v>6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ROW(Source!A215)</f>
        <v>215</v>
      </c>
      <c r="B289">
        <v>74757571</v>
      </c>
      <c r="C289">
        <v>74757541</v>
      </c>
      <c r="D289">
        <v>49514677</v>
      </c>
      <c r="E289">
        <v>70</v>
      </c>
      <c r="F289">
        <v>1</v>
      </c>
      <c r="G289">
        <v>1</v>
      </c>
      <c r="H289">
        <v>3</v>
      </c>
      <c r="I289" t="s">
        <v>589</v>
      </c>
      <c r="J289" t="s">
        <v>6</v>
      </c>
      <c r="K289" t="s">
        <v>590</v>
      </c>
      <c r="L289">
        <v>1371</v>
      </c>
      <c r="N289">
        <v>1013</v>
      </c>
      <c r="O289" t="s">
        <v>23</v>
      </c>
      <c r="P289" t="s">
        <v>23</v>
      </c>
      <c r="Q289">
        <v>1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</v>
      </c>
      <c r="AD289">
        <v>0</v>
      </c>
      <c r="AE289">
        <v>0</v>
      </c>
      <c r="AF289" t="s">
        <v>6</v>
      </c>
      <c r="AG289">
        <v>0</v>
      </c>
      <c r="AH289">
        <v>3</v>
      </c>
      <c r="AI289">
        <v>-1</v>
      </c>
      <c r="AJ289" t="s">
        <v>6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ROW(Source!A215)</f>
        <v>215</v>
      </c>
      <c r="B290">
        <v>74757572</v>
      </c>
      <c r="C290">
        <v>74757541</v>
      </c>
      <c r="D290">
        <v>49514711</v>
      </c>
      <c r="E290">
        <v>70</v>
      </c>
      <c r="F290">
        <v>1</v>
      </c>
      <c r="G290">
        <v>1</v>
      </c>
      <c r="H290">
        <v>3</v>
      </c>
      <c r="I290" t="s">
        <v>591</v>
      </c>
      <c r="J290" t="s">
        <v>6</v>
      </c>
      <c r="K290" t="s">
        <v>592</v>
      </c>
      <c r="L290">
        <v>1371</v>
      </c>
      <c r="N290">
        <v>1013</v>
      </c>
      <c r="O290" t="s">
        <v>23</v>
      </c>
      <c r="P290" t="s">
        <v>23</v>
      </c>
      <c r="Q290">
        <v>1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0</v>
      </c>
      <c r="AF290" t="s">
        <v>6</v>
      </c>
      <c r="AG290">
        <v>0</v>
      </c>
      <c r="AH290">
        <v>3</v>
      </c>
      <c r="AI290">
        <v>-1</v>
      </c>
      <c r="AJ290" t="s">
        <v>6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ROW(Source!A217)</f>
        <v>217</v>
      </c>
      <c r="B291">
        <v>74757589</v>
      </c>
      <c r="C291">
        <v>74757574</v>
      </c>
      <c r="D291">
        <v>31715109</v>
      </c>
      <c r="E291">
        <v>70</v>
      </c>
      <c r="F291">
        <v>1</v>
      </c>
      <c r="G291">
        <v>1</v>
      </c>
      <c r="H291">
        <v>1</v>
      </c>
      <c r="I291" t="s">
        <v>548</v>
      </c>
      <c r="J291" t="s">
        <v>6</v>
      </c>
      <c r="K291" t="s">
        <v>549</v>
      </c>
      <c r="L291">
        <v>1191</v>
      </c>
      <c r="N291">
        <v>1013</v>
      </c>
      <c r="O291" t="s">
        <v>524</v>
      </c>
      <c r="P291" t="s">
        <v>524</v>
      </c>
      <c r="Q291">
        <v>1</v>
      </c>
      <c r="X291">
        <v>154</v>
      </c>
      <c r="Y291">
        <v>0</v>
      </c>
      <c r="Z291">
        <v>0</v>
      </c>
      <c r="AA291">
        <v>0</v>
      </c>
      <c r="AB291">
        <v>8.74</v>
      </c>
      <c r="AC291">
        <v>0</v>
      </c>
      <c r="AD291">
        <v>1</v>
      </c>
      <c r="AE291">
        <v>1</v>
      </c>
      <c r="AF291" t="s">
        <v>64</v>
      </c>
      <c r="AG291">
        <v>161.70000000000002</v>
      </c>
      <c r="AH291">
        <v>2</v>
      </c>
      <c r="AI291">
        <v>74757575</v>
      </c>
      <c r="AJ291">
        <v>274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ROW(Source!A217)</f>
        <v>217</v>
      </c>
      <c r="B292">
        <v>74757590</v>
      </c>
      <c r="C292">
        <v>74757574</v>
      </c>
      <c r="D292">
        <v>31709492</v>
      </c>
      <c r="E292">
        <v>70</v>
      </c>
      <c r="F292">
        <v>1</v>
      </c>
      <c r="G292">
        <v>1</v>
      </c>
      <c r="H292">
        <v>1</v>
      </c>
      <c r="I292" t="s">
        <v>525</v>
      </c>
      <c r="J292" t="s">
        <v>6</v>
      </c>
      <c r="K292" t="s">
        <v>526</v>
      </c>
      <c r="L292">
        <v>1191</v>
      </c>
      <c r="N292">
        <v>1013</v>
      </c>
      <c r="O292" t="s">
        <v>524</v>
      </c>
      <c r="P292" t="s">
        <v>524</v>
      </c>
      <c r="Q292">
        <v>1</v>
      </c>
      <c r="X292">
        <v>1.2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2</v>
      </c>
      <c r="AF292" t="s">
        <v>64</v>
      </c>
      <c r="AG292">
        <v>1.26</v>
      </c>
      <c r="AH292">
        <v>2</v>
      </c>
      <c r="AI292">
        <v>74757576</v>
      </c>
      <c r="AJ292">
        <v>275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ROW(Source!A217)</f>
        <v>217</v>
      </c>
      <c r="B293">
        <v>74757591</v>
      </c>
      <c r="C293">
        <v>74757574</v>
      </c>
      <c r="D293">
        <v>49672573</v>
      </c>
      <c r="E293">
        <v>1</v>
      </c>
      <c r="F293">
        <v>1</v>
      </c>
      <c r="G293">
        <v>1</v>
      </c>
      <c r="H293">
        <v>2</v>
      </c>
      <c r="I293" t="s">
        <v>527</v>
      </c>
      <c r="J293" t="s">
        <v>528</v>
      </c>
      <c r="K293" t="s">
        <v>529</v>
      </c>
      <c r="L293">
        <v>1367</v>
      </c>
      <c r="N293">
        <v>1011</v>
      </c>
      <c r="O293" t="s">
        <v>530</v>
      </c>
      <c r="P293" t="s">
        <v>530</v>
      </c>
      <c r="Q293">
        <v>1</v>
      </c>
      <c r="X293">
        <v>0.48</v>
      </c>
      <c r="Y293">
        <v>0</v>
      </c>
      <c r="Z293">
        <v>115.4</v>
      </c>
      <c r="AA293">
        <v>13.5</v>
      </c>
      <c r="AB293">
        <v>0</v>
      </c>
      <c r="AC293">
        <v>0</v>
      </c>
      <c r="AD293">
        <v>1</v>
      </c>
      <c r="AE293">
        <v>0</v>
      </c>
      <c r="AF293" t="s">
        <v>64</v>
      </c>
      <c r="AG293">
        <v>0.504</v>
      </c>
      <c r="AH293">
        <v>2</v>
      </c>
      <c r="AI293">
        <v>74757577</v>
      </c>
      <c r="AJ293">
        <v>276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ROW(Source!A217)</f>
        <v>217</v>
      </c>
      <c r="B294">
        <v>74757592</v>
      </c>
      <c r="C294">
        <v>74757574</v>
      </c>
      <c r="D294">
        <v>49672703</v>
      </c>
      <c r="E294">
        <v>1</v>
      </c>
      <c r="F294">
        <v>1</v>
      </c>
      <c r="G294">
        <v>1</v>
      </c>
      <c r="H294">
        <v>2</v>
      </c>
      <c r="I294" t="s">
        <v>550</v>
      </c>
      <c r="J294" t="s">
        <v>551</v>
      </c>
      <c r="K294" t="s">
        <v>552</v>
      </c>
      <c r="L294">
        <v>1367</v>
      </c>
      <c r="N294">
        <v>1011</v>
      </c>
      <c r="O294" t="s">
        <v>530</v>
      </c>
      <c r="P294" t="s">
        <v>530</v>
      </c>
      <c r="Q294">
        <v>1</v>
      </c>
      <c r="X294">
        <v>0.34</v>
      </c>
      <c r="Y294">
        <v>0</v>
      </c>
      <c r="Z294">
        <v>6.66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64</v>
      </c>
      <c r="AG294">
        <v>0.35700000000000004</v>
      </c>
      <c r="AH294">
        <v>2</v>
      </c>
      <c r="AI294">
        <v>74757578</v>
      </c>
      <c r="AJ294">
        <v>277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ROW(Source!A217)</f>
        <v>217</v>
      </c>
      <c r="B295">
        <v>74757593</v>
      </c>
      <c r="C295">
        <v>74757574</v>
      </c>
      <c r="D295">
        <v>49673503</v>
      </c>
      <c r="E295">
        <v>1</v>
      </c>
      <c r="F295">
        <v>1</v>
      </c>
      <c r="G295">
        <v>1</v>
      </c>
      <c r="H295">
        <v>2</v>
      </c>
      <c r="I295" t="s">
        <v>534</v>
      </c>
      <c r="J295" t="s">
        <v>535</v>
      </c>
      <c r="K295" t="s">
        <v>536</v>
      </c>
      <c r="L295">
        <v>1367</v>
      </c>
      <c r="N295">
        <v>1011</v>
      </c>
      <c r="O295" t="s">
        <v>530</v>
      </c>
      <c r="P295" t="s">
        <v>530</v>
      </c>
      <c r="Q295">
        <v>1</v>
      </c>
      <c r="X295">
        <v>0.72</v>
      </c>
      <c r="Y295">
        <v>0</v>
      </c>
      <c r="Z295">
        <v>65.709999999999994</v>
      </c>
      <c r="AA295">
        <v>11.6</v>
      </c>
      <c r="AB295">
        <v>0</v>
      </c>
      <c r="AC295">
        <v>0</v>
      </c>
      <c r="AD295">
        <v>1</v>
      </c>
      <c r="AE295">
        <v>0</v>
      </c>
      <c r="AF295" t="s">
        <v>64</v>
      </c>
      <c r="AG295">
        <v>0.75600000000000001</v>
      </c>
      <c r="AH295">
        <v>2</v>
      </c>
      <c r="AI295">
        <v>74757579</v>
      </c>
      <c r="AJ295">
        <v>278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ROW(Source!A217)</f>
        <v>217</v>
      </c>
      <c r="B296">
        <v>74757594</v>
      </c>
      <c r="C296">
        <v>74757574</v>
      </c>
      <c r="D296">
        <v>49673715</v>
      </c>
      <c r="E296">
        <v>1</v>
      </c>
      <c r="F296">
        <v>1</v>
      </c>
      <c r="G296">
        <v>1</v>
      </c>
      <c r="H296">
        <v>2</v>
      </c>
      <c r="I296" t="s">
        <v>553</v>
      </c>
      <c r="J296" t="s">
        <v>554</v>
      </c>
      <c r="K296" t="s">
        <v>555</v>
      </c>
      <c r="L296">
        <v>1367</v>
      </c>
      <c r="N296">
        <v>1011</v>
      </c>
      <c r="O296" t="s">
        <v>530</v>
      </c>
      <c r="P296" t="s">
        <v>530</v>
      </c>
      <c r="Q296">
        <v>1</v>
      </c>
      <c r="X296">
        <v>1.54</v>
      </c>
      <c r="Y296">
        <v>0</v>
      </c>
      <c r="Z296">
        <v>8.1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64</v>
      </c>
      <c r="AG296">
        <v>1.6170000000000002</v>
      </c>
      <c r="AH296">
        <v>2</v>
      </c>
      <c r="AI296">
        <v>74757580</v>
      </c>
      <c r="AJ296">
        <v>279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ROW(Source!A217)</f>
        <v>217</v>
      </c>
      <c r="B297">
        <v>74757595</v>
      </c>
      <c r="C297">
        <v>74757574</v>
      </c>
      <c r="D297">
        <v>49521144</v>
      </c>
      <c r="E297">
        <v>1</v>
      </c>
      <c r="F297">
        <v>1</v>
      </c>
      <c r="G297">
        <v>1</v>
      </c>
      <c r="H297">
        <v>3</v>
      </c>
      <c r="I297" t="s">
        <v>556</v>
      </c>
      <c r="J297" t="s">
        <v>557</v>
      </c>
      <c r="K297" t="s">
        <v>558</v>
      </c>
      <c r="L297">
        <v>1348</v>
      </c>
      <c r="N297">
        <v>1009</v>
      </c>
      <c r="O297" t="s">
        <v>559</v>
      </c>
      <c r="P297" t="s">
        <v>559</v>
      </c>
      <c r="Q297">
        <v>1000</v>
      </c>
      <c r="X297">
        <v>8.8999999999999995E-4</v>
      </c>
      <c r="Y297">
        <v>26499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6</v>
      </c>
      <c r="AG297">
        <v>8.8999999999999995E-4</v>
      </c>
      <c r="AH297">
        <v>2</v>
      </c>
      <c r="AI297">
        <v>74757581</v>
      </c>
      <c r="AJ297">
        <v>280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ROW(Source!A217)</f>
        <v>217</v>
      </c>
      <c r="B298">
        <v>74757596</v>
      </c>
      <c r="C298">
        <v>74757574</v>
      </c>
      <c r="D298">
        <v>49524301</v>
      </c>
      <c r="E298">
        <v>1</v>
      </c>
      <c r="F298">
        <v>1</v>
      </c>
      <c r="G298">
        <v>1</v>
      </c>
      <c r="H298">
        <v>3</v>
      </c>
      <c r="I298" t="s">
        <v>560</v>
      </c>
      <c r="J298" t="s">
        <v>561</v>
      </c>
      <c r="K298" t="s">
        <v>562</v>
      </c>
      <c r="L298">
        <v>1348</v>
      </c>
      <c r="N298">
        <v>1009</v>
      </c>
      <c r="O298" t="s">
        <v>559</v>
      </c>
      <c r="P298" t="s">
        <v>559</v>
      </c>
      <c r="Q298">
        <v>1000</v>
      </c>
      <c r="X298">
        <v>4.4999999999999999E-4</v>
      </c>
      <c r="Y298">
        <v>10362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6</v>
      </c>
      <c r="AG298">
        <v>4.4999999999999999E-4</v>
      </c>
      <c r="AH298">
        <v>2</v>
      </c>
      <c r="AI298">
        <v>74757582</v>
      </c>
      <c r="AJ298">
        <v>281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ROW(Source!A217)</f>
        <v>217</v>
      </c>
      <c r="B299">
        <v>74757597</v>
      </c>
      <c r="C299">
        <v>74757574</v>
      </c>
      <c r="D299">
        <v>49525488</v>
      </c>
      <c r="E299">
        <v>1</v>
      </c>
      <c r="F299">
        <v>1</v>
      </c>
      <c r="G299">
        <v>1</v>
      </c>
      <c r="H299">
        <v>3</v>
      </c>
      <c r="I299" t="s">
        <v>537</v>
      </c>
      <c r="J299" t="s">
        <v>538</v>
      </c>
      <c r="K299" t="s">
        <v>539</v>
      </c>
      <c r="L299">
        <v>1346</v>
      </c>
      <c r="N299">
        <v>1009</v>
      </c>
      <c r="O299" t="s">
        <v>540</v>
      </c>
      <c r="P299" t="s">
        <v>540</v>
      </c>
      <c r="Q299">
        <v>1</v>
      </c>
      <c r="X299">
        <v>15</v>
      </c>
      <c r="Y299">
        <v>9.0399999999999991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6</v>
      </c>
      <c r="AG299">
        <v>15</v>
      </c>
      <c r="AH299">
        <v>2</v>
      </c>
      <c r="AI299">
        <v>74757583</v>
      </c>
      <c r="AJ299">
        <v>282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ROW(Source!A217)</f>
        <v>217</v>
      </c>
      <c r="B300">
        <v>74757598</v>
      </c>
      <c r="C300">
        <v>74757574</v>
      </c>
      <c r="D300">
        <v>49526492</v>
      </c>
      <c r="E300">
        <v>1</v>
      </c>
      <c r="F300">
        <v>1</v>
      </c>
      <c r="G300">
        <v>1</v>
      </c>
      <c r="H300">
        <v>3</v>
      </c>
      <c r="I300" t="s">
        <v>541</v>
      </c>
      <c r="J300" t="s">
        <v>542</v>
      </c>
      <c r="K300" t="s">
        <v>543</v>
      </c>
      <c r="L300">
        <v>1346</v>
      </c>
      <c r="N300">
        <v>1009</v>
      </c>
      <c r="O300" t="s">
        <v>540</v>
      </c>
      <c r="P300" t="s">
        <v>540</v>
      </c>
      <c r="Q300">
        <v>1</v>
      </c>
      <c r="X300">
        <v>8</v>
      </c>
      <c r="Y300">
        <v>23.09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6</v>
      </c>
      <c r="AG300">
        <v>8</v>
      </c>
      <c r="AH300">
        <v>2</v>
      </c>
      <c r="AI300">
        <v>74757584</v>
      </c>
      <c r="AJ300">
        <v>283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ROW(Source!A217)</f>
        <v>217</v>
      </c>
      <c r="B301">
        <v>74757599</v>
      </c>
      <c r="C301">
        <v>74757574</v>
      </c>
      <c r="D301">
        <v>49512814</v>
      </c>
      <c r="E301">
        <v>70</v>
      </c>
      <c r="F301">
        <v>1</v>
      </c>
      <c r="G301">
        <v>1</v>
      </c>
      <c r="H301">
        <v>3</v>
      </c>
      <c r="I301" t="s">
        <v>582</v>
      </c>
      <c r="J301" t="s">
        <v>6</v>
      </c>
      <c r="K301" t="s">
        <v>583</v>
      </c>
      <c r="L301">
        <v>1327</v>
      </c>
      <c r="N301">
        <v>1005</v>
      </c>
      <c r="O301" t="s">
        <v>105</v>
      </c>
      <c r="P301" t="s">
        <v>105</v>
      </c>
      <c r="Q301">
        <v>1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</v>
      </c>
      <c r="AD301">
        <v>0</v>
      </c>
      <c r="AE301">
        <v>0</v>
      </c>
      <c r="AF301" t="s">
        <v>6</v>
      </c>
      <c r="AG301">
        <v>0</v>
      </c>
      <c r="AH301">
        <v>3</v>
      </c>
      <c r="AI301">
        <v>-1</v>
      </c>
      <c r="AJ301" t="s">
        <v>6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ROW(Source!A217)</f>
        <v>217</v>
      </c>
      <c r="B302">
        <v>74757600</v>
      </c>
      <c r="C302">
        <v>74757574</v>
      </c>
      <c r="D302">
        <v>49555131</v>
      </c>
      <c r="E302">
        <v>1</v>
      </c>
      <c r="F302">
        <v>1</v>
      </c>
      <c r="G302">
        <v>1</v>
      </c>
      <c r="H302">
        <v>3</v>
      </c>
      <c r="I302" t="s">
        <v>563</v>
      </c>
      <c r="J302" t="s">
        <v>564</v>
      </c>
      <c r="K302" t="s">
        <v>565</v>
      </c>
      <c r="L302">
        <v>1348</v>
      </c>
      <c r="N302">
        <v>1009</v>
      </c>
      <c r="O302" t="s">
        <v>559</v>
      </c>
      <c r="P302" t="s">
        <v>559</v>
      </c>
      <c r="Q302">
        <v>1000</v>
      </c>
      <c r="X302">
        <v>5.0099999999999997E-3</v>
      </c>
      <c r="Y302">
        <v>17183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6</v>
      </c>
      <c r="AG302">
        <v>5.0099999999999997E-3</v>
      </c>
      <c r="AH302">
        <v>2</v>
      </c>
      <c r="AI302">
        <v>74757585</v>
      </c>
      <c r="AJ302">
        <v>284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ROW(Source!A217)</f>
        <v>217</v>
      </c>
      <c r="B303">
        <v>74757601</v>
      </c>
      <c r="C303">
        <v>74757574</v>
      </c>
      <c r="D303">
        <v>49514607</v>
      </c>
      <c r="E303">
        <v>70</v>
      </c>
      <c r="F303">
        <v>1</v>
      </c>
      <c r="G303">
        <v>1</v>
      </c>
      <c r="H303">
        <v>3</v>
      </c>
      <c r="I303" t="s">
        <v>584</v>
      </c>
      <c r="J303" t="s">
        <v>6</v>
      </c>
      <c r="K303" t="s">
        <v>585</v>
      </c>
      <c r="L303">
        <v>1327</v>
      </c>
      <c r="N303">
        <v>1005</v>
      </c>
      <c r="O303" t="s">
        <v>105</v>
      </c>
      <c r="P303" t="s">
        <v>105</v>
      </c>
      <c r="Q303">
        <v>1</v>
      </c>
      <c r="X303">
        <v>100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s">
        <v>6</v>
      </c>
      <c r="AG303">
        <v>100</v>
      </c>
      <c r="AH303">
        <v>3</v>
      </c>
      <c r="AI303">
        <v>-1</v>
      </c>
      <c r="AJ303" t="s">
        <v>6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ROW(Source!A217)</f>
        <v>217</v>
      </c>
      <c r="B304">
        <v>74757602</v>
      </c>
      <c r="C304">
        <v>74757574</v>
      </c>
      <c r="D304">
        <v>49514616</v>
      </c>
      <c r="E304">
        <v>70</v>
      </c>
      <c r="F304">
        <v>1</v>
      </c>
      <c r="G304">
        <v>1</v>
      </c>
      <c r="H304">
        <v>3</v>
      </c>
      <c r="I304" t="s">
        <v>586</v>
      </c>
      <c r="J304" t="s">
        <v>6</v>
      </c>
      <c r="K304" t="s">
        <v>587</v>
      </c>
      <c r="L304">
        <v>1346</v>
      </c>
      <c r="N304">
        <v>1009</v>
      </c>
      <c r="O304" t="s">
        <v>540</v>
      </c>
      <c r="P304" t="s">
        <v>540</v>
      </c>
      <c r="Q304">
        <v>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 t="s">
        <v>6</v>
      </c>
      <c r="AG304">
        <v>0</v>
      </c>
      <c r="AH304">
        <v>3</v>
      </c>
      <c r="AI304">
        <v>-1</v>
      </c>
      <c r="AJ304" t="s">
        <v>6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ROW(Source!A217)</f>
        <v>217</v>
      </c>
      <c r="B305">
        <v>74757603</v>
      </c>
      <c r="C305">
        <v>74757574</v>
      </c>
      <c r="D305">
        <v>49514616</v>
      </c>
      <c r="E305">
        <v>70</v>
      </c>
      <c r="F305">
        <v>1</v>
      </c>
      <c r="G305">
        <v>1</v>
      </c>
      <c r="H305">
        <v>3</v>
      </c>
      <c r="I305" t="s">
        <v>586</v>
      </c>
      <c r="J305" t="s">
        <v>6</v>
      </c>
      <c r="K305" t="s">
        <v>588</v>
      </c>
      <c r="L305">
        <v>1371</v>
      </c>
      <c r="N305">
        <v>1013</v>
      </c>
      <c r="O305" t="s">
        <v>23</v>
      </c>
      <c r="P305" t="s">
        <v>23</v>
      </c>
      <c r="Q305">
        <v>1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</v>
      </c>
      <c r="AD305">
        <v>0</v>
      </c>
      <c r="AE305">
        <v>0</v>
      </c>
      <c r="AF305" t="s">
        <v>6</v>
      </c>
      <c r="AG305">
        <v>0</v>
      </c>
      <c r="AH305">
        <v>3</v>
      </c>
      <c r="AI305">
        <v>-1</v>
      </c>
      <c r="AJ305" t="s">
        <v>6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ROW(Source!A217)</f>
        <v>217</v>
      </c>
      <c r="B306">
        <v>74757604</v>
      </c>
      <c r="C306">
        <v>74757574</v>
      </c>
      <c r="D306">
        <v>49514677</v>
      </c>
      <c r="E306">
        <v>70</v>
      </c>
      <c r="F306">
        <v>1</v>
      </c>
      <c r="G306">
        <v>1</v>
      </c>
      <c r="H306">
        <v>3</v>
      </c>
      <c r="I306" t="s">
        <v>589</v>
      </c>
      <c r="J306" t="s">
        <v>6</v>
      </c>
      <c r="K306" t="s">
        <v>590</v>
      </c>
      <c r="L306">
        <v>1371</v>
      </c>
      <c r="N306">
        <v>1013</v>
      </c>
      <c r="O306" t="s">
        <v>23</v>
      </c>
      <c r="P306" t="s">
        <v>23</v>
      </c>
      <c r="Q306">
        <v>1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</v>
      </c>
      <c r="AD306">
        <v>0</v>
      </c>
      <c r="AE306">
        <v>0</v>
      </c>
      <c r="AF306" t="s">
        <v>6</v>
      </c>
      <c r="AG306">
        <v>0</v>
      </c>
      <c r="AH306">
        <v>3</v>
      </c>
      <c r="AI306">
        <v>-1</v>
      </c>
      <c r="AJ306" t="s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ROW(Source!A217)</f>
        <v>217</v>
      </c>
      <c r="B307">
        <v>74757605</v>
      </c>
      <c r="C307">
        <v>74757574</v>
      </c>
      <c r="D307">
        <v>49514711</v>
      </c>
      <c r="E307">
        <v>70</v>
      </c>
      <c r="F307">
        <v>1</v>
      </c>
      <c r="G307">
        <v>1</v>
      </c>
      <c r="H307">
        <v>3</v>
      </c>
      <c r="I307" t="s">
        <v>591</v>
      </c>
      <c r="J307" t="s">
        <v>6</v>
      </c>
      <c r="K307" t="s">
        <v>592</v>
      </c>
      <c r="L307">
        <v>1371</v>
      </c>
      <c r="N307">
        <v>1013</v>
      </c>
      <c r="O307" t="s">
        <v>23</v>
      </c>
      <c r="P307" t="s">
        <v>23</v>
      </c>
      <c r="Q307">
        <v>1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</v>
      </c>
      <c r="AD307">
        <v>0</v>
      </c>
      <c r="AE307">
        <v>0</v>
      </c>
      <c r="AF307" t="s">
        <v>6</v>
      </c>
      <c r="AG307">
        <v>0</v>
      </c>
      <c r="AH307">
        <v>3</v>
      </c>
      <c r="AI307">
        <v>-1</v>
      </c>
      <c r="AJ307" t="s">
        <v>6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ROW(Source!A256)</f>
        <v>256</v>
      </c>
      <c r="B308">
        <v>74757676</v>
      </c>
      <c r="C308">
        <v>74757666</v>
      </c>
      <c r="D308">
        <v>31715651</v>
      </c>
      <c r="E308">
        <v>70</v>
      </c>
      <c r="F308">
        <v>1</v>
      </c>
      <c r="G308">
        <v>1</v>
      </c>
      <c r="H308">
        <v>1</v>
      </c>
      <c r="I308" t="s">
        <v>522</v>
      </c>
      <c r="J308" t="s">
        <v>6</v>
      </c>
      <c r="K308" t="s">
        <v>523</v>
      </c>
      <c r="L308">
        <v>1191</v>
      </c>
      <c r="N308">
        <v>1013</v>
      </c>
      <c r="O308" t="s">
        <v>524</v>
      </c>
      <c r="P308" t="s">
        <v>524</v>
      </c>
      <c r="Q308">
        <v>1</v>
      </c>
      <c r="X308">
        <v>3.65</v>
      </c>
      <c r="Y308">
        <v>0</v>
      </c>
      <c r="Z308">
        <v>0</v>
      </c>
      <c r="AA308">
        <v>0</v>
      </c>
      <c r="AB308">
        <v>9.6199999999999992</v>
      </c>
      <c r="AC308">
        <v>0</v>
      </c>
      <c r="AD308">
        <v>1</v>
      </c>
      <c r="AE308">
        <v>1</v>
      </c>
      <c r="AF308" t="s">
        <v>26</v>
      </c>
      <c r="AG308">
        <v>3.8325</v>
      </c>
      <c r="AH308">
        <v>2</v>
      </c>
      <c r="AI308">
        <v>74757667</v>
      </c>
      <c r="AJ308">
        <v>288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ROW(Source!A256)</f>
        <v>256</v>
      </c>
      <c r="B309">
        <v>74757677</v>
      </c>
      <c r="C309">
        <v>74757666</v>
      </c>
      <c r="D309">
        <v>31709492</v>
      </c>
      <c r="E309">
        <v>70</v>
      </c>
      <c r="F309">
        <v>1</v>
      </c>
      <c r="G309">
        <v>1</v>
      </c>
      <c r="H309">
        <v>1</v>
      </c>
      <c r="I309" t="s">
        <v>525</v>
      </c>
      <c r="J309" t="s">
        <v>6</v>
      </c>
      <c r="K309" t="s">
        <v>526</v>
      </c>
      <c r="L309">
        <v>1191</v>
      </c>
      <c r="N309">
        <v>1013</v>
      </c>
      <c r="O309" t="s">
        <v>524</v>
      </c>
      <c r="P309" t="s">
        <v>524</v>
      </c>
      <c r="Q309">
        <v>1</v>
      </c>
      <c r="X309">
        <v>0.05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2</v>
      </c>
      <c r="AF309" t="s">
        <v>26</v>
      </c>
      <c r="AG309">
        <v>5.2500000000000005E-2</v>
      </c>
      <c r="AH309">
        <v>2</v>
      </c>
      <c r="AI309">
        <v>74757668</v>
      </c>
      <c r="AJ309">
        <v>289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ROW(Source!A256)</f>
        <v>256</v>
      </c>
      <c r="B310">
        <v>74757678</v>
      </c>
      <c r="C310">
        <v>74757666</v>
      </c>
      <c r="D310">
        <v>49672573</v>
      </c>
      <c r="E310">
        <v>1</v>
      </c>
      <c r="F310">
        <v>1</v>
      </c>
      <c r="G310">
        <v>1</v>
      </c>
      <c r="H310">
        <v>2</v>
      </c>
      <c r="I310" t="s">
        <v>527</v>
      </c>
      <c r="J310" t="s">
        <v>528</v>
      </c>
      <c r="K310" t="s">
        <v>529</v>
      </c>
      <c r="L310">
        <v>1367</v>
      </c>
      <c r="N310">
        <v>1011</v>
      </c>
      <c r="O310" t="s">
        <v>530</v>
      </c>
      <c r="P310" t="s">
        <v>530</v>
      </c>
      <c r="Q310">
        <v>1</v>
      </c>
      <c r="X310">
        <v>0.01</v>
      </c>
      <c r="Y310">
        <v>0</v>
      </c>
      <c r="Z310">
        <v>115.4</v>
      </c>
      <c r="AA310">
        <v>13.5</v>
      </c>
      <c r="AB310">
        <v>0</v>
      </c>
      <c r="AC310">
        <v>0</v>
      </c>
      <c r="AD310">
        <v>1</v>
      </c>
      <c r="AE310">
        <v>0</v>
      </c>
      <c r="AF310" t="s">
        <v>26</v>
      </c>
      <c r="AG310">
        <v>1.0500000000000001E-2</v>
      </c>
      <c r="AH310">
        <v>2</v>
      </c>
      <c r="AI310">
        <v>74757669</v>
      </c>
      <c r="AJ310">
        <v>290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ROW(Source!A256)</f>
        <v>256</v>
      </c>
      <c r="B311">
        <v>74757679</v>
      </c>
      <c r="C311">
        <v>74757666</v>
      </c>
      <c r="D311">
        <v>49672695</v>
      </c>
      <c r="E311">
        <v>1</v>
      </c>
      <c r="F311">
        <v>1</v>
      </c>
      <c r="G311">
        <v>1</v>
      </c>
      <c r="H311">
        <v>2</v>
      </c>
      <c r="I311" t="s">
        <v>531</v>
      </c>
      <c r="J311" t="s">
        <v>532</v>
      </c>
      <c r="K311" t="s">
        <v>533</v>
      </c>
      <c r="L311">
        <v>1367</v>
      </c>
      <c r="N311">
        <v>1011</v>
      </c>
      <c r="O311" t="s">
        <v>530</v>
      </c>
      <c r="P311" t="s">
        <v>530</v>
      </c>
      <c r="Q311">
        <v>1</v>
      </c>
      <c r="X311">
        <v>0.91</v>
      </c>
      <c r="Y311">
        <v>0</v>
      </c>
      <c r="Z311">
        <v>3.12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26</v>
      </c>
      <c r="AG311">
        <v>0.95550000000000013</v>
      </c>
      <c r="AH311">
        <v>2</v>
      </c>
      <c r="AI311">
        <v>74757670</v>
      </c>
      <c r="AJ311">
        <v>291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ROW(Source!A256)</f>
        <v>256</v>
      </c>
      <c r="B312">
        <v>74757680</v>
      </c>
      <c r="C312">
        <v>74757666</v>
      </c>
      <c r="D312">
        <v>49673503</v>
      </c>
      <c r="E312">
        <v>1</v>
      </c>
      <c r="F312">
        <v>1</v>
      </c>
      <c r="G312">
        <v>1</v>
      </c>
      <c r="H312">
        <v>2</v>
      </c>
      <c r="I312" t="s">
        <v>534</v>
      </c>
      <c r="J312" t="s">
        <v>535</v>
      </c>
      <c r="K312" t="s">
        <v>536</v>
      </c>
      <c r="L312">
        <v>1367</v>
      </c>
      <c r="N312">
        <v>1011</v>
      </c>
      <c r="O312" t="s">
        <v>530</v>
      </c>
      <c r="P312" t="s">
        <v>530</v>
      </c>
      <c r="Q312">
        <v>1</v>
      </c>
      <c r="X312">
        <v>0.04</v>
      </c>
      <c r="Y312">
        <v>0</v>
      </c>
      <c r="Z312">
        <v>65.709999999999994</v>
      </c>
      <c r="AA312">
        <v>11.6</v>
      </c>
      <c r="AB312">
        <v>0</v>
      </c>
      <c r="AC312">
        <v>0</v>
      </c>
      <c r="AD312">
        <v>1</v>
      </c>
      <c r="AE312">
        <v>0</v>
      </c>
      <c r="AF312" t="s">
        <v>26</v>
      </c>
      <c r="AG312">
        <v>4.2000000000000003E-2</v>
      </c>
      <c r="AH312">
        <v>2</v>
      </c>
      <c r="AI312">
        <v>74757671</v>
      </c>
      <c r="AJ312">
        <v>292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ROW(Source!A256)</f>
        <v>256</v>
      </c>
      <c r="B313">
        <v>74757681</v>
      </c>
      <c r="C313">
        <v>74757666</v>
      </c>
      <c r="D313">
        <v>49525488</v>
      </c>
      <c r="E313">
        <v>1</v>
      </c>
      <c r="F313">
        <v>1</v>
      </c>
      <c r="G313">
        <v>1</v>
      </c>
      <c r="H313">
        <v>3</v>
      </c>
      <c r="I313" t="s">
        <v>537</v>
      </c>
      <c r="J313" t="s">
        <v>538</v>
      </c>
      <c r="K313" t="s">
        <v>539</v>
      </c>
      <c r="L313">
        <v>1346</v>
      </c>
      <c r="N313">
        <v>1009</v>
      </c>
      <c r="O313" t="s">
        <v>540</v>
      </c>
      <c r="P313" t="s">
        <v>540</v>
      </c>
      <c r="Q313">
        <v>1</v>
      </c>
      <c r="X313">
        <v>0.02</v>
      </c>
      <c r="Y313">
        <v>9.0399999999999991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6</v>
      </c>
      <c r="AG313">
        <v>0.02</v>
      </c>
      <c r="AH313">
        <v>2</v>
      </c>
      <c r="AI313">
        <v>74757672</v>
      </c>
      <c r="AJ313">
        <v>293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ROW(Source!A256)</f>
        <v>256</v>
      </c>
      <c r="B314">
        <v>74757682</v>
      </c>
      <c r="C314">
        <v>74757666</v>
      </c>
      <c r="D314">
        <v>49526492</v>
      </c>
      <c r="E314">
        <v>1</v>
      </c>
      <c r="F314">
        <v>1</v>
      </c>
      <c r="G314">
        <v>1</v>
      </c>
      <c r="H314">
        <v>3</v>
      </c>
      <c r="I314" t="s">
        <v>541</v>
      </c>
      <c r="J314" t="s">
        <v>542</v>
      </c>
      <c r="K314" t="s">
        <v>543</v>
      </c>
      <c r="L314">
        <v>1346</v>
      </c>
      <c r="N314">
        <v>1009</v>
      </c>
      <c r="O314" t="s">
        <v>540</v>
      </c>
      <c r="P314" t="s">
        <v>540</v>
      </c>
      <c r="Q314">
        <v>1</v>
      </c>
      <c r="X314">
        <v>0.08</v>
      </c>
      <c r="Y314">
        <v>23.09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6</v>
      </c>
      <c r="AG314">
        <v>0.08</v>
      </c>
      <c r="AH314">
        <v>2</v>
      </c>
      <c r="AI314">
        <v>74757673</v>
      </c>
      <c r="AJ314">
        <v>294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ROW(Source!A259)</f>
        <v>259</v>
      </c>
      <c r="B315">
        <v>74757694</v>
      </c>
      <c r="C315">
        <v>74757685</v>
      </c>
      <c r="D315">
        <v>31709594</v>
      </c>
      <c r="E315">
        <v>70</v>
      </c>
      <c r="F315">
        <v>1</v>
      </c>
      <c r="G315">
        <v>1</v>
      </c>
      <c r="H315">
        <v>1</v>
      </c>
      <c r="I315" t="s">
        <v>544</v>
      </c>
      <c r="J315" t="s">
        <v>6</v>
      </c>
      <c r="K315" t="s">
        <v>545</v>
      </c>
      <c r="L315">
        <v>1191</v>
      </c>
      <c r="N315">
        <v>1013</v>
      </c>
      <c r="O315" t="s">
        <v>524</v>
      </c>
      <c r="P315" t="s">
        <v>524</v>
      </c>
      <c r="Q315">
        <v>1</v>
      </c>
      <c r="X315">
        <v>1.03</v>
      </c>
      <c r="Y315">
        <v>0</v>
      </c>
      <c r="Z315">
        <v>0</v>
      </c>
      <c r="AA315">
        <v>0</v>
      </c>
      <c r="AB315">
        <v>8.86</v>
      </c>
      <c r="AC315">
        <v>0</v>
      </c>
      <c r="AD315">
        <v>1</v>
      </c>
      <c r="AE315">
        <v>1</v>
      </c>
      <c r="AF315" t="s">
        <v>64</v>
      </c>
      <c r="AG315">
        <v>1.0815000000000001</v>
      </c>
      <c r="AH315">
        <v>2</v>
      </c>
      <c r="AI315">
        <v>74757686</v>
      </c>
      <c r="AJ315">
        <v>297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ROW(Source!A259)</f>
        <v>259</v>
      </c>
      <c r="B316">
        <v>74757695</v>
      </c>
      <c r="C316">
        <v>74757685</v>
      </c>
      <c r="D316">
        <v>31709492</v>
      </c>
      <c r="E316">
        <v>70</v>
      </c>
      <c r="F316">
        <v>1</v>
      </c>
      <c r="G316">
        <v>1</v>
      </c>
      <c r="H316">
        <v>1</v>
      </c>
      <c r="I316" t="s">
        <v>525</v>
      </c>
      <c r="J316" t="s">
        <v>6</v>
      </c>
      <c r="K316" t="s">
        <v>526</v>
      </c>
      <c r="L316">
        <v>1191</v>
      </c>
      <c r="N316">
        <v>1013</v>
      </c>
      <c r="O316" t="s">
        <v>524</v>
      </c>
      <c r="P316" t="s">
        <v>524</v>
      </c>
      <c r="Q316">
        <v>1</v>
      </c>
      <c r="X316">
        <v>0.01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64</v>
      </c>
      <c r="AG316">
        <v>1.0500000000000001E-2</v>
      </c>
      <c r="AH316">
        <v>2</v>
      </c>
      <c r="AI316">
        <v>74757687</v>
      </c>
      <c r="AJ316">
        <v>298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ROW(Source!A259)</f>
        <v>259</v>
      </c>
      <c r="B317">
        <v>74757696</v>
      </c>
      <c r="C317">
        <v>74757685</v>
      </c>
      <c r="D317">
        <v>49672695</v>
      </c>
      <c r="E317">
        <v>1</v>
      </c>
      <c r="F317">
        <v>1</v>
      </c>
      <c r="G317">
        <v>1</v>
      </c>
      <c r="H317">
        <v>2</v>
      </c>
      <c r="I317" t="s">
        <v>531</v>
      </c>
      <c r="J317" t="s">
        <v>532</v>
      </c>
      <c r="K317" t="s">
        <v>533</v>
      </c>
      <c r="L317">
        <v>1367</v>
      </c>
      <c r="N317">
        <v>1011</v>
      </c>
      <c r="O317" t="s">
        <v>530</v>
      </c>
      <c r="P317" t="s">
        <v>530</v>
      </c>
      <c r="Q317">
        <v>1</v>
      </c>
      <c r="X317">
        <v>0.26</v>
      </c>
      <c r="Y317">
        <v>0</v>
      </c>
      <c r="Z317">
        <v>3.12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64</v>
      </c>
      <c r="AG317">
        <v>0.27300000000000002</v>
      </c>
      <c r="AH317">
        <v>2</v>
      </c>
      <c r="AI317">
        <v>74757688</v>
      </c>
      <c r="AJ317">
        <v>299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ROW(Source!A259)</f>
        <v>259</v>
      </c>
      <c r="B318">
        <v>74757697</v>
      </c>
      <c r="C318">
        <v>74757685</v>
      </c>
      <c r="D318">
        <v>49673503</v>
      </c>
      <c r="E318">
        <v>1</v>
      </c>
      <c r="F318">
        <v>1</v>
      </c>
      <c r="G318">
        <v>1</v>
      </c>
      <c r="H318">
        <v>2</v>
      </c>
      <c r="I318" t="s">
        <v>534</v>
      </c>
      <c r="J318" t="s">
        <v>535</v>
      </c>
      <c r="K318" t="s">
        <v>536</v>
      </c>
      <c r="L318">
        <v>1367</v>
      </c>
      <c r="N318">
        <v>1011</v>
      </c>
      <c r="O318" t="s">
        <v>530</v>
      </c>
      <c r="P318" t="s">
        <v>530</v>
      </c>
      <c r="Q318">
        <v>1</v>
      </c>
      <c r="X318">
        <v>0.01</v>
      </c>
      <c r="Y318">
        <v>0</v>
      </c>
      <c r="Z318">
        <v>65.709999999999994</v>
      </c>
      <c r="AA318">
        <v>11.6</v>
      </c>
      <c r="AB318">
        <v>0</v>
      </c>
      <c r="AC318">
        <v>0</v>
      </c>
      <c r="AD318">
        <v>1</v>
      </c>
      <c r="AE318">
        <v>0</v>
      </c>
      <c r="AF318" t="s">
        <v>64</v>
      </c>
      <c r="AG318">
        <v>1.0500000000000001E-2</v>
      </c>
      <c r="AH318">
        <v>2</v>
      </c>
      <c r="AI318">
        <v>74757689</v>
      </c>
      <c r="AJ318">
        <v>300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ROW(Source!A259)</f>
        <v>259</v>
      </c>
      <c r="B319">
        <v>74757698</v>
      </c>
      <c r="C319">
        <v>74757685</v>
      </c>
      <c r="D319">
        <v>49525488</v>
      </c>
      <c r="E319">
        <v>1</v>
      </c>
      <c r="F319">
        <v>1</v>
      </c>
      <c r="G319">
        <v>1</v>
      </c>
      <c r="H319">
        <v>3</v>
      </c>
      <c r="I319" t="s">
        <v>537</v>
      </c>
      <c r="J319" t="s">
        <v>538</v>
      </c>
      <c r="K319" t="s">
        <v>539</v>
      </c>
      <c r="L319">
        <v>1346</v>
      </c>
      <c r="N319">
        <v>1009</v>
      </c>
      <c r="O319" t="s">
        <v>540</v>
      </c>
      <c r="P319" t="s">
        <v>540</v>
      </c>
      <c r="Q319">
        <v>1</v>
      </c>
      <c r="X319">
        <v>0.2</v>
      </c>
      <c r="Y319">
        <v>9.0399999999999991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6</v>
      </c>
      <c r="AG319">
        <v>0.2</v>
      </c>
      <c r="AH319">
        <v>2</v>
      </c>
      <c r="AI319">
        <v>74757690</v>
      </c>
      <c r="AJ319">
        <v>301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ROW(Source!A259)</f>
        <v>259</v>
      </c>
      <c r="B320">
        <v>74757699</v>
      </c>
      <c r="C320">
        <v>74757685</v>
      </c>
      <c r="D320">
        <v>49526492</v>
      </c>
      <c r="E320">
        <v>1</v>
      </c>
      <c r="F320">
        <v>1</v>
      </c>
      <c r="G320">
        <v>1</v>
      </c>
      <c r="H320">
        <v>3</v>
      </c>
      <c r="I320" t="s">
        <v>541</v>
      </c>
      <c r="J320" t="s">
        <v>542</v>
      </c>
      <c r="K320" t="s">
        <v>543</v>
      </c>
      <c r="L320">
        <v>1346</v>
      </c>
      <c r="N320">
        <v>1009</v>
      </c>
      <c r="O320" t="s">
        <v>540</v>
      </c>
      <c r="P320" t="s">
        <v>540</v>
      </c>
      <c r="Q320">
        <v>1</v>
      </c>
      <c r="X320">
        <v>0.246</v>
      </c>
      <c r="Y320">
        <v>23.09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6</v>
      </c>
      <c r="AG320">
        <v>0.246</v>
      </c>
      <c r="AH320">
        <v>2</v>
      </c>
      <c r="AI320">
        <v>74757691</v>
      </c>
      <c r="AJ320">
        <v>302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ROW(Source!A259)</f>
        <v>259</v>
      </c>
      <c r="B321">
        <v>74757700</v>
      </c>
      <c r="C321">
        <v>74757685</v>
      </c>
      <c r="D321">
        <v>49514693</v>
      </c>
      <c r="E321">
        <v>70</v>
      </c>
      <c r="F321">
        <v>1</v>
      </c>
      <c r="G321">
        <v>1</v>
      </c>
      <c r="H321">
        <v>3</v>
      </c>
      <c r="I321" t="s">
        <v>578</v>
      </c>
      <c r="J321" t="s">
        <v>6</v>
      </c>
      <c r="K321" t="s">
        <v>579</v>
      </c>
      <c r="L321">
        <v>1371</v>
      </c>
      <c r="N321">
        <v>1013</v>
      </c>
      <c r="O321" t="s">
        <v>23</v>
      </c>
      <c r="P321" t="s">
        <v>23</v>
      </c>
      <c r="Q321">
        <v>1</v>
      </c>
      <c r="X321">
        <v>1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s">
        <v>6</v>
      </c>
      <c r="AG321">
        <v>1</v>
      </c>
      <c r="AH321">
        <v>3</v>
      </c>
      <c r="AI321">
        <v>-1</v>
      </c>
      <c r="AJ321" t="s">
        <v>6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ROW(Source!A261)</f>
        <v>261</v>
      </c>
      <c r="B322">
        <v>74757712</v>
      </c>
      <c r="C322">
        <v>74757703</v>
      </c>
      <c r="D322">
        <v>31714704</v>
      </c>
      <c r="E322">
        <v>70</v>
      </c>
      <c r="F322">
        <v>1</v>
      </c>
      <c r="G322">
        <v>1</v>
      </c>
      <c r="H322">
        <v>1</v>
      </c>
      <c r="I322" t="s">
        <v>546</v>
      </c>
      <c r="J322" t="s">
        <v>6</v>
      </c>
      <c r="K322" t="s">
        <v>547</v>
      </c>
      <c r="L322">
        <v>1191</v>
      </c>
      <c r="N322">
        <v>1013</v>
      </c>
      <c r="O322" t="s">
        <v>524</v>
      </c>
      <c r="P322" t="s">
        <v>524</v>
      </c>
      <c r="Q322">
        <v>1</v>
      </c>
      <c r="X322">
        <v>1.06</v>
      </c>
      <c r="Y322">
        <v>0</v>
      </c>
      <c r="Z322">
        <v>0</v>
      </c>
      <c r="AA322">
        <v>0</v>
      </c>
      <c r="AB322">
        <v>8.9700000000000006</v>
      </c>
      <c r="AC322">
        <v>0</v>
      </c>
      <c r="AD322">
        <v>1</v>
      </c>
      <c r="AE322">
        <v>1</v>
      </c>
      <c r="AF322" t="s">
        <v>26</v>
      </c>
      <c r="AG322">
        <v>1.1130000000000002</v>
      </c>
      <c r="AH322">
        <v>2</v>
      </c>
      <c r="AI322">
        <v>74757704</v>
      </c>
      <c r="AJ322">
        <v>304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ROW(Source!A261)</f>
        <v>261</v>
      </c>
      <c r="B323">
        <v>74757713</v>
      </c>
      <c r="C323">
        <v>74757703</v>
      </c>
      <c r="D323">
        <v>31709492</v>
      </c>
      <c r="E323">
        <v>70</v>
      </c>
      <c r="F323">
        <v>1</v>
      </c>
      <c r="G323">
        <v>1</v>
      </c>
      <c r="H323">
        <v>1</v>
      </c>
      <c r="I323" t="s">
        <v>525</v>
      </c>
      <c r="J323" t="s">
        <v>6</v>
      </c>
      <c r="K323" t="s">
        <v>526</v>
      </c>
      <c r="L323">
        <v>1191</v>
      </c>
      <c r="N323">
        <v>1013</v>
      </c>
      <c r="O323" t="s">
        <v>524</v>
      </c>
      <c r="P323" t="s">
        <v>524</v>
      </c>
      <c r="Q323">
        <v>1</v>
      </c>
      <c r="X323">
        <v>0.01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2</v>
      </c>
      <c r="AF323" t="s">
        <v>26</v>
      </c>
      <c r="AG323">
        <v>1.0500000000000001E-2</v>
      </c>
      <c r="AH323">
        <v>2</v>
      </c>
      <c r="AI323">
        <v>74757705</v>
      </c>
      <c r="AJ323">
        <v>305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ROW(Source!A261)</f>
        <v>261</v>
      </c>
      <c r="B324">
        <v>74757714</v>
      </c>
      <c r="C324">
        <v>74757703</v>
      </c>
      <c r="D324">
        <v>49672695</v>
      </c>
      <c r="E324">
        <v>1</v>
      </c>
      <c r="F324">
        <v>1</v>
      </c>
      <c r="G324">
        <v>1</v>
      </c>
      <c r="H324">
        <v>2</v>
      </c>
      <c r="I324" t="s">
        <v>531</v>
      </c>
      <c r="J324" t="s">
        <v>532</v>
      </c>
      <c r="K324" t="s">
        <v>533</v>
      </c>
      <c r="L324">
        <v>1367</v>
      </c>
      <c r="N324">
        <v>1011</v>
      </c>
      <c r="O324" t="s">
        <v>530</v>
      </c>
      <c r="P324" t="s">
        <v>530</v>
      </c>
      <c r="Q324">
        <v>1</v>
      </c>
      <c r="X324">
        <v>0.27</v>
      </c>
      <c r="Y324">
        <v>0</v>
      </c>
      <c r="Z324">
        <v>3.12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26</v>
      </c>
      <c r="AG324">
        <v>0.28350000000000003</v>
      </c>
      <c r="AH324">
        <v>2</v>
      </c>
      <c r="AI324">
        <v>74757706</v>
      </c>
      <c r="AJ324">
        <v>306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ROW(Source!A261)</f>
        <v>261</v>
      </c>
      <c r="B325">
        <v>74757715</v>
      </c>
      <c r="C325">
        <v>74757703</v>
      </c>
      <c r="D325">
        <v>49673503</v>
      </c>
      <c r="E325">
        <v>1</v>
      </c>
      <c r="F325">
        <v>1</v>
      </c>
      <c r="G325">
        <v>1</v>
      </c>
      <c r="H325">
        <v>2</v>
      </c>
      <c r="I325" t="s">
        <v>534</v>
      </c>
      <c r="J325" t="s">
        <v>535</v>
      </c>
      <c r="K325" t="s">
        <v>536</v>
      </c>
      <c r="L325">
        <v>1367</v>
      </c>
      <c r="N325">
        <v>1011</v>
      </c>
      <c r="O325" t="s">
        <v>530</v>
      </c>
      <c r="P325" t="s">
        <v>530</v>
      </c>
      <c r="Q325">
        <v>1</v>
      </c>
      <c r="X325">
        <v>0.01</v>
      </c>
      <c r="Y325">
        <v>0</v>
      </c>
      <c r="Z325">
        <v>65.709999999999994</v>
      </c>
      <c r="AA325">
        <v>11.6</v>
      </c>
      <c r="AB325">
        <v>0</v>
      </c>
      <c r="AC325">
        <v>0</v>
      </c>
      <c r="AD325">
        <v>1</v>
      </c>
      <c r="AE325">
        <v>0</v>
      </c>
      <c r="AF325" t="s">
        <v>26</v>
      </c>
      <c r="AG325">
        <v>1.0500000000000001E-2</v>
      </c>
      <c r="AH325">
        <v>2</v>
      </c>
      <c r="AI325">
        <v>74757707</v>
      </c>
      <c r="AJ325">
        <v>307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ROW(Source!A261)</f>
        <v>261</v>
      </c>
      <c r="B326">
        <v>74757716</v>
      </c>
      <c r="C326">
        <v>74757703</v>
      </c>
      <c r="D326">
        <v>49525488</v>
      </c>
      <c r="E326">
        <v>1</v>
      </c>
      <c r="F326">
        <v>1</v>
      </c>
      <c r="G326">
        <v>1</v>
      </c>
      <c r="H326">
        <v>3</v>
      </c>
      <c r="I326" t="s">
        <v>537</v>
      </c>
      <c r="J326" t="s">
        <v>538</v>
      </c>
      <c r="K326" t="s">
        <v>539</v>
      </c>
      <c r="L326">
        <v>1346</v>
      </c>
      <c r="N326">
        <v>1009</v>
      </c>
      <c r="O326" t="s">
        <v>540</v>
      </c>
      <c r="P326" t="s">
        <v>540</v>
      </c>
      <c r="Q326">
        <v>1</v>
      </c>
      <c r="X326">
        <v>0.2</v>
      </c>
      <c r="Y326">
        <v>9.0399999999999991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6</v>
      </c>
      <c r="AG326">
        <v>0.2</v>
      </c>
      <c r="AH326">
        <v>2</v>
      </c>
      <c r="AI326">
        <v>74757708</v>
      </c>
      <c r="AJ326">
        <v>308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ROW(Source!A261)</f>
        <v>261</v>
      </c>
      <c r="B327">
        <v>74757717</v>
      </c>
      <c r="C327">
        <v>74757703</v>
      </c>
      <c r="D327">
        <v>49526492</v>
      </c>
      <c r="E327">
        <v>1</v>
      </c>
      <c r="F327">
        <v>1</v>
      </c>
      <c r="G327">
        <v>1</v>
      </c>
      <c r="H327">
        <v>3</v>
      </c>
      <c r="I327" t="s">
        <v>541</v>
      </c>
      <c r="J327" t="s">
        <v>542</v>
      </c>
      <c r="K327" t="s">
        <v>543</v>
      </c>
      <c r="L327">
        <v>1346</v>
      </c>
      <c r="N327">
        <v>1009</v>
      </c>
      <c r="O327" t="s">
        <v>540</v>
      </c>
      <c r="P327" t="s">
        <v>540</v>
      </c>
      <c r="Q327">
        <v>1</v>
      </c>
      <c r="X327">
        <v>0.56000000000000005</v>
      </c>
      <c r="Y327">
        <v>23.09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6</v>
      </c>
      <c r="AG327">
        <v>0.56000000000000005</v>
      </c>
      <c r="AH327">
        <v>2</v>
      </c>
      <c r="AI327">
        <v>74757709</v>
      </c>
      <c r="AJ327">
        <v>309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ROW(Source!A261)</f>
        <v>261</v>
      </c>
      <c r="B328">
        <v>74757718</v>
      </c>
      <c r="C328">
        <v>74757703</v>
      </c>
      <c r="D328">
        <v>49514680</v>
      </c>
      <c r="E328">
        <v>70</v>
      </c>
      <c r="F328">
        <v>1</v>
      </c>
      <c r="G328">
        <v>1</v>
      </c>
      <c r="H328">
        <v>3</v>
      </c>
      <c r="I328" t="s">
        <v>580</v>
      </c>
      <c r="J328" t="s">
        <v>6</v>
      </c>
      <c r="K328" t="s">
        <v>581</v>
      </c>
      <c r="L328">
        <v>1371</v>
      </c>
      <c r="N328">
        <v>1013</v>
      </c>
      <c r="O328" t="s">
        <v>23</v>
      </c>
      <c r="P328" t="s">
        <v>23</v>
      </c>
      <c r="Q328">
        <v>1</v>
      </c>
      <c r="X328">
        <v>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s">
        <v>6</v>
      </c>
      <c r="AG328">
        <v>1</v>
      </c>
      <c r="AH328">
        <v>3</v>
      </c>
      <c r="AI328">
        <v>-1</v>
      </c>
      <c r="AJ328" t="s">
        <v>6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ROW(Source!A264)</f>
        <v>264</v>
      </c>
      <c r="B329">
        <v>74757729</v>
      </c>
      <c r="C329">
        <v>74757721</v>
      </c>
      <c r="D329">
        <v>31709863</v>
      </c>
      <c r="E329">
        <v>70</v>
      </c>
      <c r="F329">
        <v>1</v>
      </c>
      <c r="G329">
        <v>1</v>
      </c>
      <c r="H329">
        <v>1</v>
      </c>
      <c r="I329" t="s">
        <v>566</v>
      </c>
      <c r="J329" t="s">
        <v>6</v>
      </c>
      <c r="K329" t="s">
        <v>567</v>
      </c>
      <c r="L329">
        <v>1191</v>
      </c>
      <c r="N329">
        <v>1013</v>
      </c>
      <c r="O329" t="s">
        <v>524</v>
      </c>
      <c r="P329" t="s">
        <v>524</v>
      </c>
      <c r="Q329">
        <v>1</v>
      </c>
      <c r="X329">
        <v>24.8</v>
      </c>
      <c r="Y329">
        <v>0</v>
      </c>
      <c r="Z329">
        <v>0</v>
      </c>
      <c r="AA329">
        <v>0</v>
      </c>
      <c r="AB329">
        <v>8.5299999999999994</v>
      </c>
      <c r="AC329">
        <v>0</v>
      </c>
      <c r="AD329">
        <v>1</v>
      </c>
      <c r="AE329">
        <v>1</v>
      </c>
      <c r="AF329" t="s">
        <v>26</v>
      </c>
      <c r="AG329">
        <v>26.040000000000003</v>
      </c>
      <c r="AH329">
        <v>2</v>
      </c>
      <c r="AI329">
        <v>74757722</v>
      </c>
      <c r="AJ329">
        <v>312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ROW(Source!A264)</f>
        <v>264</v>
      </c>
      <c r="B330">
        <v>74757730</v>
      </c>
      <c r="C330">
        <v>74757721</v>
      </c>
      <c r="D330">
        <v>31709492</v>
      </c>
      <c r="E330">
        <v>70</v>
      </c>
      <c r="F330">
        <v>1</v>
      </c>
      <c r="G330">
        <v>1</v>
      </c>
      <c r="H330">
        <v>1</v>
      </c>
      <c r="I330" t="s">
        <v>525</v>
      </c>
      <c r="J330" t="s">
        <v>6</v>
      </c>
      <c r="K330" t="s">
        <v>526</v>
      </c>
      <c r="L330">
        <v>1191</v>
      </c>
      <c r="N330">
        <v>1013</v>
      </c>
      <c r="O330" t="s">
        <v>524</v>
      </c>
      <c r="P330" t="s">
        <v>524</v>
      </c>
      <c r="Q330">
        <v>1</v>
      </c>
      <c r="X330">
        <v>0.02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2</v>
      </c>
      <c r="AF330" t="s">
        <v>26</v>
      </c>
      <c r="AG330">
        <v>2.1000000000000001E-2</v>
      </c>
      <c r="AH330">
        <v>2</v>
      </c>
      <c r="AI330">
        <v>74757723</v>
      </c>
      <c r="AJ330">
        <v>313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ROW(Source!A264)</f>
        <v>264</v>
      </c>
      <c r="B331">
        <v>74757731</v>
      </c>
      <c r="C331">
        <v>74757721</v>
      </c>
      <c r="D331">
        <v>49672767</v>
      </c>
      <c r="E331">
        <v>1</v>
      </c>
      <c r="F331">
        <v>1</v>
      </c>
      <c r="G331">
        <v>1</v>
      </c>
      <c r="H331">
        <v>2</v>
      </c>
      <c r="I331" t="s">
        <v>568</v>
      </c>
      <c r="J331" t="s">
        <v>569</v>
      </c>
      <c r="K331" t="s">
        <v>570</v>
      </c>
      <c r="L331">
        <v>1367</v>
      </c>
      <c r="N331">
        <v>1011</v>
      </c>
      <c r="O331" t="s">
        <v>530</v>
      </c>
      <c r="P331" t="s">
        <v>530</v>
      </c>
      <c r="Q331">
        <v>1</v>
      </c>
      <c r="X331">
        <v>3.0000000000000001E-3</v>
      </c>
      <c r="Y331">
        <v>0</v>
      </c>
      <c r="Z331">
        <v>31.26</v>
      </c>
      <c r="AA331">
        <v>13.5</v>
      </c>
      <c r="AB331">
        <v>0</v>
      </c>
      <c r="AC331">
        <v>0</v>
      </c>
      <c r="AD331">
        <v>1</v>
      </c>
      <c r="AE331">
        <v>0</v>
      </c>
      <c r="AF331" t="s">
        <v>26</v>
      </c>
      <c r="AG331">
        <v>3.15E-3</v>
      </c>
      <c r="AH331">
        <v>2</v>
      </c>
      <c r="AI331">
        <v>74757724</v>
      </c>
      <c r="AJ331">
        <v>314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ROW(Source!A264)</f>
        <v>264</v>
      </c>
      <c r="B332">
        <v>74757732</v>
      </c>
      <c r="C332">
        <v>74757721</v>
      </c>
      <c r="D332">
        <v>49673503</v>
      </c>
      <c r="E332">
        <v>1</v>
      </c>
      <c r="F332">
        <v>1</v>
      </c>
      <c r="G332">
        <v>1</v>
      </c>
      <c r="H332">
        <v>2</v>
      </c>
      <c r="I332" t="s">
        <v>534</v>
      </c>
      <c r="J332" t="s">
        <v>535</v>
      </c>
      <c r="K332" t="s">
        <v>536</v>
      </c>
      <c r="L332">
        <v>1367</v>
      </c>
      <c r="N332">
        <v>1011</v>
      </c>
      <c r="O332" t="s">
        <v>530</v>
      </c>
      <c r="P332" t="s">
        <v>530</v>
      </c>
      <c r="Q332">
        <v>1</v>
      </c>
      <c r="X332">
        <v>0.02</v>
      </c>
      <c r="Y332">
        <v>0</v>
      </c>
      <c r="Z332">
        <v>65.709999999999994</v>
      </c>
      <c r="AA332">
        <v>11.6</v>
      </c>
      <c r="AB332">
        <v>0</v>
      </c>
      <c r="AC332">
        <v>0</v>
      </c>
      <c r="AD332">
        <v>1</v>
      </c>
      <c r="AE332">
        <v>0</v>
      </c>
      <c r="AF332" t="s">
        <v>26</v>
      </c>
      <c r="AG332">
        <v>2.1000000000000001E-2</v>
      </c>
      <c r="AH332">
        <v>2</v>
      </c>
      <c r="AI332">
        <v>74757725</v>
      </c>
      <c r="AJ332">
        <v>315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ROW(Source!A264)</f>
        <v>264</v>
      </c>
      <c r="B333">
        <v>74757733</v>
      </c>
      <c r="C333">
        <v>74757721</v>
      </c>
      <c r="D333">
        <v>49523218</v>
      </c>
      <c r="E333">
        <v>1</v>
      </c>
      <c r="F333">
        <v>1</v>
      </c>
      <c r="G333">
        <v>1</v>
      </c>
      <c r="H333">
        <v>3</v>
      </c>
      <c r="I333" t="s">
        <v>593</v>
      </c>
      <c r="J333" t="s">
        <v>594</v>
      </c>
      <c r="K333" t="s">
        <v>595</v>
      </c>
      <c r="L333">
        <v>1374</v>
      </c>
      <c r="N333">
        <v>1013</v>
      </c>
      <c r="O333" t="s">
        <v>596</v>
      </c>
      <c r="P333" t="s">
        <v>596</v>
      </c>
      <c r="Q333">
        <v>1</v>
      </c>
      <c r="X333">
        <v>2.12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s">
        <v>6</v>
      </c>
      <c r="AG333">
        <v>2.12</v>
      </c>
      <c r="AH333">
        <v>3</v>
      </c>
      <c r="AI333">
        <v>-1</v>
      </c>
      <c r="AJ333" t="s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ROW(Source!A264)</f>
        <v>264</v>
      </c>
      <c r="B334">
        <v>74757734</v>
      </c>
      <c r="C334">
        <v>74757721</v>
      </c>
      <c r="D334">
        <v>49525697</v>
      </c>
      <c r="E334">
        <v>1</v>
      </c>
      <c r="F334">
        <v>1</v>
      </c>
      <c r="G334">
        <v>1</v>
      </c>
      <c r="H334">
        <v>3</v>
      </c>
      <c r="I334" t="s">
        <v>571</v>
      </c>
      <c r="J334" t="s">
        <v>572</v>
      </c>
      <c r="K334" t="s">
        <v>573</v>
      </c>
      <c r="L334">
        <v>1425</v>
      </c>
      <c r="N334">
        <v>1013</v>
      </c>
      <c r="O334" t="s">
        <v>263</v>
      </c>
      <c r="P334" t="s">
        <v>263</v>
      </c>
      <c r="Q334">
        <v>1</v>
      </c>
      <c r="X334">
        <v>4.04</v>
      </c>
      <c r="Y334">
        <v>8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6</v>
      </c>
      <c r="AG334">
        <v>4.04</v>
      </c>
      <c r="AH334">
        <v>2</v>
      </c>
      <c r="AI334">
        <v>74757726</v>
      </c>
      <c r="AJ334">
        <v>316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ROW(Source!A264)</f>
        <v>264</v>
      </c>
      <c r="B335">
        <v>74757735</v>
      </c>
      <c r="C335">
        <v>74757721</v>
      </c>
      <c r="D335">
        <v>49511402</v>
      </c>
      <c r="E335">
        <v>70</v>
      </c>
      <c r="F335">
        <v>1</v>
      </c>
      <c r="G335">
        <v>1</v>
      </c>
      <c r="H335">
        <v>3</v>
      </c>
      <c r="I335" t="s">
        <v>597</v>
      </c>
      <c r="J335" t="s">
        <v>6</v>
      </c>
      <c r="K335" t="s">
        <v>598</v>
      </c>
      <c r="L335">
        <v>1371</v>
      </c>
      <c r="N335">
        <v>1013</v>
      </c>
      <c r="O335" t="s">
        <v>23</v>
      </c>
      <c r="P335" t="s">
        <v>23</v>
      </c>
      <c r="Q335">
        <v>1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 t="s">
        <v>6</v>
      </c>
      <c r="AG335">
        <v>0</v>
      </c>
      <c r="AH335">
        <v>3</v>
      </c>
      <c r="AI335">
        <v>-1</v>
      </c>
      <c r="AJ335" t="s">
        <v>6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ROW(Source!A264)</f>
        <v>264</v>
      </c>
      <c r="B336">
        <v>74757736</v>
      </c>
      <c r="C336">
        <v>74757721</v>
      </c>
      <c r="D336">
        <v>49555026</v>
      </c>
      <c r="E336">
        <v>1</v>
      </c>
      <c r="F336">
        <v>1</v>
      </c>
      <c r="G336">
        <v>1</v>
      </c>
      <c r="H336">
        <v>3</v>
      </c>
      <c r="I336" t="s">
        <v>574</v>
      </c>
      <c r="J336" t="s">
        <v>575</v>
      </c>
      <c r="K336" t="s">
        <v>576</v>
      </c>
      <c r="L336">
        <v>1296</v>
      </c>
      <c r="N336">
        <v>1002</v>
      </c>
      <c r="O336" t="s">
        <v>577</v>
      </c>
      <c r="P336" t="s">
        <v>577</v>
      </c>
      <c r="Q336">
        <v>1</v>
      </c>
      <c r="X336">
        <v>2.1267</v>
      </c>
      <c r="Y336">
        <v>131.35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6</v>
      </c>
      <c r="AG336">
        <v>2.1267</v>
      </c>
      <c r="AH336">
        <v>2</v>
      </c>
      <c r="AI336">
        <v>74757727</v>
      </c>
      <c r="AJ336">
        <v>317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ROW(Source!A264)</f>
        <v>264</v>
      </c>
      <c r="B337">
        <v>74757737</v>
      </c>
      <c r="C337">
        <v>74757721</v>
      </c>
      <c r="D337">
        <v>49514665</v>
      </c>
      <c r="E337">
        <v>70</v>
      </c>
      <c r="F337">
        <v>1</v>
      </c>
      <c r="G337">
        <v>1</v>
      </c>
      <c r="H337">
        <v>3</v>
      </c>
      <c r="I337" t="s">
        <v>599</v>
      </c>
      <c r="J337" t="s">
        <v>6</v>
      </c>
      <c r="K337" t="s">
        <v>600</v>
      </c>
      <c r="L337">
        <v>1371</v>
      </c>
      <c r="N337">
        <v>1013</v>
      </c>
      <c r="O337" t="s">
        <v>23</v>
      </c>
      <c r="P337" t="s">
        <v>23</v>
      </c>
      <c r="Q337">
        <v>1</v>
      </c>
      <c r="X337">
        <v>100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s">
        <v>6</v>
      </c>
      <c r="AG337">
        <v>100</v>
      </c>
      <c r="AH337">
        <v>3</v>
      </c>
      <c r="AI337">
        <v>-1</v>
      </c>
      <c r="AJ337" t="s">
        <v>6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ROW(Source!A266)</f>
        <v>266</v>
      </c>
      <c r="B338">
        <v>74757753</v>
      </c>
      <c r="C338">
        <v>74757739</v>
      </c>
      <c r="D338">
        <v>31715109</v>
      </c>
      <c r="E338">
        <v>70</v>
      </c>
      <c r="F338">
        <v>1</v>
      </c>
      <c r="G338">
        <v>1</v>
      </c>
      <c r="H338">
        <v>1</v>
      </c>
      <c r="I338" t="s">
        <v>548</v>
      </c>
      <c r="J338" t="s">
        <v>6</v>
      </c>
      <c r="K338" t="s">
        <v>549</v>
      </c>
      <c r="L338">
        <v>1191</v>
      </c>
      <c r="N338">
        <v>1013</v>
      </c>
      <c r="O338" t="s">
        <v>524</v>
      </c>
      <c r="P338" t="s">
        <v>524</v>
      </c>
      <c r="Q338">
        <v>1</v>
      </c>
      <c r="X338">
        <v>122</v>
      </c>
      <c r="Y338">
        <v>0</v>
      </c>
      <c r="Z338">
        <v>0</v>
      </c>
      <c r="AA338">
        <v>0</v>
      </c>
      <c r="AB338">
        <v>8.74</v>
      </c>
      <c r="AC338">
        <v>0</v>
      </c>
      <c r="AD338">
        <v>1</v>
      </c>
      <c r="AE338">
        <v>1</v>
      </c>
      <c r="AF338" t="s">
        <v>64</v>
      </c>
      <c r="AG338">
        <v>128.1</v>
      </c>
      <c r="AH338">
        <v>2</v>
      </c>
      <c r="AI338">
        <v>74757740</v>
      </c>
      <c r="AJ338">
        <v>319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ROW(Source!A266)</f>
        <v>266</v>
      </c>
      <c r="B339">
        <v>74757754</v>
      </c>
      <c r="C339">
        <v>74757739</v>
      </c>
      <c r="D339">
        <v>31709492</v>
      </c>
      <c r="E339">
        <v>70</v>
      </c>
      <c r="F339">
        <v>1</v>
      </c>
      <c r="G339">
        <v>1</v>
      </c>
      <c r="H339">
        <v>1</v>
      </c>
      <c r="I339" t="s">
        <v>525</v>
      </c>
      <c r="J339" t="s">
        <v>6</v>
      </c>
      <c r="K339" t="s">
        <v>526</v>
      </c>
      <c r="L339">
        <v>1191</v>
      </c>
      <c r="N339">
        <v>1013</v>
      </c>
      <c r="O339" t="s">
        <v>524</v>
      </c>
      <c r="P339" t="s">
        <v>524</v>
      </c>
      <c r="Q339">
        <v>1</v>
      </c>
      <c r="X339">
        <v>0.64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2</v>
      </c>
      <c r="AF339" t="s">
        <v>64</v>
      </c>
      <c r="AG339">
        <v>0.67200000000000004</v>
      </c>
      <c r="AH339">
        <v>2</v>
      </c>
      <c r="AI339">
        <v>74757741</v>
      </c>
      <c r="AJ339">
        <v>320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ROW(Source!A266)</f>
        <v>266</v>
      </c>
      <c r="B340">
        <v>74757755</v>
      </c>
      <c r="C340">
        <v>74757739</v>
      </c>
      <c r="D340">
        <v>49672573</v>
      </c>
      <c r="E340">
        <v>1</v>
      </c>
      <c r="F340">
        <v>1</v>
      </c>
      <c r="G340">
        <v>1</v>
      </c>
      <c r="H340">
        <v>2</v>
      </c>
      <c r="I340" t="s">
        <v>527</v>
      </c>
      <c r="J340" t="s">
        <v>528</v>
      </c>
      <c r="K340" t="s">
        <v>529</v>
      </c>
      <c r="L340">
        <v>1367</v>
      </c>
      <c r="N340">
        <v>1011</v>
      </c>
      <c r="O340" t="s">
        <v>530</v>
      </c>
      <c r="P340" t="s">
        <v>530</v>
      </c>
      <c r="Q340">
        <v>1</v>
      </c>
      <c r="X340">
        <v>0.25</v>
      </c>
      <c r="Y340">
        <v>0</v>
      </c>
      <c r="Z340">
        <v>115.4</v>
      </c>
      <c r="AA340">
        <v>13.5</v>
      </c>
      <c r="AB340">
        <v>0</v>
      </c>
      <c r="AC340">
        <v>0</v>
      </c>
      <c r="AD340">
        <v>1</v>
      </c>
      <c r="AE340">
        <v>0</v>
      </c>
      <c r="AF340" t="s">
        <v>64</v>
      </c>
      <c r="AG340">
        <v>0.26250000000000001</v>
      </c>
      <c r="AH340">
        <v>2</v>
      </c>
      <c r="AI340">
        <v>74757742</v>
      </c>
      <c r="AJ340">
        <v>321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ROW(Source!A266)</f>
        <v>266</v>
      </c>
      <c r="B341">
        <v>74757756</v>
      </c>
      <c r="C341">
        <v>74757739</v>
      </c>
      <c r="D341">
        <v>49672695</v>
      </c>
      <c r="E341">
        <v>1</v>
      </c>
      <c r="F341">
        <v>1</v>
      </c>
      <c r="G341">
        <v>1</v>
      </c>
      <c r="H341">
        <v>2</v>
      </c>
      <c r="I341" t="s">
        <v>531</v>
      </c>
      <c r="J341" t="s">
        <v>532</v>
      </c>
      <c r="K341" t="s">
        <v>533</v>
      </c>
      <c r="L341">
        <v>1367</v>
      </c>
      <c r="N341">
        <v>1011</v>
      </c>
      <c r="O341" t="s">
        <v>530</v>
      </c>
      <c r="P341" t="s">
        <v>530</v>
      </c>
      <c r="Q341">
        <v>1</v>
      </c>
      <c r="X341">
        <v>17.649999999999999</v>
      </c>
      <c r="Y341">
        <v>0</v>
      </c>
      <c r="Z341">
        <v>3.12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64</v>
      </c>
      <c r="AG341">
        <v>18.532499999999999</v>
      </c>
      <c r="AH341">
        <v>2</v>
      </c>
      <c r="AI341">
        <v>74757743</v>
      </c>
      <c r="AJ341">
        <v>322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ROW(Source!A266)</f>
        <v>266</v>
      </c>
      <c r="B342">
        <v>74757757</v>
      </c>
      <c r="C342">
        <v>74757739</v>
      </c>
      <c r="D342">
        <v>49672703</v>
      </c>
      <c r="E342">
        <v>1</v>
      </c>
      <c r="F342">
        <v>1</v>
      </c>
      <c r="G342">
        <v>1</v>
      </c>
      <c r="H342">
        <v>2</v>
      </c>
      <c r="I342" t="s">
        <v>550</v>
      </c>
      <c r="J342" t="s">
        <v>551</v>
      </c>
      <c r="K342" t="s">
        <v>552</v>
      </c>
      <c r="L342">
        <v>1367</v>
      </c>
      <c r="N342">
        <v>1011</v>
      </c>
      <c r="O342" t="s">
        <v>530</v>
      </c>
      <c r="P342" t="s">
        <v>530</v>
      </c>
      <c r="Q342">
        <v>1</v>
      </c>
      <c r="X342">
        <v>0.23</v>
      </c>
      <c r="Y342">
        <v>0</v>
      </c>
      <c r="Z342">
        <v>6.66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64</v>
      </c>
      <c r="AG342">
        <v>0.24150000000000002</v>
      </c>
      <c r="AH342">
        <v>2</v>
      </c>
      <c r="AI342">
        <v>74757744</v>
      </c>
      <c r="AJ342">
        <v>323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ROW(Source!A266)</f>
        <v>266</v>
      </c>
      <c r="B343">
        <v>74757758</v>
      </c>
      <c r="C343">
        <v>74757739</v>
      </c>
      <c r="D343">
        <v>49673503</v>
      </c>
      <c r="E343">
        <v>1</v>
      </c>
      <c r="F343">
        <v>1</v>
      </c>
      <c r="G343">
        <v>1</v>
      </c>
      <c r="H343">
        <v>2</v>
      </c>
      <c r="I343" t="s">
        <v>534</v>
      </c>
      <c r="J343" t="s">
        <v>535</v>
      </c>
      <c r="K343" t="s">
        <v>536</v>
      </c>
      <c r="L343">
        <v>1367</v>
      </c>
      <c r="N343">
        <v>1011</v>
      </c>
      <c r="O343" t="s">
        <v>530</v>
      </c>
      <c r="P343" t="s">
        <v>530</v>
      </c>
      <c r="Q343">
        <v>1</v>
      </c>
      <c r="X343">
        <v>0.39</v>
      </c>
      <c r="Y343">
        <v>0</v>
      </c>
      <c r="Z343">
        <v>65.709999999999994</v>
      </c>
      <c r="AA343">
        <v>11.6</v>
      </c>
      <c r="AB343">
        <v>0</v>
      </c>
      <c r="AC343">
        <v>0</v>
      </c>
      <c r="AD343">
        <v>1</v>
      </c>
      <c r="AE343">
        <v>0</v>
      </c>
      <c r="AF343" t="s">
        <v>64</v>
      </c>
      <c r="AG343">
        <v>0.40950000000000003</v>
      </c>
      <c r="AH343">
        <v>2</v>
      </c>
      <c r="AI343">
        <v>74757745</v>
      </c>
      <c r="AJ343">
        <v>324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ROW(Source!A266)</f>
        <v>266</v>
      </c>
      <c r="B344">
        <v>74757759</v>
      </c>
      <c r="C344">
        <v>74757739</v>
      </c>
      <c r="D344">
        <v>49673715</v>
      </c>
      <c r="E344">
        <v>1</v>
      </c>
      <c r="F344">
        <v>1</v>
      </c>
      <c r="G344">
        <v>1</v>
      </c>
      <c r="H344">
        <v>2</v>
      </c>
      <c r="I344" t="s">
        <v>553</v>
      </c>
      <c r="J344" t="s">
        <v>554</v>
      </c>
      <c r="K344" t="s">
        <v>555</v>
      </c>
      <c r="L344">
        <v>1367</v>
      </c>
      <c r="N344">
        <v>1011</v>
      </c>
      <c r="O344" t="s">
        <v>530</v>
      </c>
      <c r="P344" t="s">
        <v>530</v>
      </c>
      <c r="Q344">
        <v>1</v>
      </c>
      <c r="X344">
        <v>1.33</v>
      </c>
      <c r="Y344">
        <v>0</v>
      </c>
      <c r="Z344">
        <v>8.1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64</v>
      </c>
      <c r="AG344">
        <v>1.3965000000000001</v>
      </c>
      <c r="AH344">
        <v>2</v>
      </c>
      <c r="AI344">
        <v>74757746</v>
      </c>
      <c r="AJ344">
        <v>325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ROW(Source!A266)</f>
        <v>266</v>
      </c>
      <c r="B345">
        <v>74757760</v>
      </c>
      <c r="C345">
        <v>74757739</v>
      </c>
      <c r="D345">
        <v>49521144</v>
      </c>
      <c r="E345">
        <v>1</v>
      </c>
      <c r="F345">
        <v>1</v>
      </c>
      <c r="G345">
        <v>1</v>
      </c>
      <c r="H345">
        <v>3</v>
      </c>
      <c r="I345" t="s">
        <v>556</v>
      </c>
      <c r="J345" t="s">
        <v>557</v>
      </c>
      <c r="K345" t="s">
        <v>558</v>
      </c>
      <c r="L345">
        <v>1348</v>
      </c>
      <c r="N345">
        <v>1009</v>
      </c>
      <c r="O345" t="s">
        <v>559</v>
      </c>
      <c r="P345" t="s">
        <v>559</v>
      </c>
      <c r="Q345">
        <v>1000</v>
      </c>
      <c r="X345">
        <v>8.4000000000000003E-4</v>
      </c>
      <c r="Y345">
        <v>26499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6</v>
      </c>
      <c r="AG345">
        <v>8.4000000000000003E-4</v>
      </c>
      <c r="AH345">
        <v>2</v>
      </c>
      <c r="AI345">
        <v>74757747</v>
      </c>
      <c r="AJ345">
        <v>326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ROW(Source!A266)</f>
        <v>266</v>
      </c>
      <c r="B346">
        <v>74757761</v>
      </c>
      <c r="C346">
        <v>74757739</v>
      </c>
      <c r="D346">
        <v>49524301</v>
      </c>
      <c r="E346">
        <v>1</v>
      </c>
      <c r="F346">
        <v>1</v>
      </c>
      <c r="G346">
        <v>1</v>
      </c>
      <c r="H346">
        <v>3</v>
      </c>
      <c r="I346" t="s">
        <v>560</v>
      </c>
      <c r="J346" t="s">
        <v>561</v>
      </c>
      <c r="K346" t="s">
        <v>562</v>
      </c>
      <c r="L346">
        <v>1348</v>
      </c>
      <c r="N346">
        <v>1009</v>
      </c>
      <c r="O346" t="s">
        <v>559</v>
      </c>
      <c r="P346" t="s">
        <v>559</v>
      </c>
      <c r="Q346">
        <v>1000</v>
      </c>
      <c r="X346">
        <v>3.8999999999999999E-4</v>
      </c>
      <c r="Y346">
        <v>10362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6</v>
      </c>
      <c r="AG346">
        <v>3.8999999999999999E-4</v>
      </c>
      <c r="AH346">
        <v>2</v>
      </c>
      <c r="AI346">
        <v>74757748</v>
      </c>
      <c r="AJ346">
        <v>327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ROW(Source!A266)</f>
        <v>266</v>
      </c>
      <c r="B347">
        <v>74757762</v>
      </c>
      <c r="C347">
        <v>74757739</v>
      </c>
      <c r="D347">
        <v>49525488</v>
      </c>
      <c r="E347">
        <v>1</v>
      </c>
      <c r="F347">
        <v>1</v>
      </c>
      <c r="G347">
        <v>1</v>
      </c>
      <c r="H347">
        <v>3</v>
      </c>
      <c r="I347" t="s">
        <v>537</v>
      </c>
      <c r="J347" t="s">
        <v>538</v>
      </c>
      <c r="K347" t="s">
        <v>539</v>
      </c>
      <c r="L347">
        <v>1346</v>
      </c>
      <c r="N347">
        <v>1009</v>
      </c>
      <c r="O347" t="s">
        <v>540</v>
      </c>
      <c r="P347" t="s">
        <v>540</v>
      </c>
      <c r="Q347">
        <v>1</v>
      </c>
      <c r="X347">
        <v>11</v>
      </c>
      <c r="Y347">
        <v>9.0399999999999991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6</v>
      </c>
      <c r="AG347">
        <v>11</v>
      </c>
      <c r="AH347">
        <v>2</v>
      </c>
      <c r="AI347">
        <v>74757749</v>
      </c>
      <c r="AJ347">
        <v>328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ROW(Source!A266)</f>
        <v>266</v>
      </c>
      <c r="B348">
        <v>74757763</v>
      </c>
      <c r="C348">
        <v>74757739</v>
      </c>
      <c r="D348">
        <v>49526492</v>
      </c>
      <c r="E348">
        <v>1</v>
      </c>
      <c r="F348">
        <v>1</v>
      </c>
      <c r="G348">
        <v>1</v>
      </c>
      <c r="H348">
        <v>3</v>
      </c>
      <c r="I348" t="s">
        <v>541</v>
      </c>
      <c r="J348" t="s">
        <v>542</v>
      </c>
      <c r="K348" t="s">
        <v>543</v>
      </c>
      <c r="L348">
        <v>1346</v>
      </c>
      <c r="N348">
        <v>1009</v>
      </c>
      <c r="O348" t="s">
        <v>540</v>
      </c>
      <c r="P348" t="s">
        <v>540</v>
      </c>
      <c r="Q348">
        <v>1</v>
      </c>
      <c r="X348">
        <v>7.58</v>
      </c>
      <c r="Y348">
        <v>23.09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6</v>
      </c>
      <c r="AG348">
        <v>7.58</v>
      </c>
      <c r="AH348">
        <v>2</v>
      </c>
      <c r="AI348">
        <v>74757750</v>
      </c>
      <c r="AJ348">
        <v>329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ROW(Source!A266)</f>
        <v>266</v>
      </c>
      <c r="B349">
        <v>74757764</v>
      </c>
      <c r="C349">
        <v>74757739</v>
      </c>
      <c r="D349">
        <v>49512814</v>
      </c>
      <c r="E349">
        <v>70</v>
      </c>
      <c r="F349">
        <v>1</v>
      </c>
      <c r="G349">
        <v>1</v>
      </c>
      <c r="H349">
        <v>3</v>
      </c>
      <c r="I349" t="s">
        <v>582</v>
      </c>
      <c r="J349" t="s">
        <v>6</v>
      </c>
      <c r="K349" t="s">
        <v>583</v>
      </c>
      <c r="L349">
        <v>1327</v>
      </c>
      <c r="N349">
        <v>1005</v>
      </c>
      <c r="O349" t="s">
        <v>105</v>
      </c>
      <c r="P349" t="s">
        <v>105</v>
      </c>
      <c r="Q349">
        <v>1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</v>
      </c>
      <c r="AD349">
        <v>0</v>
      </c>
      <c r="AE349">
        <v>0</v>
      </c>
      <c r="AF349" t="s">
        <v>6</v>
      </c>
      <c r="AG349">
        <v>0</v>
      </c>
      <c r="AH349">
        <v>3</v>
      </c>
      <c r="AI349">
        <v>-1</v>
      </c>
      <c r="AJ349" t="s">
        <v>6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ROW(Source!A266)</f>
        <v>266</v>
      </c>
      <c r="B350">
        <v>74757765</v>
      </c>
      <c r="C350">
        <v>74757739</v>
      </c>
      <c r="D350">
        <v>49555131</v>
      </c>
      <c r="E350">
        <v>1</v>
      </c>
      <c r="F350">
        <v>1</v>
      </c>
      <c r="G350">
        <v>1</v>
      </c>
      <c r="H350">
        <v>3</v>
      </c>
      <c r="I350" t="s">
        <v>563</v>
      </c>
      <c r="J350" t="s">
        <v>564</v>
      </c>
      <c r="K350" t="s">
        <v>565</v>
      </c>
      <c r="L350">
        <v>1348</v>
      </c>
      <c r="N350">
        <v>1009</v>
      </c>
      <c r="O350" t="s">
        <v>559</v>
      </c>
      <c r="P350" t="s">
        <v>559</v>
      </c>
      <c r="Q350">
        <v>1000</v>
      </c>
      <c r="X350">
        <v>5.13E-3</v>
      </c>
      <c r="Y350">
        <v>17183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6</v>
      </c>
      <c r="AG350">
        <v>5.13E-3</v>
      </c>
      <c r="AH350">
        <v>2</v>
      </c>
      <c r="AI350">
        <v>74757751</v>
      </c>
      <c r="AJ350">
        <v>331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ROW(Source!A266)</f>
        <v>266</v>
      </c>
      <c r="B351">
        <v>74757766</v>
      </c>
      <c r="C351">
        <v>74757739</v>
      </c>
      <c r="D351">
        <v>49514607</v>
      </c>
      <c r="E351">
        <v>70</v>
      </c>
      <c r="F351">
        <v>1</v>
      </c>
      <c r="G351">
        <v>1</v>
      </c>
      <c r="H351">
        <v>3</v>
      </c>
      <c r="I351" t="s">
        <v>584</v>
      </c>
      <c r="J351" t="s">
        <v>6</v>
      </c>
      <c r="K351" t="s">
        <v>585</v>
      </c>
      <c r="L351">
        <v>1327</v>
      </c>
      <c r="N351">
        <v>1005</v>
      </c>
      <c r="O351" t="s">
        <v>105</v>
      </c>
      <c r="P351" t="s">
        <v>105</v>
      </c>
      <c r="Q351">
        <v>1</v>
      </c>
      <c r="X351">
        <v>100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s">
        <v>6</v>
      </c>
      <c r="AG351">
        <v>100</v>
      </c>
      <c r="AH351">
        <v>3</v>
      </c>
      <c r="AI351">
        <v>-1</v>
      </c>
      <c r="AJ351" t="s">
        <v>6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ROW(Source!A266)</f>
        <v>266</v>
      </c>
      <c r="B352">
        <v>74757767</v>
      </c>
      <c r="C352">
        <v>74757739</v>
      </c>
      <c r="D352">
        <v>49514616</v>
      </c>
      <c r="E352">
        <v>70</v>
      </c>
      <c r="F352">
        <v>1</v>
      </c>
      <c r="G352">
        <v>1</v>
      </c>
      <c r="H352">
        <v>3</v>
      </c>
      <c r="I352" t="s">
        <v>586</v>
      </c>
      <c r="J352" t="s">
        <v>6</v>
      </c>
      <c r="K352" t="s">
        <v>587</v>
      </c>
      <c r="L352">
        <v>1346</v>
      </c>
      <c r="N352">
        <v>1009</v>
      </c>
      <c r="O352" t="s">
        <v>540</v>
      </c>
      <c r="P352" t="s">
        <v>540</v>
      </c>
      <c r="Q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</v>
      </c>
      <c r="AD352">
        <v>0</v>
      </c>
      <c r="AE352">
        <v>0</v>
      </c>
      <c r="AF352" t="s">
        <v>6</v>
      </c>
      <c r="AG352">
        <v>0</v>
      </c>
      <c r="AH352">
        <v>3</v>
      </c>
      <c r="AI352">
        <v>-1</v>
      </c>
      <c r="AJ352" t="s">
        <v>6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ROW(Source!A266)</f>
        <v>266</v>
      </c>
      <c r="B353">
        <v>74757768</v>
      </c>
      <c r="C353">
        <v>74757739</v>
      </c>
      <c r="D353">
        <v>49514616</v>
      </c>
      <c r="E353">
        <v>70</v>
      </c>
      <c r="F353">
        <v>1</v>
      </c>
      <c r="G353">
        <v>1</v>
      </c>
      <c r="H353">
        <v>3</v>
      </c>
      <c r="I353" t="s">
        <v>586</v>
      </c>
      <c r="J353" t="s">
        <v>6</v>
      </c>
      <c r="K353" t="s">
        <v>588</v>
      </c>
      <c r="L353">
        <v>1371</v>
      </c>
      <c r="N353">
        <v>1013</v>
      </c>
      <c r="O353" t="s">
        <v>23</v>
      </c>
      <c r="P353" t="s">
        <v>23</v>
      </c>
      <c r="Q353">
        <v>1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</v>
      </c>
      <c r="AD353">
        <v>0</v>
      </c>
      <c r="AE353">
        <v>0</v>
      </c>
      <c r="AF353" t="s">
        <v>6</v>
      </c>
      <c r="AG353">
        <v>0</v>
      </c>
      <c r="AH353">
        <v>3</v>
      </c>
      <c r="AI353">
        <v>-1</v>
      </c>
      <c r="AJ353" t="s">
        <v>6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ROW(Source!A266)</f>
        <v>266</v>
      </c>
      <c r="B354">
        <v>74757769</v>
      </c>
      <c r="C354">
        <v>74757739</v>
      </c>
      <c r="D354">
        <v>49514677</v>
      </c>
      <c r="E354">
        <v>70</v>
      </c>
      <c r="F354">
        <v>1</v>
      </c>
      <c r="G354">
        <v>1</v>
      </c>
      <c r="H354">
        <v>3</v>
      </c>
      <c r="I354" t="s">
        <v>589</v>
      </c>
      <c r="J354" t="s">
        <v>6</v>
      </c>
      <c r="K354" t="s">
        <v>590</v>
      </c>
      <c r="L354">
        <v>1371</v>
      </c>
      <c r="N354">
        <v>1013</v>
      </c>
      <c r="O354" t="s">
        <v>23</v>
      </c>
      <c r="P354" t="s">
        <v>23</v>
      </c>
      <c r="Q354">
        <v>1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</v>
      </c>
      <c r="AD354">
        <v>0</v>
      </c>
      <c r="AE354">
        <v>0</v>
      </c>
      <c r="AF354" t="s">
        <v>6</v>
      </c>
      <c r="AG354">
        <v>0</v>
      </c>
      <c r="AH354">
        <v>3</v>
      </c>
      <c r="AI354">
        <v>-1</v>
      </c>
      <c r="AJ354" t="s">
        <v>6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ROW(Source!A266)</f>
        <v>266</v>
      </c>
      <c r="B355">
        <v>74757770</v>
      </c>
      <c r="C355">
        <v>74757739</v>
      </c>
      <c r="D355">
        <v>49514711</v>
      </c>
      <c r="E355">
        <v>70</v>
      </c>
      <c r="F355">
        <v>1</v>
      </c>
      <c r="G355">
        <v>1</v>
      </c>
      <c r="H355">
        <v>3</v>
      </c>
      <c r="I355" t="s">
        <v>591</v>
      </c>
      <c r="J355" t="s">
        <v>6</v>
      </c>
      <c r="K355" t="s">
        <v>592</v>
      </c>
      <c r="L355">
        <v>1371</v>
      </c>
      <c r="N355">
        <v>1013</v>
      </c>
      <c r="O355" t="s">
        <v>23</v>
      </c>
      <c r="P355" t="s">
        <v>23</v>
      </c>
      <c r="Q355">
        <v>1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</v>
      </c>
      <c r="AD355">
        <v>0</v>
      </c>
      <c r="AE355">
        <v>0</v>
      </c>
      <c r="AF355" t="s">
        <v>6</v>
      </c>
      <c r="AG355">
        <v>0</v>
      </c>
      <c r="AH355">
        <v>3</v>
      </c>
      <c r="AI355">
        <v>-1</v>
      </c>
      <c r="AJ355" t="s">
        <v>6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ROW(Source!A269)</f>
        <v>269</v>
      </c>
      <c r="B356">
        <v>74757787</v>
      </c>
      <c r="C356">
        <v>74757772</v>
      </c>
      <c r="D356">
        <v>31715109</v>
      </c>
      <c r="E356">
        <v>70</v>
      </c>
      <c r="F356">
        <v>1</v>
      </c>
      <c r="G356">
        <v>1</v>
      </c>
      <c r="H356">
        <v>1</v>
      </c>
      <c r="I356" t="s">
        <v>548</v>
      </c>
      <c r="J356" t="s">
        <v>6</v>
      </c>
      <c r="K356" t="s">
        <v>549</v>
      </c>
      <c r="L356">
        <v>1191</v>
      </c>
      <c r="N356">
        <v>1013</v>
      </c>
      <c r="O356" t="s">
        <v>524</v>
      </c>
      <c r="P356" t="s">
        <v>524</v>
      </c>
      <c r="Q356">
        <v>1</v>
      </c>
      <c r="X356">
        <v>154</v>
      </c>
      <c r="Y356">
        <v>0</v>
      </c>
      <c r="Z356">
        <v>0</v>
      </c>
      <c r="AA356">
        <v>0</v>
      </c>
      <c r="AB356">
        <v>8.74</v>
      </c>
      <c r="AC356">
        <v>0</v>
      </c>
      <c r="AD356">
        <v>1</v>
      </c>
      <c r="AE356">
        <v>1</v>
      </c>
      <c r="AF356" t="s">
        <v>64</v>
      </c>
      <c r="AG356">
        <v>161.70000000000002</v>
      </c>
      <c r="AH356">
        <v>2</v>
      </c>
      <c r="AI356">
        <v>74757773</v>
      </c>
      <c r="AJ356">
        <v>333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ROW(Source!A269)</f>
        <v>269</v>
      </c>
      <c r="B357">
        <v>74757788</v>
      </c>
      <c r="C357">
        <v>74757772</v>
      </c>
      <c r="D357">
        <v>31709492</v>
      </c>
      <c r="E357">
        <v>70</v>
      </c>
      <c r="F357">
        <v>1</v>
      </c>
      <c r="G357">
        <v>1</v>
      </c>
      <c r="H357">
        <v>1</v>
      </c>
      <c r="I357" t="s">
        <v>525</v>
      </c>
      <c r="J357" t="s">
        <v>6</v>
      </c>
      <c r="K357" t="s">
        <v>526</v>
      </c>
      <c r="L357">
        <v>1191</v>
      </c>
      <c r="N357">
        <v>1013</v>
      </c>
      <c r="O357" t="s">
        <v>524</v>
      </c>
      <c r="P357" t="s">
        <v>524</v>
      </c>
      <c r="Q357">
        <v>1</v>
      </c>
      <c r="X357">
        <v>1.2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2</v>
      </c>
      <c r="AF357" t="s">
        <v>64</v>
      </c>
      <c r="AG357">
        <v>1.26</v>
      </c>
      <c r="AH357">
        <v>2</v>
      </c>
      <c r="AI357">
        <v>74757774</v>
      </c>
      <c r="AJ357">
        <v>334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ROW(Source!A269)</f>
        <v>269</v>
      </c>
      <c r="B358">
        <v>74757789</v>
      </c>
      <c r="C358">
        <v>74757772</v>
      </c>
      <c r="D358">
        <v>49672573</v>
      </c>
      <c r="E358">
        <v>1</v>
      </c>
      <c r="F358">
        <v>1</v>
      </c>
      <c r="G358">
        <v>1</v>
      </c>
      <c r="H358">
        <v>2</v>
      </c>
      <c r="I358" t="s">
        <v>527</v>
      </c>
      <c r="J358" t="s">
        <v>528</v>
      </c>
      <c r="K358" t="s">
        <v>529</v>
      </c>
      <c r="L358">
        <v>1367</v>
      </c>
      <c r="N358">
        <v>1011</v>
      </c>
      <c r="O358" t="s">
        <v>530</v>
      </c>
      <c r="P358" t="s">
        <v>530</v>
      </c>
      <c r="Q358">
        <v>1</v>
      </c>
      <c r="X358">
        <v>0.48</v>
      </c>
      <c r="Y358">
        <v>0</v>
      </c>
      <c r="Z358">
        <v>115.4</v>
      </c>
      <c r="AA358">
        <v>13.5</v>
      </c>
      <c r="AB358">
        <v>0</v>
      </c>
      <c r="AC358">
        <v>0</v>
      </c>
      <c r="AD358">
        <v>1</v>
      </c>
      <c r="AE358">
        <v>0</v>
      </c>
      <c r="AF358" t="s">
        <v>64</v>
      </c>
      <c r="AG358">
        <v>0.504</v>
      </c>
      <c r="AH358">
        <v>2</v>
      </c>
      <c r="AI358">
        <v>74757775</v>
      </c>
      <c r="AJ358">
        <v>335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ROW(Source!A269)</f>
        <v>269</v>
      </c>
      <c r="B359">
        <v>74757790</v>
      </c>
      <c r="C359">
        <v>74757772</v>
      </c>
      <c r="D359">
        <v>49672703</v>
      </c>
      <c r="E359">
        <v>1</v>
      </c>
      <c r="F359">
        <v>1</v>
      </c>
      <c r="G359">
        <v>1</v>
      </c>
      <c r="H359">
        <v>2</v>
      </c>
      <c r="I359" t="s">
        <v>550</v>
      </c>
      <c r="J359" t="s">
        <v>551</v>
      </c>
      <c r="K359" t="s">
        <v>552</v>
      </c>
      <c r="L359">
        <v>1367</v>
      </c>
      <c r="N359">
        <v>1011</v>
      </c>
      <c r="O359" t="s">
        <v>530</v>
      </c>
      <c r="P359" t="s">
        <v>530</v>
      </c>
      <c r="Q359">
        <v>1</v>
      </c>
      <c r="X359">
        <v>0.34</v>
      </c>
      <c r="Y359">
        <v>0</v>
      </c>
      <c r="Z359">
        <v>6.66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64</v>
      </c>
      <c r="AG359">
        <v>0.35700000000000004</v>
      </c>
      <c r="AH359">
        <v>2</v>
      </c>
      <c r="AI359">
        <v>74757776</v>
      </c>
      <c r="AJ359">
        <v>336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ROW(Source!A269)</f>
        <v>269</v>
      </c>
      <c r="B360">
        <v>74757791</v>
      </c>
      <c r="C360">
        <v>74757772</v>
      </c>
      <c r="D360">
        <v>49673503</v>
      </c>
      <c r="E360">
        <v>1</v>
      </c>
      <c r="F360">
        <v>1</v>
      </c>
      <c r="G360">
        <v>1</v>
      </c>
      <c r="H360">
        <v>2</v>
      </c>
      <c r="I360" t="s">
        <v>534</v>
      </c>
      <c r="J360" t="s">
        <v>535</v>
      </c>
      <c r="K360" t="s">
        <v>536</v>
      </c>
      <c r="L360">
        <v>1367</v>
      </c>
      <c r="N360">
        <v>1011</v>
      </c>
      <c r="O360" t="s">
        <v>530</v>
      </c>
      <c r="P360" t="s">
        <v>530</v>
      </c>
      <c r="Q360">
        <v>1</v>
      </c>
      <c r="X360">
        <v>0.72</v>
      </c>
      <c r="Y360">
        <v>0</v>
      </c>
      <c r="Z360">
        <v>65.709999999999994</v>
      </c>
      <c r="AA360">
        <v>11.6</v>
      </c>
      <c r="AB360">
        <v>0</v>
      </c>
      <c r="AC360">
        <v>0</v>
      </c>
      <c r="AD360">
        <v>1</v>
      </c>
      <c r="AE360">
        <v>0</v>
      </c>
      <c r="AF360" t="s">
        <v>64</v>
      </c>
      <c r="AG360">
        <v>0.75600000000000001</v>
      </c>
      <c r="AH360">
        <v>2</v>
      </c>
      <c r="AI360">
        <v>74757777</v>
      </c>
      <c r="AJ360">
        <v>337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ROW(Source!A269)</f>
        <v>269</v>
      </c>
      <c r="B361">
        <v>74757792</v>
      </c>
      <c r="C361">
        <v>74757772</v>
      </c>
      <c r="D361">
        <v>49673715</v>
      </c>
      <c r="E361">
        <v>1</v>
      </c>
      <c r="F361">
        <v>1</v>
      </c>
      <c r="G361">
        <v>1</v>
      </c>
      <c r="H361">
        <v>2</v>
      </c>
      <c r="I361" t="s">
        <v>553</v>
      </c>
      <c r="J361" t="s">
        <v>554</v>
      </c>
      <c r="K361" t="s">
        <v>555</v>
      </c>
      <c r="L361">
        <v>1367</v>
      </c>
      <c r="N361">
        <v>1011</v>
      </c>
      <c r="O361" t="s">
        <v>530</v>
      </c>
      <c r="P361" t="s">
        <v>530</v>
      </c>
      <c r="Q361">
        <v>1</v>
      </c>
      <c r="X361">
        <v>1.54</v>
      </c>
      <c r="Y361">
        <v>0</v>
      </c>
      <c r="Z361">
        <v>8.1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64</v>
      </c>
      <c r="AG361">
        <v>1.6170000000000002</v>
      </c>
      <c r="AH361">
        <v>2</v>
      </c>
      <c r="AI361">
        <v>74757778</v>
      </c>
      <c r="AJ361">
        <v>338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ROW(Source!A269)</f>
        <v>269</v>
      </c>
      <c r="B362">
        <v>74757793</v>
      </c>
      <c r="C362">
        <v>74757772</v>
      </c>
      <c r="D362">
        <v>49521144</v>
      </c>
      <c r="E362">
        <v>1</v>
      </c>
      <c r="F362">
        <v>1</v>
      </c>
      <c r="G362">
        <v>1</v>
      </c>
      <c r="H362">
        <v>3</v>
      </c>
      <c r="I362" t="s">
        <v>556</v>
      </c>
      <c r="J362" t="s">
        <v>557</v>
      </c>
      <c r="K362" t="s">
        <v>558</v>
      </c>
      <c r="L362">
        <v>1348</v>
      </c>
      <c r="N362">
        <v>1009</v>
      </c>
      <c r="O362" t="s">
        <v>559</v>
      </c>
      <c r="P362" t="s">
        <v>559</v>
      </c>
      <c r="Q362">
        <v>1000</v>
      </c>
      <c r="X362">
        <v>8.8999999999999995E-4</v>
      </c>
      <c r="Y362">
        <v>26499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6</v>
      </c>
      <c r="AG362">
        <v>8.8999999999999995E-4</v>
      </c>
      <c r="AH362">
        <v>2</v>
      </c>
      <c r="AI362">
        <v>74757779</v>
      </c>
      <c r="AJ362">
        <v>339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ROW(Source!A269)</f>
        <v>269</v>
      </c>
      <c r="B363">
        <v>74757794</v>
      </c>
      <c r="C363">
        <v>74757772</v>
      </c>
      <c r="D363">
        <v>49524301</v>
      </c>
      <c r="E363">
        <v>1</v>
      </c>
      <c r="F363">
        <v>1</v>
      </c>
      <c r="G363">
        <v>1</v>
      </c>
      <c r="H363">
        <v>3</v>
      </c>
      <c r="I363" t="s">
        <v>560</v>
      </c>
      <c r="J363" t="s">
        <v>561</v>
      </c>
      <c r="K363" t="s">
        <v>562</v>
      </c>
      <c r="L363">
        <v>1348</v>
      </c>
      <c r="N363">
        <v>1009</v>
      </c>
      <c r="O363" t="s">
        <v>559</v>
      </c>
      <c r="P363" t="s">
        <v>559</v>
      </c>
      <c r="Q363">
        <v>1000</v>
      </c>
      <c r="X363">
        <v>4.4999999999999999E-4</v>
      </c>
      <c r="Y363">
        <v>10362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6</v>
      </c>
      <c r="AG363">
        <v>4.4999999999999999E-4</v>
      </c>
      <c r="AH363">
        <v>2</v>
      </c>
      <c r="AI363">
        <v>74757780</v>
      </c>
      <c r="AJ363">
        <v>340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ROW(Source!A269)</f>
        <v>269</v>
      </c>
      <c r="B364">
        <v>74757795</v>
      </c>
      <c r="C364">
        <v>74757772</v>
      </c>
      <c r="D364">
        <v>49525488</v>
      </c>
      <c r="E364">
        <v>1</v>
      </c>
      <c r="F364">
        <v>1</v>
      </c>
      <c r="G364">
        <v>1</v>
      </c>
      <c r="H364">
        <v>3</v>
      </c>
      <c r="I364" t="s">
        <v>537</v>
      </c>
      <c r="J364" t="s">
        <v>538</v>
      </c>
      <c r="K364" t="s">
        <v>539</v>
      </c>
      <c r="L364">
        <v>1346</v>
      </c>
      <c r="N364">
        <v>1009</v>
      </c>
      <c r="O364" t="s">
        <v>540</v>
      </c>
      <c r="P364" t="s">
        <v>540</v>
      </c>
      <c r="Q364">
        <v>1</v>
      </c>
      <c r="X364">
        <v>15</v>
      </c>
      <c r="Y364">
        <v>9.0399999999999991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6</v>
      </c>
      <c r="AG364">
        <v>15</v>
      </c>
      <c r="AH364">
        <v>2</v>
      </c>
      <c r="AI364">
        <v>74757781</v>
      </c>
      <c r="AJ364">
        <v>341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ROW(Source!A269)</f>
        <v>269</v>
      </c>
      <c r="B365">
        <v>74757796</v>
      </c>
      <c r="C365">
        <v>74757772</v>
      </c>
      <c r="D365">
        <v>49526492</v>
      </c>
      <c r="E365">
        <v>1</v>
      </c>
      <c r="F365">
        <v>1</v>
      </c>
      <c r="G365">
        <v>1</v>
      </c>
      <c r="H365">
        <v>3</v>
      </c>
      <c r="I365" t="s">
        <v>541</v>
      </c>
      <c r="J365" t="s">
        <v>542</v>
      </c>
      <c r="K365" t="s">
        <v>543</v>
      </c>
      <c r="L365">
        <v>1346</v>
      </c>
      <c r="N365">
        <v>1009</v>
      </c>
      <c r="O365" t="s">
        <v>540</v>
      </c>
      <c r="P365" t="s">
        <v>540</v>
      </c>
      <c r="Q365">
        <v>1</v>
      </c>
      <c r="X365">
        <v>8</v>
      </c>
      <c r="Y365">
        <v>23.09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6</v>
      </c>
      <c r="AG365">
        <v>8</v>
      </c>
      <c r="AH365">
        <v>2</v>
      </c>
      <c r="AI365">
        <v>74757782</v>
      </c>
      <c r="AJ365">
        <v>342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ROW(Source!A269)</f>
        <v>269</v>
      </c>
      <c r="B366">
        <v>74757797</v>
      </c>
      <c r="C366">
        <v>74757772</v>
      </c>
      <c r="D366">
        <v>49512814</v>
      </c>
      <c r="E366">
        <v>70</v>
      </c>
      <c r="F366">
        <v>1</v>
      </c>
      <c r="G366">
        <v>1</v>
      </c>
      <c r="H366">
        <v>3</v>
      </c>
      <c r="I366" t="s">
        <v>582</v>
      </c>
      <c r="J366" t="s">
        <v>6</v>
      </c>
      <c r="K366" t="s">
        <v>583</v>
      </c>
      <c r="L366">
        <v>1327</v>
      </c>
      <c r="N366">
        <v>1005</v>
      </c>
      <c r="O366" t="s">
        <v>105</v>
      </c>
      <c r="P366" t="s">
        <v>105</v>
      </c>
      <c r="Q366">
        <v>1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</v>
      </c>
      <c r="AD366">
        <v>0</v>
      </c>
      <c r="AE366">
        <v>0</v>
      </c>
      <c r="AF366" t="s">
        <v>6</v>
      </c>
      <c r="AG366">
        <v>0</v>
      </c>
      <c r="AH366">
        <v>3</v>
      </c>
      <c r="AI366">
        <v>-1</v>
      </c>
      <c r="AJ366" t="s">
        <v>6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ROW(Source!A269)</f>
        <v>269</v>
      </c>
      <c r="B367">
        <v>74757798</v>
      </c>
      <c r="C367">
        <v>74757772</v>
      </c>
      <c r="D367">
        <v>49555131</v>
      </c>
      <c r="E367">
        <v>1</v>
      </c>
      <c r="F367">
        <v>1</v>
      </c>
      <c r="G367">
        <v>1</v>
      </c>
      <c r="H367">
        <v>3</v>
      </c>
      <c r="I367" t="s">
        <v>563</v>
      </c>
      <c r="J367" t="s">
        <v>564</v>
      </c>
      <c r="K367" t="s">
        <v>565</v>
      </c>
      <c r="L367">
        <v>1348</v>
      </c>
      <c r="N367">
        <v>1009</v>
      </c>
      <c r="O367" t="s">
        <v>559</v>
      </c>
      <c r="P367" t="s">
        <v>559</v>
      </c>
      <c r="Q367">
        <v>1000</v>
      </c>
      <c r="X367">
        <v>5.0099999999999997E-3</v>
      </c>
      <c r="Y367">
        <v>17183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6</v>
      </c>
      <c r="AG367">
        <v>5.0099999999999997E-3</v>
      </c>
      <c r="AH367">
        <v>2</v>
      </c>
      <c r="AI367">
        <v>74757783</v>
      </c>
      <c r="AJ367">
        <v>343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ROW(Source!A269)</f>
        <v>269</v>
      </c>
      <c r="B368">
        <v>74757799</v>
      </c>
      <c r="C368">
        <v>74757772</v>
      </c>
      <c r="D368">
        <v>49514607</v>
      </c>
      <c r="E368">
        <v>70</v>
      </c>
      <c r="F368">
        <v>1</v>
      </c>
      <c r="G368">
        <v>1</v>
      </c>
      <c r="H368">
        <v>3</v>
      </c>
      <c r="I368" t="s">
        <v>584</v>
      </c>
      <c r="J368" t="s">
        <v>6</v>
      </c>
      <c r="K368" t="s">
        <v>585</v>
      </c>
      <c r="L368">
        <v>1327</v>
      </c>
      <c r="N368">
        <v>1005</v>
      </c>
      <c r="O368" t="s">
        <v>105</v>
      </c>
      <c r="P368" t="s">
        <v>105</v>
      </c>
      <c r="Q368">
        <v>1</v>
      </c>
      <c r="X368">
        <v>100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s">
        <v>6</v>
      </c>
      <c r="AG368">
        <v>100</v>
      </c>
      <c r="AH368">
        <v>3</v>
      </c>
      <c r="AI368">
        <v>-1</v>
      </c>
      <c r="AJ368" t="s">
        <v>6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ROW(Source!A269)</f>
        <v>269</v>
      </c>
      <c r="B369">
        <v>74757800</v>
      </c>
      <c r="C369">
        <v>74757772</v>
      </c>
      <c r="D369">
        <v>49514616</v>
      </c>
      <c r="E369">
        <v>70</v>
      </c>
      <c r="F369">
        <v>1</v>
      </c>
      <c r="G369">
        <v>1</v>
      </c>
      <c r="H369">
        <v>3</v>
      </c>
      <c r="I369" t="s">
        <v>586</v>
      </c>
      <c r="J369" t="s">
        <v>6</v>
      </c>
      <c r="K369" t="s">
        <v>587</v>
      </c>
      <c r="L369">
        <v>1346</v>
      </c>
      <c r="N369">
        <v>1009</v>
      </c>
      <c r="O369" t="s">
        <v>540</v>
      </c>
      <c r="P369" t="s">
        <v>540</v>
      </c>
      <c r="Q369">
        <v>1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</v>
      </c>
      <c r="AD369">
        <v>0</v>
      </c>
      <c r="AE369">
        <v>0</v>
      </c>
      <c r="AF369" t="s">
        <v>6</v>
      </c>
      <c r="AG369">
        <v>0</v>
      </c>
      <c r="AH369">
        <v>3</v>
      </c>
      <c r="AI369">
        <v>-1</v>
      </c>
      <c r="AJ369" t="s">
        <v>6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ROW(Source!A269)</f>
        <v>269</v>
      </c>
      <c r="B370">
        <v>74757801</v>
      </c>
      <c r="C370">
        <v>74757772</v>
      </c>
      <c r="D370">
        <v>49514616</v>
      </c>
      <c r="E370">
        <v>70</v>
      </c>
      <c r="F370">
        <v>1</v>
      </c>
      <c r="G370">
        <v>1</v>
      </c>
      <c r="H370">
        <v>3</v>
      </c>
      <c r="I370" t="s">
        <v>586</v>
      </c>
      <c r="J370" t="s">
        <v>6</v>
      </c>
      <c r="K370" t="s">
        <v>588</v>
      </c>
      <c r="L370">
        <v>1371</v>
      </c>
      <c r="N370">
        <v>1013</v>
      </c>
      <c r="O370" t="s">
        <v>23</v>
      </c>
      <c r="P370" t="s">
        <v>23</v>
      </c>
      <c r="Q370">
        <v>1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</v>
      </c>
      <c r="AD370">
        <v>0</v>
      </c>
      <c r="AE370">
        <v>0</v>
      </c>
      <c r="AF370" t="s">
        <v>6</v>
      </c>
      <c r="AG370">
        <v>0</v>
      </c>
      <c r="AH370">
        <v>3</v>
      </c>
      <c r="AI370">
        <v>-1</v>
      </c>
      <c r="AJ370" t="s">
        <v>6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ROW(Source!A269)</f>
        <v>269</v>
      </c>
      <c r="B371">
        <v>74757802</v>
      </c>
      <c r="C371">
        <v>74757772</v>
      </c>
      <c r="D371">
        <v>49514677</v>
      </c>
      <c r="E371">
        <v>70</v>
      </c>
      <c r="F371">
        <v>1</v>
      </c>
      <c r="G371">
        <v>1</v>
      </c>
      <c r="H371">
        <v>3</v>
      </c>
      <c r="I371" t="s">
        <v>589</v>
      </c>
      <c r="J371" t="s">
        <v>6</v>
      </c>
      <c r="K371" t="s">
        <v>590</v>
      </c>
      <c r="L371">
        <v>1371</v>
      </c>
      <c r="N371">
        <v>1013</v>
      </c>
      <c r="O371" t="s">
        <v>23</v>
      </c>
      <c r="P371" t="s">
        <v>23</v>
      </c>
      <c r="Q371">
        <v>1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</v>
      </c>
      <c r="AD371">
        <v>0</v>
      </c>
      <c r="AE371">
        <v>0</v>
      </c>
      <c r="AF371" t="s">
        <v>6</v>
      </c>
      <c r="AG371">
        <v>0</v>
      </c>
      <c r="AH371">
        <v>3</v>
      </c>
      <c r="AI371">
        <v>-1</v>
      </c>
      <c r="AJ371" t="s">
        <v>6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ROW(Source!A269)</f>
        <v>269</v>
      </c>
      <c r="B372">
        <v>74757803</v>
      </c>
      <c r="C372">
        <v>74757772</v>
      </c>
      <c r="D372">
        <v>49514711</v>
      </c>
      <c r="E372">
        <v>70</v>
      </c>
      <c r="F372">
        <v>1</v>
      </c>
      <c r="G372">
        <v>1</v>
      </c>
      <c r="H372">
        <v>3</v>
      </c>
      <c r="I372" t="s">
        <v>591</v>
      </c>
      <c r="J372" t="s">
        <v>6</v>
      </c>
      <c r="K372" t="s">
        <v>592</v>
      </c>
      <c r="L372">
        <v>1371</v>
      </c>
      <c r="N372">
        <v>1013</v>
      </c>
      <c r="O372" t="s">
        <v>23</v>
      </c>
      <c r="P372" t="s">
        <v>23</v>
      </c>
      <c r="Q372">
        <v>1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</v>
      </c>
      <c r="AD372">
        <v>0</v>
      </c>
      <c r="AE372">
        <v>0</v>
      </c>
      <c r="AF372" t="s">
        <v>6</v>
      </c>
      <c r="AG372">
        <v>0</v>
      </c>
      <c r="AH372">
        <v>3</v>
      </c>
      <c r="AI372">
        <v>-1</v>
      </c>
      <c r="AJ372" t="s">
        <v>6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ROW(Source!A308)</f>
        <v>308</v>
      </c>
      <c r="B373">
        <v>74992718</v>
      </c>
      <c r="C373">
        <v>74992708</v>
      </c>
      <c r="D373">
        <v>31715651</v>
      </c>
      <c r="E373">
        <v>70</v>
      </c>
      <c r="F373">
        <v>1</v>
      </c>
      <c r="G373">
        <v>1</v>
      </c>
      <c r="H373">
        <v>1</v>
      </c>
      <c r="I373" t="s">
        <v>522</v>
      </c>
      <c r="J373" t="s">
        <v>6</v>
      </c>
      <c r="K373" t="s">
        <v>523</v>
      </c>
      <c r="L373">
        <v>1191</v>
      </c>
      <c r="N373">
        <v>1013</v>
      </c>
      <c r="O373" t="s">
        <v>524</v>
      </c>
      <c r="P373" t="s">
        <v>524</v>
      </c>
      <c r="Q373">
        <v>1</v>
      </c>
      <c r="X373">
        <v>3.65</v>
      </c>
      <c r="Y373">
        <v>0</v>
      </c>
      <c r="Z373">
        <v>0</v>
      </c>
      <c r="AA373">
        <v>0</v>
      </c>
      <c r="AB373">
        <v>9.6199999999999992</v>
      </c>
      <c r="AC373">
        <v>0</v>
      </c>
      <c r="AD373">
        <v>1</v>
      </c>
      <c r="AE373">
        <v>1</v>
      </c>
      <c r="AF373" t="s">
        <v>26</v>
      </c>
      <c r="AG373">
        <v>3.8325</v>
      </c>
      <c r="AH373">
        <v>2</v>
      </c>
      <c r="AI373">
        <v>74992709</v>
      </c>
      <c r="AJ373">
        <v>347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ROW(Source!A308)</f>
        <v>308</v>
      </c>
      <c r="B374">
        <v>74992719</v>
      </c>
      <c r="C374">
        <v>74992708</v>
      </c>
      <c r="D374">
        <v>31709492</v>
      </c>
      <c r="E374">
        <v>70</v>
      </c>
      <c r="F374">
        <v>1</v>
      </c>
      <c r="G374">
        <v>1</v>
      </c>
      <c r="H374">
        <v>1</v>
      </c>
      <c r="I374" t="s">
        <v>525</v>
      </c>
      <c r="J374" t="s">
        <v>6</v>
      </c>
      <c r="K374" t="s">
        <v>526</v>
      </c>
      <c r="L374">
        <v>1191</v>
      </c>
      <c r="N374">
        <v>1013</v>
      </c>
      <c r="O374" t="s">
        <v>524</v>
      </c>
      <c r="P374" t="s">
        <v>524</v>
      </c>
      <c r="Q374">
        <v>1</v>
      </c>
      <c r="X374">
        <v>0.05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2</v>
      </c>
      <c r="AF374" t="s">
        <v>26</v>
      </c>
      <c r="AG374">
        <v>5.2500000000000005E-2</v>
      </c>
      <c r="AH374">
        <v>2</v>
      </c>
      <c r="AI374">
        <v>74992710</v>
      </c>
      <c r="AJ374">
        <v>348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ROW(Source!A308)</f>
        <v>308</v>
      </c>
      <c r="B375">
        <v>74992720</v>
      </c>
      <c r="C375">
        <v>74992708</v>
      </c>
      <c r="D375">
        <v>49672573</v>
      </c>
      <c r="E375">
        <v>1</v>
      </c>
      <c r="F375">
        <v>1</v>
      </c>
      <c r="G375">
        <v>1</v>
      </c>
      <c r="H375">
        <v>2</v>
      </c>
      <c r="I375" t="s">
        <v>527</v>
      </c>
      <c r="J375" t="s">
        <v>528</v>
      </c>
      <c r="K375" t="s">
        <v>529</v>
      </c>
      <c r="L375">
        <v>1367</v>
      </c>
      <c r="N375">
        <v>1011</v>
      </c>
      <c r="O375" t="s">
        <v>530</v>
      </c>
      <c r="P375" t="s">
        <v>530</v>
      </c>
      <c r="Q375">
        <v>1</v>
      </c>
      <c r="X375">
        <v>0.01</v>
      </c>
      <c r="Y375">
        <v>0</v>
      </c>
      <c r="Z375">
        <v>115.4</v>
      </c>
      <c r="AA375">
        <v>13.5</v>
      </c>
      <c r="AB375">
        <v>0</v>
      </c>
      <c r="AC375">
        <v>0</v>
      </c>
      <c r="AD375">
        <v>1</v>
      </c>
      <c r="AE375">
        <v>0</v>
      </c>
      <c r="AF375" t="s">
        <v>26</v>
      </c>
      <c r="AG375">
        <v>1.0500000000000001E-2</v>
      </c>
      <c r="AH375">
        <v>2</v>
      </c>
      <c r="AI375">
        <v>74992711</v>
      </c>
      <c r="AJ375">
        <v>349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ROW(Source!A308)</f>
        <v>308</v>
      </c>
      <c r="B376">
        <v>74992721</v>
      </c>
      <c r="C376">
        <v>74992708</v>
      </c>
      <c r="D376">
        <v>49672695</v>
      </c>
      <c r="E376">
        <v>1</v>
      </c>
      <c r="F376">
        <v>1</v>
      </c>
      <c r="G376">
        <v>1</v>
      </c>
      <c r="H376">
        <v>2</v>
      </c>
      <c r="I376" t="s">
        <v>531</v>
      </c>
      <c r="J376" t="s">
        <v>532</v>
      </c>
      <c r="K376" t="s">
        <v>533</v>
      </c>
      <c r="L376">
        <v>1367</v>
      </c>
      <c r="N376">
        <v>1011</v>
      </c>
      <c r="O376" t="s">
        <v>530</v>
      </c>
      <c r="P376" t="s">
        <v>530</v>
      </c>
      <c r="Q376">
        <v>1</v>
      </c>
      <c r="X376">
        <v>0.91</v>
      </c>
      <c r="Y376">
        <v>0</v>
      </c>
      <c r="Z376">
        <v>3.12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26</v>
      </c>
      <c r="AG376">
        <v>0.95550000000000013</v>
      </c>
      <c r="AH376">
        <v>2</v>
      </c>
      <c r="AI376">
        <v>74992712</v>
      </c>
      <c r="AJ376">
        <v>350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ROW(Source!A308)</f>
        <v>308</v>
      </c>
      <c r="B377">
        <v>74992722</v>
      </c>
      <c r="C377">
        <v>74992708</v>
      </c>
      <c r="D377">
        <v>49673503</v>
      </c>
      <c r="E377">
        <v>1</v>
      </c>
      <c r="F377">
        <v>1</v>
      </c>
      <c r="G377">
        <v>1</v>
      </c>
      <c r="H377">
        <v>2</v>
      </c>
      <c r="I377" t="s">
        <v>534</v>
      </c>
      <c r="J377" t="s">
        <v>535</v>
      </c>
      <c r="K377" t="s">
        <v>536</v>
      </c>
      <c r="L377">
        <v>1367</v>
      </c>
      <c r="N377">
        <v>1011</v>
      </c>
      <c r="O377" t="s">
        <v>530</v>
      </c>
      <c r="P377" t="s">
        <v>530</v>
      </c>
      <c r="Q377">
        <v>1</v>
      </c>
      <c r="X377">
        <v>0.04</v>
      </c>
      <c r="Y377">
        <v>0</v>
      </c>
      <c r="Z377">
        <v>65.709999999999994</v>
      </c>
      <c r="AA377">
        <v>11.6</v>
      </c>
      <c r="AB377">
        <v>0</v>
      </c>
      <c r="AC377">
        <v>0</v>
      </c>
      <c r="AD377">
        <v>1</v>
      </c>
      <c r="AE377">
        <v>0</v>
      </c>
      <c r="AF377" t="s">
        <v>26</v>
      </c>
      <c r="AG377">
        <v>4.2000000000000003E-2</v>
      </c>
      <c r="AH377">
        <v>2</v>
      </c>
      <c r="AI377">
        <v>74992713</v>
      </c>
      <c r="AJ377">
        <v>351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ROW(Source!A308)</f>
        <v>308</v>
      </c>
      <c r="B378">
        <v>74992723</v>
      </c>
      <c r="C378">
        <v>74992708</v>
      </c>
      <c r="D378">
        <v>49525488</v>
      </c>
      <c r="E378">
        <v>1</v>
      </c>
      <c r="F378">
        <v>1</v>
      </c>
      <c r="G378">
        <v>1</v>
      </c>
      <c r="H378">
        <v>3</v>
      </c>
      <c r="I378" t="s">
        <v>537</v>
      </c>
      <c r="J378" t="s">
        <v>538</v>
      </c>
      <c r="K378" t="s">
        <v>539</v>
      </c>
      <c r="L378">
        <v>1346</v>
      </c>
      <c r="N378">
        <v>1009</v>
      </c>
      <c r="O378" t="s">
        <v>540</v>
      </c>
      <c r="P378" t="s">
        <v>540</v>
      </c>
      <c r="Q378">
        <v>1</v>
      </c>
      <c r="X378">
        <v>0.02</v>
      </c>
      <c r="Y378">
        <v>9.0399999999999991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6</v>
      </c>
      <c r="AG378">
        <v>0.02</v>
      </c>
      <c r="AH378">
        <v>2</v>
      </c>
      <c r="AI378">
        <v>74992714</v>
      </c>
      <c r="AJ378">
        <v>352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ROW(Source!A308)</f>
        <v>308</v>
      </c>
      <c r="B379">
        <v>74992724</v>
      </c>
      <c r="C379">
        <v>74992708</v>
      </c>
      <c r="D379">
        <v>49526492</v>
      </c>
      <c r="E379">
        <v>1</v>
      </c>
      <c r="F379">
        <v>1</v>
      </c>
      <c r="G379">
        <v>1</v>
      </c>
      <c r="H379">
        <v>3</v>
      </c>
      <c r="I379" t="s">
        <v>541</v>
      </c>
      <c r="J379" t="s">
        <v>542</v>
      </c>
      <c r="K379" t="s">
        <v>543</v>
      </c>
      <c r="L379">
        <v>1346</v>
      </c>
      <c r="N379">
        <v>1009</v>
      </c>
      <c r="O379" t="s">
        <v>540</v>
      </c>
      <c r="P379" t="s">
        <v>540</v>
      </c>
      <c r="Q379">
        <v>1</v>
      </c>
      <c r="X379">
        <v>0.08</v>
      </c>
      <c r="Y379">
        <v>23.09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6</v>
      </c>
      <c r="AG379">
        <v>0.08</v>
      </c>
      <c r="AH379">
        <v>2</v>
      </c>
      <c r="AI379">
        <v>74992715</v>
      </c>
      <c r="AJ379">
        <v>353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ROW(Source!A313)</f>
        <v>313</v>
      </c>
      <c r="B380">
        <v>74758901</v>
      </c>
      <c r="C380">
        <v>74758893</v>
      </c>
      <c r="D380">
        <v>31709594</v>
      </c>
      <c r="E380">
        <v>70</v>
      </c>
      <c r="F380">
        <v>1</v>
      </c>
      <c r="G380">
        <v>1</v>
      </c>
      <c r="H380">
        <v>1</v>
      </c>
      <c r="I380" t="s">
        <v>544</v>
      </c>
      <c r="J380" t="s">
        <v>6</v>
      </c>
      <c r="K380" t="s">
        <v>545</v>
      </c>
      <c r="L380">
        <v>1191</v>
      </c>
      <c r="N380">
        <v>1013</v>
      </c>
      <c r="O380" t="s">
        <v>524</v>
      </c>
      <c r="P380" t="s">
        <v>524</v>
      </c>
      <c r="Q380">
        <v>1</v>
      </c>
      <c r="X380">
        <v>1.03</v>
      </c>
      <c r="Y380">
        <v>0</v>
      </c>
      <c r="Z380">
        <v>0</v>
      </c>
      <c r="AA380">
        <v>0</v>
      </c>
      <c r="AB380">
        <v>8.86</v>
      </c>
      <c r="AC380">
        <v>0</v>
      </c>
      <c r="AD380">
        <v>1</v>
      </c>
      <c r="AE380">
        <v>1</v>
      </c>
      <c r="AF380" t="s">
        <v>64</v>
      </c>
      <c r="AG380">
        <v>1.0815000000000001</v>
      </c>
      <c r="AH380">
        <v>2</v>
      </c>
      <c r="AI380">
        <v>74758894</v>
      </c>
      <c r="AJ380">
        <v>358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ROW(Source!A313)</f>
        <v>313</v>
      </c>
      <c r="B381">
        <v>74758902</v>
      </c>
      <c r="C381">
        <v>74758893</v>
      </c>
      <c r="D381">
        <v>31709492</v>
      </c>
      <c r="E381">
        <v>70</v>
      </c>
      <c r="F381">
        <v>1</v>
      </c>
      <c r="G381">
        <v>1</v>
      </c>
      <c r="H381">
        <v>1</v>
      </c>
      <c r="I381" t="s">
        <v>525</v>
      </c>
      <c r="J381" t="s">
        <v>6</v>
      </c>
      <c r="K381" t="s">
        <v>526</v>
      </c>
      <c r="L381">
        <v>1191</v>
      </c>
      <c r="N381">
        <v>1013</v>
      </c>
      <c r="O381" t="s">
        <v>524</v>
      </c>
      <c r="P381" t="s">
        <v>524</v>
      </c>
      <c r="Q381">
        <v>1</v>
      </c>
      <c r="X381">
        <v>0.01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2</v>
      </c>
      <c r="AF381" t="s">
        <v>64</v>
      </c>
      <c r="AG381">
        <v>1.0500000000000001E-2</v>
      </c>
      <c r="AH381">
        <v>2</v>
      </c>
      <c r="AI381">
        <v>74758895</v>
      </c>
      <c r="AJ381">
        <v>359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ROW(Source!A313)</f>
        <v>313</v>
      </c>
      <c r="B382">
        <v>74758903</v>
      </c>
      <c r="C382">
        <v>74758893</v>
      </c>
      <c r="D382">
        <v>49672695</v>
      </c>
      <c r="E382">
        <v>1</v>
      </c>
      <c r="F382">
        <v>1</v>
      </c>
      <c r="G382">
        <v>1</v>
      </c>
      <c r="H382">
        <v>2</v>
      </c>
      <c r="I382" t="s">
        <v>531</v>
      </c>
      <c r="J382" t="s">
        <v>532</v>
      </c>
      <c r="K382" t="s">
        <v>533</v>
      </c>
      <c r="L382">
        <v>1367</v>
      </c>
      <c r="N382">
        <v>1011</v>
      </c>
      <c r="O382" t="s">
        <v>530</v>
      </c>
      <c r="P382" t="s">
        <v>530</v>
      </c>
      <c r="Q382">
        <v>1</v>
      </c>
      <c r="X382">
        <v>0.26</v>
      </c>
      <c r="Y382">
        <v>0</v>
      </c>
      <c r="Z382">
        <v>3.12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64</v>
      </c>
      <c r="AG382">
        <v>0.27300000000000002</v>
      </c>
      <c r="AH382">
        <v>2</v>
      </c>
      <c r="AI382">
        <v>74758896</v>
      </c>
      <c r="AJ382">
        <v>360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ROW(Source!A313)</f>
        <v>313</v>
      </c>
      <c r="B383">
        <v>74758904</v>
      </c>
      <c r="C383">
        <v>74758893</v>
      </c>
      <c r="D383">
        <v>49673503</v>
      </c>
      <c r="E383">
        <v>1</v>
      </c>
      <c r="F383">
        <v>1</v>
      </c>
      <c r="G383">
        <v>1</v>
      </c>
      <c r="H383">
        <v>2</v>
      </c>
      <c r="I383" t="s">
        <v>534</v>
      </c>
      <c r="J383" t="s">
        <v>535</v>
      </c>
      <c r="K383" t="s">
        <v>536</v>
      </c>
      <c r="L383">
        <v>1367</v>
      </c>
      <c r="N383">
        <v>1011</v>
      </c>
      <c r="O383" t="s">
        <v>530</v>
      </c>
      <c r="P383" t="s">
        <v>530</v>
      </c>
      <c r="Q383">
        <v>1</v>
      </c>
      <c r="X383">
        <v>0.01</v>
      </c>
      <c r="Y383">
        <v>0</v>
      </c>
      <c r="Z383">
        <v>65.709999999999994</v>
      </c>
      <c r="AA383">
        <v>11.6</v>
      </c>
      <c r="AB383">
        <v>0</v>
      </c>
      <c r="AC383">
        <v>0</v>
      </c>
      <c r="AD383">
        <v>1</v>
      </c>
      <c r="AE383">
        <v>0</v>
      </c>
      <c r="AF383" t="s">
        <v>64</v>
      </c>
      <c r="AG383">
        <v>1.0500000000000001E-2</v>
      </c>
      <c r="AH383">
        <v>2</v>
      </c>
      <c r="AI383">
        <v>74758897</v>
      </c>
      <c r="AJ383">
        <v>361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ROW(Source!A313)</f>
        <v>313</v>
      </c>
      <c r="B384">
        <v>74758905</v>
      </c>
      <c r="C384">
        <v>74758893</v>
      </c>
      <c r="D384">
        <v>49525488</v>
      </c>
      <c r="E384">
        <v>1</v>
      </c>
      <c r="F384">
        <v>1</v>
      </c>
      <c r="G384">
        <v>1</v>
      </c>
      <c r="H384">
        <v>3</v>
      </c>
      <c r="I384" t="s">
        <v>537</v>
      </c>
      <c r="J384" t="s">
        <v>538</v>
      </c>
      <c r="K384" t="s">
        <v>539</v>
      </c>
      <c r="L384">
        <v>1346</v>
      </c>
      <c r="N384">
        <v>1009</v>
      </c>
      <c r="O384" t="s">
        <v>540</v>
      </c>
      <c r="P384" t="s">
        <v>540</v>
      </c>
      <c r="Q384">
        <v>1</v>
      </c>
      <c r="X384">
        <v>0.2</v>
      </c>
      <c r="Y384">
        <v>9.0399999999999991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6</v>
      </c>
      <c r="AG384">
        <v>0.2</v>
      </c>
      <c r="AH384">
        <v>2</v>
      </c>
      <c r="AI384">
        <v>74758898</v>
      </c>
      <c r="AJ384">
        <v>362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ROW(Source!A313)</f>
        <v>313</v>
      </c>
      <c r="B385">
        <v>74758906</v>
      </c>
      <c r="C385">
        <v>74758893</v>
      </c>
      <c r="D385">
        <v>49526492</v>
      </c>
      <c r="E385">
        <v>1</v>
      </c>
      <c r="F385">
        <v>1</v>
      </c>
      <c r="G385">
        <v>1</v>
      </c>
      <c r="H385">
        <v>3</v>
      </c>
      <c r="I385" t="s">
        <v>541</v>
      </c>
      <c r="J385" t="s">
        <v>542</v>
      </c>
      <c r="K385" t="s">
        <v>543</v>
      </c>
      <c r="L385">
        <v>1346</v>
      </c>
      <c r="N385">
        <v>1009</v>
      </c>
      <c r="O385" t="s">
        <v>540</v>
      </c>
      <c r="P385" t="s">
        <v>540</v>
      </c>
      <c r="Q385">
        <v>1</v>
      </c>
      <c r="X385">
        <v>0.246</v>
      </c>
      <c r="Y385">
        <v>23.09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6</v>
      </c>
      <c r="AG385">
        <v>0.246</v>
      </c>
      <c r="AH385">
        <v>2</v>
      </c>
      <c r="AI385">
        <v>74758899</v>
      </c>
      <c r="AJ385">
        <v>363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ROW(Source!A313)</f>
        <v>313</v>
      </c>
      <c r="B386">
        <v>74758907</v>
      </c>
      <c r="C386">
        <v>74758893</v>
      </c>
      <c r="D386">
        <v>49514693</v>
      </c>
      <c r="E386">
        <v>70</v>
      </c>
      <c r="F386">
        <v>1</v>
      </c>
      <c r="G386">
        <v>1</v>
      </c>
      <c r="H386">
        <v>3</v>
      </c>
      <c r="I386" t="s">
        <v>578</v>
      </c>
      <c r="J386" t="s">
        <v>6</v>
      </c>
      <c r="K386" t="s">
        <v>579</v>
      </c>
      <c r="L386">
        <v>1371</v>
      </c>
      <c r="N386">
        <v>1013</v>
      </c>
      <c r="O386" t="s">
        <v>23</v>
      </c>
      <c r="P386" t="s">
        <v>23</v>
      </c>
      <c r="Q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s">
        <v>6</v>
      </c>
      <c r="AG386">
        <v>1</v>
      </c>
      <c r="AH386">
        <v>3</v>
      </c>
      <c r="AI386">
        <v>-1</v>
      </c>
      <c r="AJ386" t="s">
        <v>6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ROW(Source!A316)</f>
        <v>316</v>
      </c>
      <c r="B387">
        <v>74758918</v>
      </c>
      <c r="C387">
        <v>74758909</v>
      </c>
      <c r="D387">
        <v>31714704</v>
      </c>
      <c r="E387">
        <v>70</v>
      </c>
      <c r="F387">
        <v>1</v>
      </c>
      <c r="G387">
        <v>1</v>
      </c>
      <c r="H387">
        <v>1</v>
      </c>
      <c r="I387" t="s">
        <v>546</v>
      </c>
      <c r="J387" t="s">
        <v>6</v>
      </c>
      <c r="K387" t="s">
        <v>547</v>
      </c>
      <c r="L387">
        <v>1191</v>
      </c>
      <c r="N387">
        <v>1013</v>
      </c>
      <c r="O387" t="s">
        <v>524</v>
      </c>
      <c r="P387" t="s">
        <v>524</v>
      </c>
      <c r="Q387">
        <v>1</v>
      </c>
      <c r="X387">
        <v>1.06</v>
      </c>
      <c r="Y387">
        <v>0</v>
      </c>
      <c r="Z387">
        <v>0</v>
      </c>
      <c r="AA387">
        <v>0</v>
      </c>
      <c r="AB387">
        <v>8.9700000000000006</v>
      </c>
      <c r="AC387">
        <v>0</v>
      </c>
      <c r="AD387">
        <v>1</v>
      </c>
      <c r="AE387">
        <v>1</v>
      </c>
      <c r="AF387" t="s">
        <v>26</v>
      </c>
      <c r="AG387">
        <v>1.1130000000000002</v>
      </c>
      <c r="AH387">
        <v>2</v>
      </c>
      <c r="AI387">
        <v>74758910</v>
      </c>
      <c r="AJ387">
        <v>366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ROW(Source!A316)</f>
        <v>316</v>
      </c>
      <c r="B388">
        <v>74758919</v>
      </c>
      <c r="C388">
        <v>74758909</v>
      </c>
      <c r="D388">
        <v>31709492</v>
      </c>
      <c r="E388">
        <v>70</v>
      </c>
      <c r="F388">
        <v>1</v>
      </c>
      <c r="G388">
        <v>1</v>
      </c>
      <c r="H388">
        <v>1</v>
      </c>
      <c r="I388" t="s">
        <v>525</v>
      </c>
      <c r="J388" t="s">
        <v>6</v>
      </c>
      <c r="K388" t="s">
        <v>526</v>
      </c>
      <c r="L388">
        <v>1191</v>
      </c>
      <c r="N388">
        <v>1013</v>
      </c>
      <c r="O388" t="s">
        <v>524</v>
      </c>
      <c r="P388" t="s">
        <v>524</v>
      </c>
      <c r="Q388">
        <v>1</v>
      </c>
      <c r="X388">
        <v>0.01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2</v>
      </c>
      <c r="AF388" t="s">
        <v>26</v>
      </c>
      <c r="AG388">
        <v>1.0500000000000001E-2</v>
      </c>
      <c r="AH388">
        <v>2</v>
      </c>
      <c r="AI388">
        <v>74758911</v>
      </c>
      <c r="AJ388">
        <v>367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ROW(Source!A316)</f>
        <v>316</v>
      </c>
      <c r="B389">
        <v>74758920</v>
      </c>
      <c r="C389">
        <v>74758909</v>
      </c>
      <c r="D389">
        <v>49672695</v>
      </c>
      <c r="E389">
        <v>1</v>
      </c>
      <c r="F389">
        <v>1</v>
      </c>
      <c r="G389">
        <v>1</v>
      </c>
      <c r="H389">
        <v>2</v>
      </c>
      <c r="I389" t="s">
        <v>531</v>
      </c>
      <c r="J389" t="s">
        <v>532</v>
      </c>
      <c r="K389" t="s">
        <v>533</v>
      </c>
      <c r="L389">
        <v>1367</v>
      </c>
      <c r="N389">
        <v>1011</v>
      </c>
      <c r="O389" t="s">
        <v>530</v>
      </c>
      <c r="P389" t="s">
        <v>530</v>
      </c>
      <c r="Q389">
        <v>1</v>
      </c>
      <c r="X389">
        <v>0.27</v>
      </c>
      <c r="Y389">
        <v>0</v>
      </c>
      <c r="Z389">
        <v>3.12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26</v>
      </c>
      <c r="AG389">
        <v>0.28350000000000003</v>
      </c>
      <c r="AH389">
        <v>2</v>
      </c>
      <c r="AI389">
        <v>74758912</v>
      </c>
      <c r="AJ389">
        <v>368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ROW(Source!A316)</f>
        <v>316</v>
      </c>
      <c r="B390">
        <v>74758921</v>
      </c>
      <c r="C390">
        <v>74758909</v>
      </c>
      <c r="D390">
        <v>49673503</v>
      </c>
      <c r="E390">
        <v>1</v>
      </c>
      <c r="F390">
        <v>1</v>
      </c>
      <c r="G390">
        <v>1</v>
      </c>
      <c r="H390">
        <v>2</v>
      </c>
      <c r="I390" t="s">
        <v>534</v>
      </c>
      <c r="J390" t="s">
        <v>535</v>
      </c>
      <c r="K390" t="s">
        <v>536</v>
      </c>
      <c r="L390">
        <v>1367</v>
      </c>
      <c r="N390">
        <v>1011</v>
      </c>
      <c r="O390" t="s">
        <v>530</v>
      </c>
      <c r="P390" t="s">
        <v>530</v>
      </c>
      <c r="Q390">
        <v>1</v>
      </c>
      <c r="X390">
        <v>0.01</v>
      </c>
      <c r="Y390">
        <v>0</v>
      </c>
      <c r="Z390">
        <v>65.709999999999994</v>
      </c>
      <c r="AA390">
        <v>11.6</v>
      </c>
      <c r="AB390">
        <v>0</v>
      </c>
      <c r="AC390">
        <v>0</v>
      </c>
      <c r="AD390">
        <v>1</v>
      </c>
      <c r="AE390">
        <v>0</v>
      </c>
      <c r="AF390" t="s">
        <v>26</v>
      </c>
      <c r="AG390">
        <v>1.0500000000000001E-2</v>
      </c>
      <c r="AH390">
        <v>2</v>
      </c>
      <c r="AI390">
        <v>74758913</v>
      </c>
      <c r="AJ390">
        <v>369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ROW(Source!A316)</f>
        <v>316</v>
      </c>
      <c r="B391">
        <v>74758922</v>
      </c>
      <c r="C391">
        <v>74758909</v>
      </c>
      <c r="D391">
        <v>49525488</v>
      </c>
      <c r="E391">
        <v>1</v>
      </c>
      <c r="F391">
        <v>1</v>
      </c>
      <c r="G391">
        <v>1</v>
      </c>
      <c r="H391">
        <v>3</v>
      </c>
      <c r="I391" t="s">
        <v>537</v>
      </c>
      <c r="J391" t="s">
        <v>538</v>
      </c>
      <c r="K391" t="s">
        <v>539</v>
      </c>
      <c r="L391">
        <v>1346</v>
      </c>
      <c r="N391">
        <v>1009</v>
      </c>
      <c r="O391" t="s">
        <v>540</v>
      </c>
      <c r="P391" t="s">
        <v>540</v>
      </c>
      <c r="Q391">
        <v>1</v>
      </c>
      <c r="X391">
        <v>0.2</v>
      </c>
      <c r="Y391">
        <v>9.0399999999999991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6</v>
      </c>
      <c r="AG391">
        <v>0.2</v>
      </c>
      <c r="AH391">
        <v>2</v>
      </c>
      <c r="AI391">
        <v>74758914</v>
      </c>
      <c r="AJ391">
        <v>370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ROW(Source!A316)</f>
        <v>316</v>
      </c>
      <c r="B392">
        <v>74758923</v>
      </c>
      <c r="C392">
        <v>74758909</v>
      </c>
      <c r="D392">
        <v>49526492</v>
      </c>
      <c r="E392">
        <v>1</v>
      </c>
      <c r="F392">
        <v>1</v>
      </c>
      <c r="G392">
        <v>1</v>
      </c>
      <c r="H392">
        <v>3</v>
      </c>
      <c r="I392" t="s">
        <v>541</v>
      </c>
      <c r="J392" t="s">
        <v>542</v>
      </c>
      <c r="K392" t="s">
        <v>543</v>
      </c>
      <c r="L392">
        <v>1346</v>
      </c>
      <c r="N392">
        <v>1009</v>
      </c>
      <c r="O392" t="s">
        <v>540</v>
      </c>
      <c r="P392" t="s">
        <v>540</v>
      </c>
      <c r="Q392">
        <v>1</v>
      </c>
      <c r="X392">
        <v>0.56000000000000005</v>
      </c>
      <c r="Y392">
        <v>23.09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6</v>
      </c>
      <c r="AG392">
        <v>0.56000000000000005</v>
      </c>
      <c r="AH392">
        <v>2</v>
      </c>
      <c r="AI392">
        <v>74758915</v>
      </c>
      <c r="AJ392">
        <v>371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ROW(Source!A316)</f>
        <v>316</v>
      </c>
      <c r="B393">
        <v>74758924</v>
      </c>
      <c r="C393">
        <v>74758909</v>
      </c>
      <c r="D393">
        <v>49514680</v>
      </c>
      <c r="E393">
        <v>70</v>
      </c>
      <c r="F393">
        <v>1</v>
      </c>
      <c r="G393">
        <v>1</v>
      </c>
      <c r="H393">
        <v>3</v>
      </c>
      <c r="I393" t="s">
        <v>580</v>
      </c>
      <c r="J393" t="s">
        <v>6</v>
      </c>
      <c r="K393" t="s">
        <v>581</v>
      </c>
      <c r="L393">
        <v>1371</v>
      </c>
      <c r="N393">
        <v>1013</v>
      </c>
      <c r="O393" t="s">
        <v>23</v>
      </c>
      <c r="P393" t="s">
        <v>23</v>
      </c>
      <c r="Q393">
        <v>1</v>
      </c>
      <c r="X393">
        <v>1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s">
        <v>6</v>
      </c>
      <c r="AG393">
        <v>1</v>
      </c>
      <c r="AH393">
        <v>3</v>
      </c>
      <c r="AI393">
        <v>-1</v>
      </c>
      <c r="AJ393" t="s">
        <v>6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ROW(Source!A318)</f>
        <v>318</v>
      </c>
      <c r="B394">
        <v>74759141</v>
      </c>
      <c r="C394">
        <v>74759132</v>
      </c>
      <c r="D394">
        <v>31714704</v>
      </c>
      <c r="E394">
        <v>70</v>
      </c>
      <c r="F394">
        <v>1</v>
      </c>
      <c r="G394">
        <v>1</v>
      </c>
      <c r="H394">
        <v>1</v>
      </c>
      <c r="I394" t="s">
        <v>546</v>
      </c>
      <c r="J394" t="s">
        <v>6</v>
      </c>
      <c r="K394" t="s">
        <v>547</v>
      </c>
      <c r="L394">
        <v>1191</v>
      </c>
      <c r="N394">
        <v>1013</v>
      </c>
      <c r="O394" t="s">
        <v>524</v>
      </c>
      <c r="P394" t="s">
        <v>524</v>
      </c>
      <c r="Q394">
        <v>1</v>
      </c>
      <c r="X394">
        <v>1.06</v>
      </c>
      <c r="Y394">
        <v>0</v>
      </c>
      <c r="Z394">
        <v>0</v>
      </c>
      <c r="AA394">
        <v>0</v>
      </c>
      <c r="AB394">
        <v>8.9700000000000006</v>
      </c>
      <c r="AC394">
        <v>0</v>
      </c>
      <c r="AD394">
        <v>1</v>
      </c>
      <c r="AE394">
        <v>1</v>
      </c>
      <c r="AF394" t="s">
        <v>26</v>
      </c>
      <c r="AG394">
        <v>1.1130000000000002</v>
      </c>
      <c r="AH394">
        <v>2</v>
      </c>
      <c r="AI394">
        <v>74759133</v>
      </c>
      <c r="AJ394">
        <v>373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ROW(Source!A318)</f>
        <v>318</v>
      </c>
      <c r="B395">
        <v>74759142</v>
      </c>
      <c r="C395">
        <v>74759132</v>
      </c>
      <c r="D395">
        <v>31709492</v>
      </c>
      <c r="E395">
        <v>70</v>
      </c>
      <c r="F395">
        <v>1</v>
      </c>
      <c r="G395">
        <v>1</v>
      </c>
      <c r="H395">
        <v>1</v>
      </c>
      <c r="I395" t="s">
        <v>525</v>
      </c>
      <c r="J395" t="s">
        <v>6</v>
      </c>
      <c r="K395" t="s">
        <v>526</v>
      </c>
      <c r="L395">
        <v>1191</v>
      </c>
      <c r="N395">
        <v>1013</v>
      </c>
      <c r="O395" t="s">
        <v>524</v>
      </c>
      <c r="P395" t="s">
        <v>524</v>
      </c>
      <c r="Q395">
        <v>1</v>
      </c>
      <c r="X395">
        <v>0.01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2</v>
      </c>
      <c r="AF395" t="s">
        <v>26</v>
      </c>
      <c r="AG395">
        <v>1.0500000000000001E-2</v>
      </c>
      <c r="AH395">
        <v>2</v>
      </c>
      <c r="AI395">
        <v>74759134</v>
      </c>
      <c r="AJ395">
        <v>374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ROW(Source!A318)</f>
        <v>318</v>
      </c>
      <c r="B396">
        <v>74759143</v>
      </c>
      <c r="C396">
        <v>74759132</v>
      </c>
      <c r="D396">
        <v>49672695</v>
      </c>
      <c r="E396">
        <v>1</v>
      </c>
      <c r="F396">
        <v>1</v>
      </c>
      <c r="G396">
        <v>1</v>
      </c>
      <c r="H396">
        <v>2</v>
      </c>
      <c r="I396" t="s">
        <v>531</v>
      </c>
      <c r="J396" t="s">
        <v>532</v>
      </c>
      <c r="K396" t="s">
        <v>533</v>
      </c>
      <c r="L396">
        <v>1367</v>
      </c>
      <c r="N396">
        <v>1011</v>
      </c>
      <c r="O396" t="s">
        <v>530</v>
      </c>
      <c r="P396" t="s">
        <v>530</v>
      </c>
      <c r="Q396">
        <v>1</v>
      </c>
      <c r="X396">
        <v>0.26</v>
      </c>
      <c r="Y396">
        <v>0</v>
      </c>
      <c r="Z396">
        <v>3.12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26</v>
      </c>
      <c r="AG396">
        <v>0.27300000000000002</v>
      </c>
      <c r="AH396">
        <v>2</v>
      </c>
      <c r="AI396">
        <v>74759135</v>
      </c>
      <c r="AJ396">
        <v>375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ROW(Source!A318)</f>
        <v>318</v>
      </c>
      <c r="B397">
        <v>74759144</v>
      </c>
      <c r="C397">
        <v>74759132</v>
      </c>
      <c r="D397">
        <v>49673503</v>
      </c>
      <c r="E397">
        <v>1</v>
      </c>
      <c r="F397">
        <v>1</v>
      </c>
      <c r="G397">
        <v>1</v>
      </c>
      <c r="H397">
        <v>2</v>
      </c>
      <c r="I397" t="s">
        <v>534</v>
      </c>
      <c r="J397" t="s">
        <v>535</v>
      </c>
      <c r="K397" t="s">
        <v>536</v>
      </c>
      <c r="L397">
        <v>1367</v>
      </c>
      <c r="N397">
        <v>1011</v>
      </c>
      <c r="O397" t="s">
        <v>530</v>
      </c>
      <c r="P397" t="s">
        <v>530</v>
      </c>
      <c r="Q397">
        <v>1</v>
      </c>
      <c r="X397">
        <v>0.01</v>
      </c>
      <c r="Y397">
        <v>0</v>
      </c>
      <c r="Z397">
        <v>65.709999999999994</v>
      </c>
      <c r="AA397">
        <v>11.6</v>
      </c>
      <c r="AB397">
        <v>0</v>
      </c>
      <c r="AC397">
        <v>0</v>
      </c>
      <c r="AD397">
        <v>1</v>
      </c>
      <c r="AE397">
        <v>0</v>
      </c>
      <c r="AF397" t="s">
        <v>26</v>
      </c>
      <c r="AG397">
        <v>1.0500000000000001E-2</v>
      </c>
      <c r="AH397">
        <v>2</v>
      </c>
      <c r="AI397">
        <v>74759136</v>
      </c>
      <c r="AJ397">
        <v>376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ROW(Source!A318)</f>
        <v>318</v>
      </c>
      <c r="B398">
        <v>74759145</v>
      </c>
      <c r="C398">
        <v>74759132</v>
      </c>
      <c r="D398">
        <v>49525488</v>
      </c>
      <c r="E398">
        <v>1</v>
      </c>
      <c r="F398">
        <v>1</v>
      </c>
      <c r="G398">
        <v>1</v>
      </c>
      <c r="H398">
        <v>3</v>
      </c>
      <c r="I398" t="s">
        <v>537</v>
      </c>
      <c r="J398" t="s">
        <v>538</v>
      </c>
      <c r="K398" t="s">
        <v>539</v>
      </c>
      <c r="L398">
        <v>1346</v>
      </c>
      <c r="N398">
        <v>1009</v>
      </c>
      <c r="O398" t="s">
        <v>540</v>
      </c>
      <c r="P398" t="s">
        <v>540</v>
      </c>
      <c r="Q398">
        <v>1</v>
      </c>
      <c r="X398">
        <v>0.2</v>
      </c>
      <c r="Y398">
        <v>9.0399999999999991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6</v>
      </c>
      <c r="AG398">
        <v>0.2</v>
      </c>
      <c r="AH398">
        <v>2</v>
      </c>
      <c r="AI398">
        <v>74759137</v>
      </c>
      <c r="AJ398">
        <v>377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ROW(Source!A318)</f>
        <v>318</v>
      </c>
      <c r="B399">
        <v>74759146</v>
      </c>
      <c r="C399">
        <v>74759132</v>
      </c>
      <c r="D399">
        <v>49526492</v>
      </c>
      <c r="E399">
        <v>1</v>
      </c>
      <c r="F399">
        <v>1</v>
      </c>
      <c r="G399">
        <v>1</v>
      </c>
      <c r="H399">
        <v>3</v>
      </c>
      <c r="I399" t="s">
        <v>541</v>
      </c>
      <c r="J399" t="s">
        <v>542</v>
      </c>
      <c r="K399" t="s">
        <v>543</v>
      </c>
      <c r="L399">
        <v>1346</v>
      </c>
      <c r="N399">
        <v>1009</v>
      </c>
      <c r="O399" t="s">
        <v>540</v>
      </c>
      <c r="P399" t="s">
        <v>540</v>
      </c>
      <c r="Q399">
        <v>1</v>
      </c>
      <c r="X399">
        <v>0.56000000000000005</v>
      </c>
      <c r="Y399">
        <v>23.09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6</v>
      </c>
      <c r="AG399">
        <v>0.56000000000000005</v>
      </c>
      <c r="AH399">
        <v>2</v>
      </c>
      <c r="AI399">
        <v>74759138</v>
      </c>
      <c r="AJ399">
        <v>378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ROW(Source!A318)</f>
        <v>318</v>
      </c>
      <c r="B400">
        <v>74759147</v>
      </c>
      <c r="C400">
        <v>74759132</v>
      </c>
      <c r="D400">
        <v>49514680</v>
      </c>
      <c r="E400">
        <v>70</v>
      </c>
      <c r="F400">
        <v>1</v>
      </c>
      <c r="G400">
        <v>1</v>
      </c>
      <c r="H400">
        <v>3</v>
      </c>
      <c r="I400" t="s">
        <v>580</v>
      </c>
      <c r="J400" t="s">
        <v>6</v>
      </c>
      <c r="K400" t="s">
        <v>581</v>
      </c>
      <c r="L400">
        <v>1371</v>
      </c>
      <c r="N400">
        <v>1013</v>
      </c>
      <c r="O400" t="s">
        <v>23</v>
      </c>
      <c r="P400" t="s">
        <v>23</v>
      </c>
      <c r="Q400">
        <v>1</v>
      </c>
      <c r="X400">
        <v>1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s">
        <v>6</v>
      </c>
      <c r="AG400">
        <v>1</v>
      </c>
      <c r="AH400">
        <v>3</v>
      </c>
      <c r="AI400">
        <v>-1</v>
      </c>
      <c r="AJ400" t="s">
        <v>6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ROW(Source!A324)</f>
        <v>324</v>
      </c>
      <c r="B401">
        <v>74761484</v>
      </c>
      <c r="C401">
        <v>74761469</v>
      </c>
      <c r="D401">
        <v>31715109</v>
      </c>
      <c r="E401">
        <v>70</v>
      </c>
      <c r="F401">
        <v>1</v>
      </c>
      <c r="G401">
        <v>1</v>
      </c>
      <c r="H401">
        <v>1</v>
      </c>
      <c r="I401" t="s">
        <v>548</v>
      </c>
      <c r="J401" t="s">
        <v>6</v>
      </c>
      <c r="K401" t="s">
        <v>549</v>
      </c>
      <c r="L401">
        <v>1191</v>
      </c>
      <c r="N401">
        <v>1013</v>
      </c>
      <c r="O401" t="s">
        <v>524</v>
      </c>
      <c r="P401" t="s">
        <v>524</v>
      </c>
      <c r="Q401">
        <v>1</v>
      </c>
      <c r="X401">
        <v>122</v>
      </c>
      <c r="Y401">
        <v>0</v>
      </c>
      <c r="Z401">
        <v>0</v>
      </c>
      <c r="AA401">
        <v>0</v>
      </c>
      <c r="AB401">
        <v>8.74</v>
      </c>
      <c r="AC401">
        <v>0</v>
      </c>
      <c r="AD401">
        <v>1</v>
      </c>
      <c r="AE401">
        <v>1</v>
      </c>
      <c r="AF401" t="s">
        <v>64</v>
      </c>
      <c r="AG401">
        <v>128.1</v>
      </c>
      <c r="AH401">
        <v>2</v>
      </c>
      <c r="AI401">
        <v>74761470</v>
      </c>
      <c r="AJ401">
        <v>384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ROW(Source!A324)</f>
        <v>324</v>
      </c>
      <c r="B402">
        <v>74761485</v>
      </c>
      <c r="C402">
        <v>74761469</v>
      </c>
      <c r="D402">
        <v>31709492</v>
      </c>
      <c r="E402">
        <v>70</v>
      </c>
      <c r="F402">
        <v>1</v>
      </c>
      <c r="G402">
        <v>1</v>
      </c>
      <c r="H402">
        <v>1</v>
      </c>
      <c r="I402" t="s">
        <v>525</v>
      </c>
      <c r="J402" t="s">
        <v>6</v>
      </c>
      <c r="K402" t="s">
        <v>526</v>
      </c>
      <c r="L402">
        <v>1191</v>
      </c>
      <c r="N402">
        <v>1013</v>
      </c>
      <c r="O402" t="s">
        <v>524</v>
      </c>
      <c r="P402" t="s">
        <v>524</v>
      </c>
      <c r="Q402">
        <v>1</v>
      </c>
      <c r="X402">
        <v>0.64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2</v>
      </c>
      <c r="AF402" t="s">
        <v>64</v>
      </c>
      <c r="AG402">
        <v>0.67200000000000004</v>
      </c>
      <c r="AH402">
        <v>2</v>
      </c>
      <c r="AI402">
        <v>74761471</v>
      </c>
      <c r="AJ402">
        <v>385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ROW(Source!A324)</f>
        <v>324</v>
      </c>
      <c r="B403">
        <v>74761486</v>
      </c>
      <c r="C403">
        <v>74761469</v>
      </c>
      <c r="D403">
        <v>49672573</v>
      </c>
      <c r="E403">
        <v>1</v>
      </c>
      <c r="F403">
        <v>1</v>
      </c>
      <c r="G403">
        <v>1</v>
      </c>
      <c r="H403">
        <v>2</v>
      </c>
      <c r="I403" t="s">
        <v>527</v>
      </c>
      <c r="J403" t="s">
        <v>528</v>
      </c>
      <c r="K403" t="s">
        <v>529</v>
      </c>
      <c r="L403">
        <v>1367</v>
      </c>
      <c r="N403">
        <v>1011</v>
      </c>
      <c r="O403" t="s">
        <v>530</v>
      </c>
      <c r="P403" t="s">
        <v>530</v>
      </c>
      <c r="Q403">
        <v>1</v>
      </c>
      <c r="X403">
        <v>0.25</v>
      </c>
      <c r="Y403">
        <v>0</v>
      </c>
      <c r="Z403">
        <v>115.4</v>
      </c>
      <c r="AA403">
        <v>13.5</v>
      </c>
      <c r="AB403">
        <v>0</v>
      </c>
      <c r="AC403">
        <v>0</v>
      </c>
      <c r="AD403">
        <v>1</v>
      </c>
      <c r="AE403">
        <v>0</v>
      </c>
      <c r="AF403" t="s">
        <v>64</v>
      </c>
      <c r="AG403">
        <v>0.26250000000000001</v>
      </c>
      <c r="AH403">
        <v>2</v>
      </c>
      <c r="AI403">
        <v>74761472</v>
      </c>
      <c r="AJ403">
        <v>386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ROW(Source!A324)</f>
        <v>324</v>
      </c>
      <c r="B404">
        <v>74761487</v>
      </c>
      <c r="C404">
        <v>74761469</v>
      </c>
      <c r="D404">
        <v>49672695</v>
      </c>
      <c r="E404">
        <v>1</v>
      </c>
      <c r="F404">
        <v>1</v>
      </c>
      <c r="G404">
        <v>1</v>
      </c>
      <c r="H404">
        <v>2</v>
      </c>
      <c r="I404" t="s">
        <v>531</v>
      </c>
      <c r="J404" t="s">
        <v>532</v>
      </c>
      <c r="K404" t="s">
        <v>533</v>
      </c>
      <c r="L404">
        <v>1367</v>
      </c>
      <c r="N404">
        <v>1011</v>
      </c>
      <c r="O404" t="s">
        <v>530</v>
      </c>
      <c r="P404" t="s">
        <v>530</v>
      </c>
      <c r="Q404">
        <v>1</v>
      </c>
      <c r="X404">
        <v>17.649999999999999</v>
      </c>
      <c r="Y404">
        <v>0</v>
      </c>
      <c r="Z404">
        <v>3.12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64</v>
      </c>
      <c r="AG404">
        <v>18.532499999999999</v>
      </c>
      <c r="AH404">
        <v>2</v>
      </c>
      <c r="AI404">
        <v>74761473</v>
      </c>
      <c r="AJ404">
        <v>387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ROW(Source!A324)</f>
        <v>324</v>
      </c>
      <c r="B405">
        <v>74761488</v>
      </c>
      <c r="C405">
        <v>74761469</v>
      </c>
      <c r="D405">
        <v>49672703</v>
      </c>
      <c r="E405">
        <v>1</v>
      </c>
      <c r="F405">
        <v>1</v>
      </c>
      <c r="G405">
        <v>1</v>
      </c>
      <c r="H405">
        <v>2</v>
      </c>
      <c r="I405" t="s">
        <v>550</v>
      </c>
      <c r="J405" t="s">
        <v>551</v>
      </c>
      <c r="K405" t="s">
        <v>552</v>
      </c>
      <c r="L405">
        <v>1367</v>
      </c>
      <c r="N405">
        <v>1011</v>
      </c>
      <c r="O405" t="s">
        <v>530</v>
      </c>
      <c r="P405" t="s">
        <v>530</v>
      </c>
      <c r="Q405">
        <v>1</v>
      </c>
      <c r="X405">
        <v>0.23</v>
      </c>
      <c r="Y405">
        <v>0</v>
      </c>
      <c r="Z405">
        <v>6.66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64</v>
      </c>
      <c r="AG405">
        <v>0.24150000000000002</v>
      </c>
      <c r="AH405">
        <v>2</v>
      </c>
      <c r="AI405">
        <v>74761474</v>
      </c>
      <c r="AJ405">
        <v>388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ROW(Source!A324)</f>
        <v>324</v>
      </c>
      <c r="B406">
        <v>74761489</v>
      </c>
      <c r="C406">
        <v>74761469</v>
      </c>
      <c r="D406">
        <v>49673503</v>
      </c>
      <c r="E406">
        <v>1</v>
      </c>
      <c r="F406">
        <v>1</v>
      </c>
      <c r="G406">
        <v>1</v>
      </c>
      <c r="H406">
        <v>2</v>
      </c>
      <c r="I406" t="s">
        <v>534</v>
      </c>
      <c r="J406" t="s">
        <v>535</v>
      </c>
      <c r="K406" t="s">
        <v>536</v>
      </c>
      <c r="L406">
        <v>1367</v>
      </c>
      <c r="N406">
        <v>1011</v>
      </c>
      <c r="O406" t="s">
        <v>530</v>
      </c>
      <c r="P406" t="s">
        <v>530</v>
      </c>
      <c r="Q406">
        <v>1</v>
      </c>
      <c r="X406">
        <v>0.39</v>
      </c>
      <c r="Y406">
        <v>0</v>
      </c>
      <c r="Z406">
        <v>65.709999999999994</v>
      </c>
      <c r="AA406">
        <v>11.6</v>
      </c>
      <c r="AB406">
        <v>0</v>
      </c>
      <c r="AC406">
        <v>0</v>
      </c>
      <c r="AD406">
        <v>1</v>
      </c>
      <c r="AE406">
        <v>0</v>
      </c>
      <c r="AF406" t="s">
        <v>64</v>
      </c>
      <c r="AG406">
        <v>0.40950000000000003</v>
      </c>
      <c r="AH406">
        <v>2</v>
      </c>
      <c r="AI406">
        <v>74761475</v>
      </c>
      <c r="AJ406">
        <v>389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ROW(Source!A324)</f>
        <v>324</v>
      </c>
      <c r="B407">
        <v>74761490</v>
      </c>
      <c r="C407">
        <v>74761469</v>
      </c>
      <c r="D407">
        <v>49673715</v>
      </c>
      <c r="E407">
        <v>1</v>
      </c>
      <c r="F407">
        <v>1</v>
      </c>
      <c r="G407">
        <v>1</v>
      </c>
      <c r="H407">
        <v>2</v>
      </c>
      <c r="I407" t="s">
        <v>553</v>
      </c>
      <c r="J407" t="s">
        <v>554</v>
      </c>
      <c r="K407" t="s">
        <v>555</v>
      </c>
      <c r="L407">
        <v>1367</v>
      </c>
      <c r="N407">
        <v>1011</v>
      </c>
      <c r="O407" t="s">
        <v>530</v>
      </c>
      <c r="P407" t="s">
        <v>530</v>
      </c>
      <c r="Q407">
        <v>1</v>
      </c>
      <c r="X407">
        <v>1.33</v>
      </c>
      <c r="Y407">
        <v>0</v>
      </c>
      <c r="Z407">
        <v>8.1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64</v>
      </c>
      <c r="AG407">
        <v>1.3965000000000001</v>
      </c>
      <c r="AH407">
        <v>2</v>
      </c>
      <c r="AI407">
        <v>74761476</v>
      </c>
      <c r="AJ407">
        <v>390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ROW(Source!A324)</f>
        <v>324</v>
      </c>
      <c r="B408">
        <v>74761491</v>
      </c>
      <c r="C408">
        <v>74761469</v>
      </c>
      <c r="D408">
        <v>49521144</v>
      </c>
      <c r="E408">
        <v>1</v>
      </c>
      <c r="F408">
        <v>1</v>
      </c>
      <c r="G408">
        <v>1</v>
      </c>
      <c r="H408">
        <v>3</v>
      </c>
      <c r="I408" t="s">
        <v>556</v>
      </c>
      <c r="J408" t="s">
        <v>557</v>
      </c>
      <c r="K408" t="s">
        <v>558</v>
      </c>
      <c r="L408">
        <v>1348</v>
      </c>
      <c r="N408">
        <v>1009</v>
      </c>
      <c r="O408" t="s">
        <v>559</v>
      </c>
      <c r="P408" t="s">
        <v>559</v>
      </c>
      <c r="Q408">
        <v>1000</v>
      </c>
      <c r="X408">
        <v>8.4000000000000003E-4</v>
      </c>
      <c r="Y408">
        <v>26499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6</v>
      </c>
      <c r="AG408">
        <v>8.4000000000000003E-4</v>
      </c>
      <c r="AH408">
        <v>2</v>
      </c>
      <c r="AI408">
        <v>74761477</v>
      </c>
      <c r="AJ408">
        <v>391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ROW(Source!A324)</f>
        <v>324</v>
      </c>
      <c r="B409">
        <v>74761492</v>
      </c>
      <c r="C409">
        <v>74761469</v>
      </c>
      <c r="D409">
        <v>49524301</v>
      </c>
      <c r="E409">
        <v>1</v>
      </c>
      <c r="F409">
        <v>1</v>
      </c>
      <c r="G409">
        <v>1</v>
      </c>
      <c r="H409">
        <v>3</v>
      </c>
      <c r="I409" t="s">
        <v>560</v>
      </c>
      <c r="J409" t="s">
        <v>561</v>
      </c>
      <c r="K409" t="s">
        <v>562</v>
      </c>
      <c r="L409">
        <v>1348</v>
      </c>
      <c r="N409">
        <v>1009</v>
      </c>
      <c r="O409" t="s">
        <v>559</v>
      </c>
      <c r="P409" t="s">
        <v>559</v>
      </c>
      <c r="Q409">
        <v>1000</v>
      </c>
      <c r="X409">
        <v>3.8999999999999999E-4</v>
      </c>
      <c r="Y409">
        <v>10362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6</v>
      </c>
      <c r="AG409">
        <v>3.8999999999999999E-4</v>
      </c>
      <c r="AH409">
        <v>2</v>
      </c>
      <c r="AI409">
        <v>74761478</v>
      </c>
      <c r="AJ409">
        <v>392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ROW(Source!A324)</f>
        <v>324</v>
      </c>
      <c r="B410">
        <v>74761493</v>
      </c>
      <c r="C410">
        <v>74761469</v>
      </c>
      <c r="D410">
        <v>49525488</v>
      </c>
      <c r="E410">
        <v>1</v>
      </c>
      <c r="F410">
        <v>1</v>
      </c>
      <c r="G410">
        <v>1</v>
      </c>
      <c r="H410">
        <v>3</v>
      </c>
      <c r="I410" t="s">
        <v>537</v>
      </c>
      <c r="J410" t="s">
        <v>538</v>
      </c>
      <c r="K410" t="s">
        <v>539</v>
      </c>
      <c r="L410">
        <v>1346</v>
      </c>
      <c r="N410">
        <v>1009</v>
      </c>
      <c r="O410" t="s">
        <v>540</v>
      </c>
      <c r="P410" t="s">
        <v>540</v>
      </c>
      <c r="Q410">
        <v>1</v>
      </c>
      <c r="X410">
        <v>11</v>
      </c>
      <c r="Y410">
        <v>9.0399999999999991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6</v>
      </c>
      <c r="AG410">
        <v>11</v>
      </c>
      <c r="AH410">
        <v>2</v>
      </c>
      <c r="AI410">
        <v>74761479</v>
      </c>
      <c r="AJ410">
        <v>393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ROW(Source!A324)</f>
        <v>324</v>
      </c>
      <c r="B411">
        <v>74761494</v>
      </c>
      <c r="C411">
        <v>74761469</v>
      </c>
      <c r="D411">
        <v>49526492</v>
      </c>
      <c r="E411">
        <v>1</v>
      </c>
      <c r="F411">
        <v>1</v>
      </c>
      <c r="G411">
        <v>1</v>
      </c>
      <c r="H411">
        <v>3</v>
      </c>
      <c r="I411" t="s">
        <v>541</v>
      </c>
      <c r="J411" t="s">
        <v>542</v>
      </c>
      <c r="K411" t="s">
        <v>543</v>
      </c>
      <c r="L411">
        <v>1346</v>
      </c>
      <c r="N411">
        <v>1009</v>
      </c>
      <c r="O411" t="s">
        <v>540</v>
      </c>
      <c r="P411" t="s">
        <v>540</v>
      </c>
      <c r="Q411">
        <v>1</v>
      </c>
      <c r="X411">
        <v>7.58</v>
      </c>
      <c r="Y411">
        <v>23.09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6</v>
      </c>
      <c r="AG411">
        <v>7.58</v>
      </c>
      <c r="AH411">
        <v>2</v>
      </c>
      <c r="AI411">
        <v>74761480</v>
      </c>
      <c r="AJ411">
        <v>394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ROW(Source!A324)</f>
        <v>324</v>
      </c>
      <c r="B412">
        <v>74761495</v>
      </c>
      <c r="C412">
        <v>74761469</v>
      </c>
      <c r="D412">
        <v>49512814</v>
      </c>
      <c r="E412">
        <v>70</v>
      </c>
      <c r="F412">
        <v>1</v>
      </c>
      <c r="G412">
        <v>1</v>
      </c>
      <c r="H412">
        <v>3</v>
      </c>
      <c r="I412" t="s">
        <v>582</v>
      </c>
      <c r="J412" t="s">
        <v>6</v>
      </c>
      <c r="K412" t="s">
        <v>583</v>
      </c>
      <c r="L412">
        <v>1327</v>
      </c>
      <c r="N412">
        <v>1005</v>
      </c>
      <c r="O412" t="s">
        <v>105</v>
      </c>
      <c r="P412" t="s">
        <v>105</v>
      </c>
      <c r="Q412">
        <v>1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 t="s">
        <v>6</v>
      </c>
      <c r="AG412">
        <v>0</v>
      </c>
      <c r="AH412">
        <v>3</v>
      </c>
      <c r="AI412">
        <v>-1</v>
      </c>
      <c r="AJ412" t="s">
        <v>6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ROW(Source!A324)</f>
        <v>324</v>
      </c>
      <c r="B413">
        <v>74761496</v>
      </c>
      <c r="C413">
        <v>74761469</v>
      </c>
      <c r="D413">
        <v>49555131</v>
      </c>
      <c r="E413">
        <v>1</v>
      </c>
      <c r="F413">
        <v>1</v>
      </c>
      <c r="G413">
        <v>1</v>
      </c>
      <c r="H413">
        <v>3</v>
      </c>
      <c r="I413" t="s">
        <v>563</v>
      </c>
      <c r="J413" t="s">
        <v>564</v>
      </c>
      <c r="K413" t="s">
        <v>565</v>
      </c>
      <c r="L413">
        <v>1348</v>
      </c>
      <c r="N413">
        <v>1009</v>
      </c>
      <c r="O413" t="s">
        <v>559</v>
      </c>
      <c r="P413" t="s">
        <v>559</v>
      </c>
      <c r="Q413">
        <v>1000</v>
      </c>
      <c r="X413">
        <v>5.13E-3</v>
      </c>
      <c r="Y413">
        <v>17183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6</v>
      </c>
      <c r="AG413">
        <v>5.13E-3</v>
      </c>
      <c r="AH413">
        <v>2</v>
      </c>
      <c r="AI413">
        <v>74761481</v>
      </c>
      <c r="AJ413">
        <v>395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ROW(Source!A324)</f>
        <v>324</v>
      </c>
      <c r="B414">
        <v>74761497</v>
      </c>
      <c r="C414">
        <v>74761469</v>
      </c>
      <c r="D414">
        <v>49514607</v>
      </c>
      <c r="E414">
        <v>70</v>
      </c>
      <c r="F414">
        <v>1</v>
      </c>
      <c r="G414">
        <v>1</v>
      </c>
      <c r="H414">
        <v>3</v>
      </c>
      <c r="I414" t="s">
        <v>584</v>
      </c>
      <c r="J414" t="s">
        <v>6</v>
      </c>
      <c r="K414" t="s">
        <v>585</v>
      </c>
      <c r="L414">
        <v>1327</v>
      </c>
      <c r="N414">
        <v>1005</v>
      </c>
      <c r="O414" t="s">
        <v>105</v>
      </c>
      <c r="P414" t="s">
        <v>105</v>
      </c>
      <c r="Q414">
        <v>1</v>
      </c>
      <c r="X414">
        <v>100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s">
        <v>6</v>
      </c>
      <c r="AG414">
        <v>100</v>
      </c>
      <c r="AH414">
        <v>3</v>
      </c>
      <c r="AI414">
        <v>-1</v>
      </c>
      <c r="AJ414" t="s">
        <v>6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ROW(Source!A324)</f>
        <v>324</v>
      </c>
      <c r="B415">
        <v>74761498</v>
      </c>
      <c r="C415">
        <v>74761469</v>
      </c>
      <c r="D415">
        <v>49514616</v>
      </c>
      <c r="E415">
        <v>70</v>
      </c>
      <c r="F415">
        <v>1</v>
      </c>
      <c r="G415">
        <v>1</v>
      </c>
      <c r="H415">
        <v>3</v>
      </c>
      <c r="I415" t="s">
        <v>586</v>
      </c>
      <c r="J415" t="s">
        <v>6</v>
      </c>
      <c r="K415" t="s">
        <v>587</v>
      </c>
      <c r="L415">
        <v>1346</v>
      </c>
      <c r="N415">
        <v>1009</v>
      </c>
      <c r="O415" t="s">
        <v>540</v>
      </c>
      <c r="P415" t="s">
        <v>540</v>
      </c>
      <c r="Q415">
        <v>1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</v>
      </c>
      <c r="AD415">
        <v>0</v>
      </c>
      <c r="AE415">
        <v>0</v>
      </c>
      <c r="AF415" t="s">
        <v>6</v>
      </c>
      <c r="AG415">
        <v>0</v>
      </c>
      <c r="AH415">
        <v>3</v>
      </c>
      <c r="AI415">
        <v>-1</v>
      </c>
      <c r="AJ415" t="s">
        <v>6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ROW(Source!A324)</f>
        <v>324</v>
      </c>
      <c r="B416">
        <v>74761499</v>
      </c>
      <c r="C416">
        <v>74761469</v>
      </c>
      <c r="D416">
        <v>49514616</v>
      </c>
      <c r="E416">
        <v>70</v>
      </c>
      <c r="F416">
        <v>1</v>
      </c>
      <c r="G416">
        <v>1</v>
      </c>
      <c r="H416">
        <v>3</v>
      </c>
      <c r="I416" t="s">
        <v>586</v>
      </c>
      <c r="J416" t="s">
        <v>6</v>
      </c>
      <c r="K416" t="s">
        <v>588</v>
      </c>
      <c r="L416">
        <v>1371</v>
      </c>
      <c r="N416">
        <v>1013</v>
      </c>
      <c r="O416" t="s">
        <v>23</v>
      </c>
      <c r="P416" t="s">
        <v>23</v>
      </c>
      <c r="Q416">
        <v>1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</v>
      </c>
      <c r="AD416">
        <v>0</v>
      </c>
      <c r="AE416">
        <v>0</v>
      </c>
      <c r="AF416" t="s">
        <v>6</v>
      </c>
      <c r="AG416">
        <v>0</v>
      </c>
      <c r="AH416">
        <v>3</v>
      </c>
      <c r="AI416">
        <v>-1</v>
      </c>
      <c r="AJ416" t="s">
        <v>6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ROW(Source!A324)</f>
        <v>324</v>
      </c>
      <c r="B417">
        <v>74761500</v>
      </c>
      <c r="C417">
        <v>74761469</v>
      </c>
      <c r="D417">
        <v>49514677</v>
      </c>
      <c r="E417">
        <v>70</v>
      </c>
      <c r="F417">
        <v>1</v>
      </c>
      <c r="G417">
        <v>1</v>
      </c>
      <c r="H417">
        <v>3</v>
      </c>
      <c r="I417" t="s">
        <v>589</v>
      </c>
      <c r="J417" t="s">
        <v>6</v>
      </c>
      <c r="K417" t="s">
        <v>590</v>
      </c>
      <c r="L417">
        <v>1371</v>
      </c>
      <c r="N417">
        <v>1013</v>
      </c>
      <c r="O417" t="s">
        <v>23</v>
      </c>
      <c r="P417" t="s">
        <v>23</v>
      </c>
      <c r="Q417">
        <v>1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 t="s">
        <v>6</v>
      </c>
      <c r="AG417">
        <v>0</v>
      </c>
      <c r="AH417">
        <v>3</v>
      </c>
      <c r="AI417">
        <v>-1</v>
      </c>
      <c r="AJ417" t="s">
        <v>6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ROW(Source!A324)</f>
        <v>324</v>
      </c>
      <c r="B418">
        <v>74761501</v>
      </c>
      <c r="C418">
        <v>74761469</v>
      </c>
      <c r="D418">
        <v>49514711</v>
      </c>
      <c r="E418">
        <v>70</v>
      </c>
      <c r="F418">
        <v>1</v>
      </c>
      <c r="G418">
        <v>1</v>
      </c>
      <c r="H418">
        <v>3</v>
      </c>
      <c r="I418" t="s">
        <v>591</v>
      </c>
      <c r="J418" t="s">
        <v>6</v>
      </c>
      <c r="K418" t="s">
        <v>592</v>
      </c>
      <c r="L418">
        <v>1371</v>
      </c>
      <c r="N418">
        <v>1013</v>
      </c>
      <c r="O418" t="s">
        <v>23</v>
      </c>
      <c r="P418" t="s">
        <v>23</v>
      </c>
      <c r="Q418">
        <v>1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0</v>
      </c>
      <c r="AF418" t="s">
        <v>6</v>
      </c>
      <c r="AG418">
        <v>0</v>
      </c>
      <c r="AH418">
        <v>3</v>
      </c>
      <c r="AI418">
        <v>-1</v>
      </c>
      <c r="AJ418" t="s">
        <v>6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ROW(Source!A327)</f>
        <v>327</v>
      </c>
      <c r="B419">
        <v>74758995</v>
      </c>
      <c r="C419">
        <v>74758980</v>
      </c>
      <c r="D419">
        <v>31715109</v>
      </c>
      <c r="E419">
        <v>70</v>
      </c>
      <c r="F419">
        <v>1</v>
      </c>
      <c r="G419">
        <v>1</v>
      </c>
      <c r="H419">
        <v>1</v>
      </c>
      <c r="I419" t="s">
        <v>548</v>
      </c>
      <c r="J419" t="s">
        <v>6</v>
      </c>
      <c r="K419" t="s">
        <v>549</v>
      </c>
      <c r="L419">
        <v>1191</v>
      </c>
      <c r="N419">
        <v>1013</v>
      </c>
      <c r="O419" t="s">
        <v>524</v>
      </c>
      <c r="P419" t="s">
        <v>524</v>
      </c>
      <c r="Q419">
        <v>1</v>
      </c>
      <c r="X419">
        <v>154</v>
      </c>
      <c r="Y419">
        <v>0</v>
      </c>
      <c r="Z419">
        <v>0</v>
      </c>
      <c r="AA419">
        <v>0</v>
      </c>
      <c r="AB419">
        <v>8.74</v>
      </c>
      <c r="AC419">
        <v>0</v>
      </c>
      <c r="AD419">
        <v>1</v>
      </c>
      <c r="AE419">
        <v>1</v>
      </c>
      <c r="AF419" t="s">
        <v>64</v>
      </c>
      <c r="AG419">
        <v>161.70000000000002</v>
      </c>
      <c r="AH419">
        <v>2</v>
      </c>
      <c r="AI419">
        <v>74758981</v>
      </c>
      <c r="AJ419">
        <v>398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ROW(Source!A327)</f>
        <v>327</v>
      </c>
      <c r="B420">
        <v>74758996</v>
      </c>
      <c r="C420">
        <v>74758980</v>
      </c>
      <c r="D420">
        <v>31709492</v>
      </c>
      <c r="E420">
        <v>70</v>
      </c>
      <c r="F420">
        <v>1</v>
      </c>
      <c r="G420">
        <v>1</v>
      </c>
      <c r="H420">
        <v>1</v>
      </c>
      <c r="I420" t="s">
        <v>525</v>
      </c>
      <c r="J420" t="s">
        <v>6</v>
      </c>
      <c r="K420" t="s">
        <v>526</v>
      </c>
      <c r="L420">
        <v>1191</v>
      </c>
      <c r="N420">
        <v>1013</v>
      </c>
      <c r="O420" t="s">
        <v>524</v>
      </c>
      <c r="P420" t="s">
        <v>524</v>
      </c>
      <c r="Q420">
        <v>1</v>
      </c>
      <c r="X420">
        <v>1.2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2</v>
      </c>
      <c r="AF420" t="s">
        <v>64</v>
      </c>
      <c r="AG420">
        <v>1.26</v>
      </c>
      <c r="AH420">
        <v>2</v>
      </c>
      <c r="AI420">
        <v>74758982</v>
      </c>
      <c r="AJ420">
        <v>399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ROW(Source!A327)</f>
        <v>327</v>
      </c>
      <c r="B421">
        <v>74758997</v>
      </c>
      <c r="C421">
        <v>74758980</v>
      </c>
      <c r="D421">
        <v>49672573</v>
      </c>
      <c r="E421">
        <v>1</v>
      </c>
      <c r="F421">
        <v>1</v>
      </c>
      <c r="G421">
        <v>1</v>
      </c>
      <c r="H421">
        <v>2</v>
      </c>
      <c r="I421" t="s">
        <v>527</v>
      </c>
      <c r="J421" t="s">
        <v>528</v>
      </c>
      <c r="K421" t="s">
        <v>529</v>
      </c>
      <c r="L421">
        <v>1367</v>
      </c>
      <c r="N421">
        <v>1011</v>
      </c>
      <c r="O421" t="s">
        <v>530</v>
      </c>
      <c r="P421" t="s">
        <v>530</v>
      </c>
      <c r="Q421">
        <v>1</v>
      </c>
      <c r="X421">
        <v>0.48</v>
      </c>
      <c r="Y421">
        <v>0</v>
      </c>
      <c r="Z421">
        <v>115.4</v>
      </c>
      <c r="AA421">
        <v>13.5</v>
      </c>
      <c r="AB421">
        <v>0</v>
      </c>
      <c r="AC421">
        <v>0</v>
      </c>
      <c r="AD421">
        <v>1</v>
      </c>
      <c r="AE421">
        <v>0</v>
      </c>
      <c r="AF421" t="s">
        <v>64</v>
      </c>
      <c r="AG421">
        <v>0.504</v>
      </c>
      <c r="AH421">
        <v>2</v>
      </c>
      <c r="AI421">
        <v>74758983</v>
      </c>
      <c r="AJ421">
        <v>400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ROW(Source!A327)</f>
        <v>327</v>
      </c>
      <c r="B422">
        <v>74758998</v>
      </c>
      <c r="C422">
        <v>74758980</v>
      </c>
      <c r="D422">
        <v>49672703</v>
      </c>
      <c r="E422">
        <v>1</v>
      </c>
      <c r="F422">
        <v>1</v>
      </c>
      <c r="G422">
        <v>1</v>
      </c>
      <c r="H422">
        <v>2</v>
      </c>
      <c r="I422" t="s">
        <v>550</v>
      </c>
      <c r="J422" t="s">
        <v>551</v>
      </c>
      <c r="K422" t="s">
        <v>552</v>
      </c>
      <c r="L422">
        <v>1367</v>
      </c>
      <c r="N422">
        <v>1011</v>
      </c>
      <c r="O422" t="s">
        <v>530</v>
      </c>
      <c r="P422" t="s">
        <v>530</v>
      </c>
      <c r="Q422">
        <v>1</v>
      </c>
      <c r="X422">
        <v>0.34</v>
      </c>
      <c r="Y422">
        <v>0</v>
      </c>
      <c r="Z422">
        <v>6.66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64</v>
      </c>
      <c r="AG422">
        <v>0.35700000000000004</v>
      </c>
      <c r="AH422">
        <v>2</v>
      </c>
      <c r="AI422">
        <v>74758984</v>
      </c>
      <c r="AJ422">
        <v>401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ROW(Source!A327)</f>
        <v>327</v>
      </c>
      <c r="B423">
        <v>74758999</v>
      </c>
      <c r="C423">
        <v>74758980</v>
      </c>
      <c r="D423">
        <v>49673503</v>
      </c>
      <c r="E423">
        <v>1</v>
      </c>
      <c r="F423">
        <v>1</v>
      </c>
      <c r="G423">
        <v>1</v>
      </c>
      <c r="H423">
        <v>2</v>
      </c>
      <c r="I423" t="s">
        <v>534</v>
      </c>
      <c r="J423" t="s">
        <v>535</v>
      </c>
      <c r="K423" t="s">
        <v>536</v>
      </c>
      <c r="L423">
        <v>1367</v>
      </c>
      <c r="N423">
        <v>1011</v>
      </c>
      <c r="O423" t="s">
        <v>530</v>
      </c>
      <c r="P423" t="s">
        <v>530</v>
      </c>
      <c r="Q423">
        <v>1</v>
      </c>
      <c r="X423">
        <v>0.72</v>
      </c>
      <c r="Y423">
        <v>0</v>
      </c>
      <c r="Z423">
        <v>65.709999999999994</v>
      </c>
      <c r="AA423">
        <v>11.6</v>
      </c>
      <c r="AB423">
        <v>0</v>
      </c>
      <c r="AC423">
        <v>0</v>
      </c>
      <c r="AD423">
        <v>1</v>
      </c>
      <c r="AE423">
        <v>0</v>
      </c>
      <c r="AF423" t="s">
        <v>64</v>
      </c>
      <c r="AG423">
        <v>0.75600000000000001</v>
      </c>
      <c r="AH423">
        <v>2</v>
      </c>
      <c r="AI423">
        <v>74758985</v>
      </c>
      <c r="AJ423">
        <v>402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ROW(Source!A327)</f>
        <v>327</v>
      </c>
      <c r="B424">
        <v>74759000</v>
      </c>
      <c r="C424">
        <v>74758980</v>
      </c>
      <c r="D424">
        <v>49673715</v>
      </c>
      <c r="E424">
        <v>1</v>
      </c>
      <c r="F424">
        <v>1</v>
      </c>
      <c r="G424">
        <v>1</v>
      </c>
      <c r="H424">
        <v>2</v>
      </c>
      <c r="I424" t="s">
        <v>553</v>
      </c>
      <c r="J424" t="s">
        <v>554</v>
      </c>
      <c r="K424" t="s">
        <v>555</v>
      </c>
      <c r="L424">
        <v>1367</v>
      </c>
      <c r="N424">
        <v>1011</v>
      </c>
      <c r="O424" t="s">
        <v>530</v>
      </c>
      <c r="P424" t="s">
        <v>530</v>
      </c>
      <c r="Q424">
        <v>1</v>
      </c>
      <c r="X424">
        <v>1.54</v>
      </c>
      <c r="Y424">
        <v>0</v>
      </c>
      <c r="Z424">
        <v>8.1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64</v>
      </c>
      <c r="AG424">
        <v>1.6170000000000002</v>
      </c>
      <c r="AH424">
        <v>2</v>
      </c>
      <c r="AI424">
        <v>74758986</v>
      </c>
      <c r="AJ424">
        <v>403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ROW(Source!A327)</f>
        <v>327</v>
      </c>
      <c r="B425">
        <v>74759001</v>
      </c>
      <c r="C425">
        <v>74758980</v>
      </c>
      <c r="D425">
        <v>49521144</v>
      </c>
      <c r="E425">
        <v>1</v>
      </c>
      <c r="F425">
        <v>1</v>
      </c>
      <c r="G425">
        <v>1</v>
      </c>
      <c r="H425">
        <v>3</v>
      </c>
      <c r="I425" t="s">
        <v>556</v>
      </c>
      <c r="J425" t="s">
        <v>557</v>
      </c>
      <c r="K425" t="s">
        <v>558</v>
      </c>
      <c r="L425">
        <v>1348</v>
      </c>
      <c r="N425">
        <v>1009</v>
      </c>
      <c r="O425" t="s">
        <v>559</v>
      </c>
      <c r="P425" t="s">
        <v>559</v>
      </c>
      <c r="Q425">
        <v>1000</v>
      </c>
      <c r="X425">
        <v>8.8999999999999995E-4</v>
      </c>
      <c r="Y425">
        <v>26499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6</v>
      </c>
      <c r="AG425">
        <v>8.8999999999999995E-4</v>
      </c>
      <c r="AH425">
        <v>2</v>
      </c>
      <c r="AI425">
        <v>74758987</v>
      </c>
      <c r="AJ425">
        <v>404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ROW(Source!A327)</f>
        <v>327</v>
      </c>
      <c r="B426">
        <v>74759002</v>
      </c>
      <c r="C426">
        <v>74758980</v>
      </c>
      <c r="D426">
        <v>49524301</v>
      </c>
      <c r="E426">
        <v>1</v>
      </c>
      <c r="F426">
        <v>1</v>
      </c>
      <c r="G426">
        <v>1</v>
      </c>
      <c r="H426">
        <v>3</v>
      </c>
      <c r="I426" t="s">
        <v>560</v>
      </c>
      <c r="J426" t="s">
        <v>561</v>
      </c>
      <c r="K426" t="s">
        <v>562</v>
      </c>
      <c r="L426">
        <v>1348</v>
      </c>
      <c r="N426">
        <v>1009</v>
      </c>
      <c r="O426" t="s">
        <v>559</v>
      </c>
      <c r="P426" t="s">
        <v>559</v>
      </c>
      <c r="Q426">
        <v>1000</v>
      </c>
      <c r="X426">
        <v>4.4999999999999999E-4</v>
      </c>
      <c r="Y426">
        <v>10362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6</v>
      </c>
      <c r="AG426">
        <v>4.4999999999999999E-4</v>
      </c>
      <c r="AH426">
        <v>2</v>
      </c>
      <c r="AI426">
        <v>74758988</v>
      </c>
      <c r="AJ426">
        <v>405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ROW(Source!A327)</f>
        <v>327</v>
      </c>
      <c r="B427">
        <v>74759003</v>
      </c>
      <c r="C427">
        <v>74758980</v>
      </c>
      <c r="D427">
        <v>49525488</v>
      </c>
      <c r="E427">
        <v>1</v>
      </c>
      <c r="F427">
        <v>1</v>
      </c>
      <c r="G427">
        <v>1</v>
      </c>
      <c r="H427">
        <v>3</v>
      </c>
      <c r="I427" t="s">
        <v>537</v>
      </c>
      <c r="J427" t="s">
        <v>538</v>
      </c>
      <c r="K427" t="s">
        <v>539</v>
      </c>
      <c r="L427">
        <v>1346</v>
      </c>
      <c r="N427">
        <v>1009</v>
      </c>
      <c r="O427" t="s">
        <v>540</v>
      </c>
      <c r="P427" t="s">
        <v>540</v>
      </c>
      <c r="Q427">
        <v>1</v>
      </c>
      <c r="X427">
        <v>15</v>
      </c>
      <c r="Y427">
        <v>9.0399999999999991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6</v>
      </c>
      <c r="AG427">
        <v>15</v>
      </c>
      <c r="AH427">
        <v>2</v>
      </c>
      <c r="AI427">
        <v>74758989</v>
      </c>
      <c r="AJ427">
        <v>406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ROW(Source!A327)</f>
        <v>327</v>
      </c>
      <c r="B428">
        <v>74759004</v>
      </c>
      <c r="C428">
        <v>74758980</v>
      </c>
      <c r="D428">
        <v>49526492</v>
      </c>
      <c r="E428">
        <v>1</v>
      </c>
      <c r="F428">
        <v>1</v>
      </c>
      <c r="G428">
        <v>1</v>
      </c>
      <c r="H428">
        <v>3</v>
      </c>
      <c r="I428" t="s">
        <v>541</v>
      </c>
      <c r="J428" t="s">
        <v>542</v>
      </c>
      <c r="K428" t="s">
        <v>543</v>
      </c>
      <c r="L428">
        <v>1346</v>
      </c>
      <c r="N428">
        <v>1009</v>
      </c>
      <c r="O428" t="s">
        <v>540</v>
      </c>
      <c r="P428" t="s">
        <v>540</v>
      </c>
      <c r="Q428">
        <v>1</v>
      </c>
      <c r="X428">
        <v>8</v>
      </c>
      <c r="Y428">
        <v>23.09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6</v>
      </c>
      <c r="AG428">
        <v>8</v>
      </c>
      <c r="AH428">
        <v>2</v>
      </c>
      <c r="AI428">
        <v>74758990</v>
      </c>
      <c r="AJ428">
        <v>407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ROW(Source!A327)</f>
        <v>327</v>
      </c>
      <c r="B429">
        <v>74759005</v>
      </c>
      <c r="C429">
        <v>74758980</v>
      </c>
      <c r="D429">
        <v>49512814</v>
      </c>
      <c r="E429">
        <v>70</v>
      </c>
      <c r="F429">
        <v>1</v>
      </c>
      <c r="G429">
        <v>1</v>
      </c>
      <c r="H429">
        <v>3</v>
      </c>
      <c r="I429" t="s">
        <v>582</v>
      </c>
      <c r="J429" t="s">
        <v>6</v>
      </c>
      <c r="K429" t="s">
        <v>583</v>
      </c>
      <c r="L429">
        <v>1327</v>
      </c>
      <c r="N429">
        <v>1005</v>
      </c>
      <c r="O429" t="s">
        <v>105</v>
      </c>
      <c r="P429" t="s">
        <v>105</v>
      </c>
      <c r="Q429">
        <v>1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</v>
      </c>
      <c r="AD429">
        <v>0</v>
      </c>
      <c r="AE429">
        <v>0</v>
      </c>
      <c r="AF429" t="s">
        <v>6</v>
      </c>
      <c r="AG429">
        <v>0</v>
      </c>
      <c r="AH429">
        <v>3</v>
      </c>
      <c r="AI429">
        <v>-1</v>
      </c>
      <c r="AJ429" t="s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ROW(Source!A327)</f>
        <v>327</v>
      </c>
      <c r="B430">
        <v>74759006</v>
      </c>
      <c r="C430">
        <v>74758980</v>
      </c>
      <c r="D430">
        <v>49555131</v>
      </c>
      <c r="E430">
        <v>1</v>
      </c>
      <c r="F430">
        <v>1</v>
      </c>
      <c r="G430">
        <v>1</v>
      </c>
      <c r="H430">
        <v>3</v>
      </c>
      <c r="I430" t="s">
        <v>563</v>
      </c>
      <c r="J430" t="s">
        <v>564</v>
      </c>
      <c r="K430" t="s">
        <v>565</v>
      </c>
      <c r="L430">
        <v>1348</v>
      </c>
      <c r="N430">
        <v>1009</v>
      </c>
      <c r="O430" t="s">
        <v>559</v>
      </c>
      <c r="P430" t="s">
        <v>559</v>
      </c>
      <c r="Q430">
        <v>1000</v>
      </c>
      <c r="X430">
        <v>5.0099999999999997E-3</v>
      </c>
      <c r="Y430">
        <v>17183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6</v>
      </c>
      <c r="AG430">
        <v>5.0099999999999997E-3</v>
      </c>
      <c r="AH430">
        <v>2</v>
      </c>
      <c r="AI430">
        <v>74758991</v>
      </c>
      <c r="AJ430">
        <v>408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ROW(Source!A327)</f>
        <v>327</v>
      </c>
      <c r="B431">
        <v>74759007</v>
      </c>
      <c r="C431">
        <v>74758980</v>
      </c>
      <c r="D431">
        <v>49514607</v>
      </c>
      <c r="E431">
        <v>70</v>
      </c>
      <c r="F431">
        <v>1</v>
      </c>
      <c r="G431">
        <v>1</v>
      </c>
      <c r="H431">
        <v>3</v>
      </c>
      <c r="I431" t="s">
        <v>584</v>
      </c>
      <c r="J431" t="s">
        <v>6</v>
      </c>
      <c r="K431" t="s">
        <v>585</v>
      </c>
      <c r="L431">
        <v>1327</v>
      </c>
      <c r="N431">
        <v>1005</v>
      </c>
      <c r="O431" t="s">
        <v>105</v>
      </c>
      <c r="P431" t="s">
        <v>105</v>
      </c>
      <c r="Q431">
        <v>1</v>
      </c>
      <c r="X431">
        <v>100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s">
        <v>6</v>
      </c>
      <c r="AG431">
        <v>100</v>
      </c>
      <c r="AH431">
        <v>3</v>
      </c>
      <c r="AI431">
        <v>-1</v>
      </c>
      <c r="AJ431" t="s">
        <v>6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ROW(Source!A327)</f>
        <v>327</v>
      </c>
      <c r="B432">
        <v>74759008</v>
      </c>
      <c r="C432">
        <v>74758980</v>
      </c>
      <c r="D432">
        <v>49514616</v>
      </c>
      <c r="E432">
        <v>70</v>
      </c>
      <c r="F432">
        <v>1</v>
      </c>
      <c r="G432">
        <v>1</v>
      </c>
      <c r="H432">
        <v>3</v>
      </c>
      <c r="I432" t="s">
        <v>586</v>
      </c>
      <c r="J432" t="s">
        <v>6</v>
      </c>
      <c r="K432" t="s">
        <v>587</v>
      </c>
      <c r="L432">
        <v>1346</v>
      </c>
      <c r="N432">
        <v>1009</v>
      </c>
      <c r="O432" t="s">
        <v>540</v>
      </c>
      <c r="P432" t="s">
        <v>540</v>
      </c>
      <c r="Q432">
        <v>1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</v>
      </c>
      <c r="AD432">
        <v>0</v>
      </c>
      <c r="AE432">
        <v>0</v>
      </c>
      <c r="AF432" t="s">
        <v>6</v>
      </c>
      <c r="AG432">
        <v>0</v>
      </c>
      <c r="AH432">
        <v>3</v>
      </c>
      <c r="AI432">
        <v>-1</v>
      </c>
      <c r="AJ432" t="s">
        <v>6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ROW(Source!A327)</f>
        <v>327</v>
      </c>
      <c r="B433">
        <v>74759009</v>
      </c>
      <c r="C433">
        <v>74758980</v>
      </c>
      <c r="D433">
        <v>49514616</v>
      </c>
      <c r="E433">
        <v>70</v>
      </c>
      <c r="F433">
        <v>1</v>
      </c>
      <c r="G433">
        <v>1</v>
      </c>
      <c r="H433">
        <v>3</v>
      </c>
      <c r="I433" t="s">
        <v>586</v>
      </c>
      <c r="J433" t="s">
        <v>6</v>
      </c>
      <c r="K433" t="s">
        <v>588</v>
      </c>
      <c r="L433">
        <v>1371</v>
      </c>
      <c r="N433">
        <v>1013</v>
      </c>
      <c r="O433" t="s">
        <v>23</v>
      </c>
      <c r="P433" t="s">
        <v>23</v>
      </c>
      <c r="Q433">
        <v>1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</v>
      </c>
      <c r="AD433">
        <v>0</v>
      </c>
      <c r="AE433">
        <v>0</v>
      </c>
      <c r="AF433" t="s">
        <v>6</v>
      </c>
      <c r="AG433">
        <v>0</v>
      </c>
      <c r="AH433">
        <v>3</v>
      </c>
      <c r="AI433">
        <v>-1</v>
      </c>
      <c r="AJ433" t="s">
        <v>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ROW(Source!A327)</f>
        <v>327</v>
      </c>
      <c r="B434">
        <v>74759010</v>
      </c>
      <c r="C434">
        <v>74758980</v>
      </c>
      <c r="D434">
        <v>49514677</v>
      </c>
      <c r="E434">
        <v>70</v>
      </c>
      <c r="F434">
        <v>1</v>
      </c>
      <c r="G434">
        <v>1</v>
      </c>
      <c r="H434">
        <v>3</v>
      </c>
      <c r="I434" t="s">
        <v>589</v>
      </c>
      <c r="J434" t="s">
        <v>6</v>
      </c>
      <c r="K434" t="s">
        <v>590</v>
      </c>
      <c r="L434">
        <v>1371</v>
      </c>
      <c r="N434">
        <v>1013</v>
      </c>
      <c r="O434" t="s">
        <v>23</v>
      </c>
      <c r="P434" t="s">
        <v>23</v>
      </c>
      <c r="Q434">
        <v>1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0</v>
      </c>
      <c r="AF434" t="s">
        <v>6</v>
      </c>
      <c r="AG434">
        <v>0</v>
      </c>
      <c r="AH434">
        <v>3</v>
      </c>
      <c r="AI434">
        <v>-1</v>
      </c>
      <c r="AJ434" t="s">
        <v>6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ROW(Source!A327)</f>
        <v>327</v>
      </c>
      <c r="B435">
        <v>74759011</v>
      </c>
      <c r="C435">
        <v>74758980</v>
      </c>
      <c r="D435">
        <v>49514711</v>
      </c>
      <c r="E435">
        <v>70</v>
      </c>
      <c r="F435">
        <v>1</v>
      </c>
      <c r="G435">
        <v>1</v>
      </c>
      <c r="H435">
        <v>3</v>
      </c>
      <c r="I435" t="s">
        <v>591</v>
      </c>
      <c r="J435" t="s">
        <v>6</v>
      </c>
      <c r="K435" t="s">
        <v>592</v>
      </c>
      <c r="L435">
        <v>1371</v>
      </c>
      <c r="N435">
        <v>1013</v>
      </c>
      <c r="O435" t="s">
        <v>23</v>
      </c>
      <c r="P435" t="s">
        <v>23</v>
      </c>
      <c r="Q435">
        <v>1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</v>
      </c>
      <c r="AD435">
        <v>0</v>
      </c>
      <c r="AE435">
        <v>0</v>
      </c>
      <c r="AF435" t="s">
        <v>6</v>
      </c>
      <c r="AG435">
        <v>0</v>
      </c>
      <c r="AH435">
        <v>3</v>
      </c>
      <c r="AI435">
        <v>-1</v>
      </c>
      <c r="AJ435" t="s">
        <v>6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ROW(Source!A330)</f>
        <v>330</v>
      </c>
      <c r="B436">
        <v>74761561</v>
      </c>
      <c r="C436">
        <v>74761548</v>
      </c>
      <c r="D436">
        <v>31715109</v>
      </c>
      <c r="E436">
        <v>70</v>
      </c>
      <c r="F436">
        <v>1</v>
      </c>
      <c r="G436">
        <v>1</v>
      </c>
      <c r="H436">
        <v>1</v>
      </c>
      <c r="I436" t="s">
        <v>548</v>
      </c>
      <c r="J436" t="s">
        <v>6</v>
      </c>
      <c r="K436" t="s">
        <v>549</v>
      </c>
      <c r="L436">
        <v>1191</v>
      </c>
      <c r="N436">
        <v>1013</v>
      </c>
      <c r="O436" t="s">
        <v>524</v>
      </c>
      <c r="P436" t="s">
        <v>524</v>
      </c>
      <c r="Q436">
        <v>1</v>
      </c>
      <c r="X436">
        <v>154</v>
      </c>
      <c r="Y436">
        <v>0</v>
      </c>
      <c r="Z436">
        <v>0</v>
      </c>
      <c r="AA436">
        <v>0</v>
      </c>
      <c r="AB436">
        <v>8.74</v>
      </c>
      <c r="AC436">
        <v>0</v>
      </c>
      <c r="AD436">
        <v>1</v>
      </c>
      <c r="AE436">
        <v>1</v>
      </c>
      <c r="AF436" t="s">
        <v>64</v>
      </c>
      <c r="AG436">
        <v>161.70000000000002</v>
      </c>
      <c r="AH436">
        <v>2</v>
      </c>
      <c r="AI436">
        <v>74761549</v>
      </c>
      <c r="AJ436">
        <v>411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ROW(Source!A330)</f>
        <v>330</v>
      </c>
      <c r="B437">
        <v>74761562</v>
      </c>
      <c r="C437">
        <v>74761548</v>
      </c>
      <c r="D437">
        <v>31709492</v>
      </c>
      <c r="E437">
        <v>70</v>
      </c>
      <c r="F437">
        <v>1</v>
      </c>
      <c r="G437">
        <v>1</v>
      </c>
      <c r="H437">
        <v>1</v>
      </c>
      <c r="I437" t="s">
        <v>525</v>
      </c>
      <c r="J437" t="s">
        <v>6</v>
      </c>
      <c r="K437" t="s">
        <v>526</v>
      </c>
      <c r="L437">
        <v>1191</v>
      </c>
      <c r="N437">
        <v>1013</v>
      </c>
      <c r="O437" t="s">
        <v>524</v>
      </c>
      <c r="P437" t="s">
        <v>524</v>
      </c>
      <c r="Q437">
        <v>1</v>
      </c>
      <c r="X437">
        <v>1.2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2</v>
      </c>
      <c r="AF437" t="s">
        <v>64</v>
      </c>
      <c r="AG437">
        <v>1.26</v>
      </c>
      <c r="AH437">
        <v>2</v>
      </c>
      <c r="AI437">
        <v>74761550</v>
      </c>
      <c r="AJ437">
        <v>412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ROW(Source!A330)</f>
        <v>330</v>
      </c>
      <c r="B438">
        <v>74761563</v>
      </c>
      <c r="C438">
        <v>74761548</v>
      </c>
      <c r="D438">
        <v>49672573</v>
      </c>
      <c r="E438">
        <v>1</v>
      </c>
      <c r="F438">
        <v>1</v>
      </c>
      <c r="G438">
        <v>1</v>
      </c>
      <c r="H438">
        <v>2</v>
      </c>
      <c r="I438" t="s">
        <v>527</v>
      </c>
      <c r="J438" t="s">
        <v>528</v>
      </c>
      <c r="K438" t="s">
        <v>529</v>
      </c>
      <c r="L438">
        <v>1367</v>
      </c>
      <c r="N438">
        <v>1011</v>
      </c>
      <c r="O438" t="s">
        <v>530</v>
      </c>
      <c r="P438" t="s">
        <v>530</v>
      </c>
      <c r="Q438">
        <v>1</v>
      </c>
      <c r="X438">
        <v>0.48</v>
      </c>
      <c r="Y438">
        <v>0</v>
      </c>
      <c r="Z438">
        <v>115.4</v>
      </c>
      <c r="AA438">
        <v>13.5</v>
      </c>
      <c r="AB438">
        <v>0</v>
      </c>
      <c r="AC438">
        <v>0</v>
      </c>
      <c r="AD438">
        <v>1</v>
      </c>
      <c r="AE438">
        <v>0</v>
      </c>
      <c r="AF438" t="s">
        <v>64</v>
      </c>
      <c r="AG438">
        <v>0.504</v>
      </c>
      <c r="AH438">
        <v>2</v>
      </c>
      <c r="AI438">
        <v>74761551</v>
      </c>
      <c r="AJ438">
        <v>413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ROW(Source!A330)</f>
        <v>330</v>
      </c>
      <c r="B439">
        <v>74761564</v>
      </c>
      <c r="C439">
        <v>74761548</v>
      </c>
      <c r="D439">
        <v>49672703</v>
      </c>
      <c r="E439">
        <v>1</v>
      </c>
      <c r="F439">
        <v>1</v>
      </c>
      <c r="G439">
        <v>1</v>
      </c>
      <c r="H439">
        <v>2</v>
      </c>
      <c r="I439" t="s">
        <v>550</v>
      </c>
      <c r="J439" t="s">
        <v>551</v>
      </c>
      <c r="K439" t="s">
        <v>552</v>
      </c>
      <c r="L439">
        <v>1367</v>
      </c>
      <c r="N439">
        <v>1011</v>
      </c>
      <c r="O439" t="s">
        <v>530</v>
      </c>
      <c r="P439" t="s">
        <v>530</v>
      </c>
      <c r="Q439">
        <v>1</v>
      </c>
      <c r="X439">
        <v>0.34</v>
      </c>
      <c r="Y439">
        <v>0</v>
      </c>
      <c r="Z439">
        <v>6.66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64</v>
      </c>
      <c r="AG439">
        <v>0.35700000000000004</v>
      </c>
      <c r="AH439">
        <v>2</v>
      </c>
      <c r="AI439">
        <v>74761552</v>
      </c>
      <c r="AJ439">
        <v>414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ROW(Source!A330)</f>
        <v>330</v>
      </c>
      <c r="B440">
        <v>74761565</v>
      </c>
      <c r="C440">
        <v>74761548</v>
      </c>
      <c r="D440">
        <v>49673503</v>
      </c>
      <c r="E440">
        <v>1</v>
      </c>
      <c r="F440">
        <v>1</v>
      </c>
      <c r="G440">
        <v>1</v>
      </c>
      <c r="H440">
        <v>2</v>
      </c>
      <c r="I440" t="s">
        <v>534</v>
      </c>
      <c r="J440" t="s">
        <v>535</v>
      </c>
      <c r="K440" t="s">
        <v>536</v>
      </c>
      <c r="L440">
        <v>1367</v>
      </c>
      <c r="N440">
        <v>1011</v>
      </c>
      <c r="O440" t="s">
        <v>530</v>
      </c>
      <c r="P440" t="s">
        <v>530</v>
      </c>
      <c r="Q440">
        <v>1</v>
      </c>
      <c r="X440">
        <v>0.72</v>
      </c>
      <c r="Y440">
        <v>0</v>
      </c>
      <c r="Z440">
        <v>65.709999999999994</v>
      </c>
      <c r="AA440">
        <v>11.6</v>
      </c>
      <c r="AB440">
        <v>0</v>
      </c>
      <c r="AC440">
        <v>0</v>
      </c>
      <c r="AD440">
        <v>1</v>
      </c>
      <c r="AE440">
        <v>0</v>
      </c>
      <c r="AF440" t="s">
        <v>64</v>
      </c>
      <c r="AG440">
        <v>0.75600000000000001</v>
      </c>
      <c r="AH440">
        <v>2</v>
      </c>
      <c r="AI440">
        <v>74761553</v>
      </c>
      <c r="AJ440">
        <v>415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ROW(Source!A330)</f>
        <v>330</v>
      </c>
      <c r="B441">
        <v>74761566</v>
      </c>
      <c r="C441">
        <v>74761548</v>
      </c>
      <c r="D441">
        <v>49673715</v>
      </c>
      <c r="E441">
        <v>1</v>
      </c>
      <c r="F441">
        <v>1</v>
      </c>
      <c r="G441">
        <v>1</v>
      </c>
      <c r="H441">
        <v>2</v>
      </c>
      <c r="I441" t="s">
        <v>553</v>
      </c>
      <c r="J441" t="s">
        <v>554</v>
      </c>
      <c r="K441" t="s">
        <v>555</v>
      </c>
      <c r="L441">
        <v>1367</v>
      </c>
      <c r="N441">
        <v>1011</v>
      </c>
      <c r="O441" t="s">
        <v>530</v>
      </c>
      <c r="P441" t="s">
        <v>530</v>
      </c>
      <c r="Q441">
        <v>1</v>
      </c>
      <c r="X441">
        <v>1.54</v>
      </c>
      <c r="Y441">
        <v>0</v>
      </c>
      <c r="Z441">
        <v>8.1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64</v>
      </c>
      <c r="AG441">
        <v>1.6170000000000002</v>
      </c>
      <c r="AH441">
        <v>2</v>
      </c>
      <c r="AI441">
        <v>74761554</v>
      </c>
      <c r="AJ441">
        <v>416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ROW(Source!A330)</f>
        <v>330</v>
      </c>
      <c r="B442">
        <v>74761567</v>
      </c>
      <c r="C442">
        <v>74761548</v>
      </c>
      <c r="D442">
        <v>49521144</v>
      </c>
      <c r="E442">
        <v>1</v>
      </c>
      <c r="F442">
        <v>1</v>
      </c>
      <c r="G442">
        <v>1</v>
      </c>
      <c r="H442">
        <v>3</v>
      </c>
      <c r="I442" t="s">
        <v>556</v>
      </c>
      <c r="J442" t="s">
        <v>557</v>
      </c>
      <c r="K442" t="s">
        <v>558</v>
      </c>
      <c r="L442">
        <v>1348</v>
      </c>
      <c r="N442">
        <v>1009</v>
      </c>
      <c r="O442" t="s">
        <v>559</v>
      </c>
      <c r="P442" t="s">
        <v>559</v>
      </c>
      <c r="Q442">
        <v>1000</v>
      </c>
      <c r="X442">
        <v>8.8999999999999995E-4</v>
      </c>
      <c r="Y442">
        <v>26499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6</v>
      </c>
      <c r="AG442">
        <v>8.8999999999999995E-4</v>
      </c>
      <c r="AH442">
        <v>2</v>
      </c>
      <c r="AI442">
        <v>74761555</v>
      </c>
      <c r="AJ442">
        <v>417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ROW(Source!A330)</f>
        <v>330</v>
      </c>
      <c r="B443">
        <v>74761568</v>
      </c>
      <c r="C443">
        <v>74761548</v>
      </c>
      <c r="D443">
        <v>49524301</v>
      </c>
      <c r="E443">
        <v>1</v>
      </c>
      <c r="F443">
        <v>1</v>
      </c>
      <c r="G443">
        <v>1</v>
      </c>
      <c r="H443">
        <v>3</v>
      </c>
      <c r="I443" t="s">
        <v>560</v>
      </c>
      <c r="J443" t="s">
        <v>561</v>
      </c>
      <c r="K443" t="s">
        <v>562</v>
      </c>
      <c r="L443">
        <v>1348</v>
      </c>
      <c r="N443">
        <v>1009</v>
      </c>
      <c r="O443" t="s">
        <v>559</v>
      </c>
      <c r="P443" t="s">
        <v>559</v>
      </c>
      <c r="Q443">
        <v>1000</v>
      </c>
      <c r="X443">
        <v>4.4999999999999999E-4</v>
      </c>
      <c r="Y443">
        <v>10362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6</v>
      </c>
      <c r="AG443">
        <v>4.4999999999999999E-4</v>
      </c>
      <c r="AH443">
        <v>2</v>
      </c>
      <c r="AI443">
        <v>74761556</v>
      </c>
      <c r="AJ443">
        <v>418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ROW(Source!A330)</f>
        <v>330</v>
      </c>
      <c r="B444">
        <v>74761569</v>
      </c>
      <c r="C444">
        <v>74761548</v>
      </c>
      <c r="D444">
        <v>49525488</v>
      </c>
      <c r="E444">
        <v>1</v>
      </c>
      <c r="F444">
        <v>1</v>
      </c>
      <c r="G444">
        <v>1</v>
      </c>
      <c r="H444">
        <v>3</v>
      </c>
      <c r="I444" t="s">
        <v>537</v>
      </c>
      <c r="J444" t="s">
        <v>538</v>
      </c>
      <c r="K444" t="s">
        <v>539</v>
      </c>
      <c r="L444">
        <v>1346</v>
      </c>
      <c r="N444">
        <v>1009</v>
      </c>
      <c r="O444" t="s">
        <v>540</v>
      </c>
      <c r="P444" t="s">
        <v>540</v>
      </c>
      <c r="Q444">
        <v>1</v>
      </c>
      <c r="X444">
        <v>15</v>
      </c>
      <c r="Y444">
        <v>9.0399999999999991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6</v>
      </c>
      <c r="AG444">
        <v>15</v>
      </c>
      <c r="AH444">
        <v>2</v>
      </c>
      <c r="AI444">
        <v>74761557</v>
      </c>
      <c r="AJ444">
        <v>419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ROW(Source!A330)</f>
        <v>330</v>
      </c>
      <c r="B445">
        <v>74761570</v>
      </c>
      <c r="C445">
        <v>74761548</v>
      </c>
      <c r="D445">
        <v>49526492</v>
      </c>
      <c r="E445">
        <v>1</v>
      </c>
      <c r="F445">
        <v>1</v>
      </c>
      <c r="G445">
        <v>1</v>
      </c>
      <c r="H445">
        <v>3</v>
      </c>
      <c r="I445" t="s">
        <v>541</v>
      </c>
      <c r="J445" t="s">
        <v>542</v>
      </c>
      <c r="K445" t="s">
        <v>543</v>
      </c>
      <c r="L445">
        <v>1346</v>
      </c>
      <c r="N445">
        <v>1009</v>
      </c>
      <c r="O445" t="s">
        <v>540</v>
      </c>
      <c r="P445" t="s">
        <v>540</v>
      </c>
      <c r="Q445">
        <v>1</v>
      </c>
      <c r="X445">
        <v>8</v>
      </c>
      <c r="Y445">
        <v>23.09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6</v>
      </c>
      <c r="AG445">
        <v>8</v>
      </c>
      <c r="AH445">
        <v>2</v>
      </c>
      <c r="AI445">
        <v>74761558</v>
      </c>
      <c r="AJ445">
        <v>420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ROW(Source!A330)</f>
        <v>330</v>
      </c>
      <c r="B446">
        <v>74761571</v>
      </c>
      <c r="C446">
        <v>74761548</v>
      </c>
      <c r="D446">
        <v>49512814</v>
      </c>
      <c r="E446">
        <v>70</v>
      </c>
      <c r="F446">
        <v>1</v>
      </c>
      <c r="G446">
        <v>1</v>
      </c>
      <c r="H446">
        <v>3</v>
      </c>
      <c r="I446" t="s">
        <v>582</v>
      </c>
      <c r="J446" t="s">
        <v>6</v>
      </c>
      <c r="K446" t="s">
        <v>583</v>
      </c>
      <c r="L446">
        <v>1327</v>
      </c>
      <c r="N446">
        <v>1005</v>
      </c>
      <c r="O446" t="s">
        <v>105</v>
      </c>
      <c r="P446" t="s">
        <v>105</v>
      </c>
      <c r="Q446">
        <v>1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0</v>
      </c>
      <c r="AF446" t="s">
        <v>6</v>
      </c>
      <c r="AG446">
        <v>0</v>
      </c>
      <c r="AH446">
        <v>3</v>
      </c>
      <c r="AI446">
        <v>-1</v>
      </c>
      <c r="AJ446" t="s">
        <v>6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ROW(Source!A330)</f>
        <v>330</v>
      </c>
      <c r="B447">
        <v>74761572</v>
      </c>
      <c r="C447">
        <v>74761548</v>
      </c>
      <c r="D447">
        <v>49555131</v>
      </c>
      <c r="E447">
        <v>1</v>
      </c>
      <c r="F447">
        <v>1</v>
      </c>
      <c r="G447">
        <v>1</v>
      </c>
      <c r="H447">
        <v>3</v>
      </c>
      <c r="I447" t="s">
        <v>563</v>
      </c>
      <c r="J447" t="s">
        <v>564</v>
      </c>
      <c r="K447" t="s">
        <v>565</v>
      </c>
      <c r="L447">
        <v>1348</v>
      </c>
      <c r="N447">
        <v>1009</v>
      </c>
      <c r="O447" t="s">
        <v>559</v>
      </c>
      <c r="P447" t="s">
        <v>559</v>
      </c>
      <c r="Q447">
        <v>1000</v>
      </c>
      <c r="X447">
        <v>5.0099999999999997E-3</v>
      </c>
      <c r="Y447">
        <v>17183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6</v>
      </c>
      <c r="AG447">
        <v>5.0099999999999997E-3</v>
      </c>
      <c r="AH447">
        <v>2</v>
      </c>
      <c r="AI447">
        <v>74761559</v>
      </c>
      <c r="AJ447">
        <v>421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ROW(Source!A330)</f>
        <v>330</v>
      </c>
      <c r="B448">
        <v>74761573</v>
      </c>
      <c r="C448">
        <v>74761548</v>
      </c>
      <c r="D448">
        <v>49514607</v>
      </c>
      <c r="E448">
        <v>70</v>
      </c>
      <c r="F448">
        <v>1</v>
      </c>
      <c r="G448">
        <v>1</v>
      </c>
      <c r="H448">
        <v>3</v>
      </c>
      <c r="I448" t="s">
        <v>584</v>
      </c>
      <c r="J448" t="s">
        <v>6</v>
      </c>
      <c r="K448" t="s">
        <v>585</v>
      </c>
      <c r="L448">
        <v>1327</v>
      </c>
      <c r="N448">
        <v>1005</v>
      </c>
      <c r="O448" t="s">
        <v>105</v>
      </c>
      <c r="P448" t="s">
        <v>105</v>
      </c>
      <c r="Q448">
        <v>1</v>
      </c>
      <c r="X448">
        <v>100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s">
        <v>6</v>
      </c>
      <c r="AG448">
        <v>100</v>
      </c>
      <c r="AH448">
        <v>3</v>
      </c>
      <c r="AI448">
        <v>-1</v>
      </c>
      <c r="AJ448" t="s">
        <v>6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ROW(Source!A330)</f>
        <v>330</v>
      </c>
      <c r="B449">
        <v>74761574</v>
      </c>
      <c r="C449">
        <v>74761548</v>
      </c>
      <c r="D449">
        <v>49514616</v>
      </c>
      <c r="E449">
        <v>70</v>
      </c>
      <c r="F449">
        <v>1</v>
      </c>
      <c r="G449">
        <v>1</v>
      </c>
      <c r="H449">
        <v>3</v>
      </c>
      <c r="I449" t="s">
        <v>586</v>
      </c>
      <c r="J449" t="s">
        <v>6</v>
      </c>
      <c r="K449" t="s">
        <v>587</v>
      </c>
      <c r="L449">
        <v>1346</v>
      </c>
      <c r="N449">
        <v>1009</v>
      </c>
      <c r="O449" t="s">
        <v>540</v>
      </c>
      <c r="P449" t="s">
        <v>540</v>
      </c>
      <c r="Q449">
        <v>1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</v>
      </c>
      <c r="AD449">
        <v>0</v>
      </c>
      <c r="AE449">
        <v>0</v>
      </c>
      <c r="AF449" t="s">
        <v>6</v>
      </c>
      <c r="AG449">
        <v>0</v>
      </c>
      <c r="AH449">
        <v>3</v>
      </c>
      <c r="AI449">
        <v>-1</v>
      </c>
      <c r="AJ449" t="s">
        <v>6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ROW(Source!A330)</f>
        <v>330</v>
      </c>
      <c r="B450">
        <v>74761575</v>
      </c>
      <c r="C450">
        <v>74761548</v>
      </c>
      <c r="D450">
        <v>49514616</v>
      </c>
      <c r="E450">
        <v>70</v>
      </c>
      <c r="F450">
        <v>1</v>
      </c>
      <c r="G450">
        <v>1</v>
      </c>
      <c r="H450">
        <v>3</v>
      </c>
      <c r="I450" t="s">
        <v>586</v>
      </c>
      <c r="J450" t="s">
        <v>6</v>
      </c>
      <c r="K450" t="s">
        <v>588</v>
      </c>
      <c r="L450">
        <v>1371</v>
      </c>
      <c r="N450">
        <v>1013</v>
      </c>
      <c r="O450" t="s">
        <v>23</v>
      </c>
      <c r="P450" t="s">
        <v>23</v>
      </c>
      <c r="Q450">
        <v>1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</v>
      </c>
      <c r="AD450">
        <v>0</v>
      </c>
      <c r="AE450">
        <v>0</v>
      </c>
      <c r="AF450" t="s">
        <v>6</v>
      </c>
      <c r="AG450">
        <v>0</v>
      </c>
      <c r="AH450">
        <v>3</v>
      </c>
      <c r="AI450">
        <v>-1</v>
      </c>
      <c r="AJ450" t="s">
        <v>6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ROW(Source!A330)</f>
        <v>330</v>
      </c>
      <c r="B451">
        <v>74761576</v>
      </c>
      <c r="C451">
        <v>74761548</v>
      </c>
      <c r="D451">
        <v>49514677</v>
      </c>
      <c r="E451">
        <v>70</v>
      </c>
      <c r="F451">
        <v>1</v>
      </c>
      <c r="G451">
        <v>1</v>
      </c>
      <c r="H451">
        <v>3</v>
      </c>
      <c r="I451" t="s">
        <v>589</v>
      </c>
      <c r="J451" t="s">
        <v>6</v>
      </c>
      <c r="K451" t="s">
        <v>590</v>
      </c>
      <c r="L451">
        <v>1371</v>
      </c>
      <c r="N451">
        <v>1013</v>
      </c>
      <c r="O451" t="s">
        <v>23</v>
      </c>
      <c r="P451" t="s">
        <v>23</v>
      </c>
      <c r="Q451">
        <v>1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0</v>
      </c>
      <c r="AF451" t="s">
        <v>6</v>
      </c>
      <c r="AG451">
        <v>0</v>
      </c>
      <c r="AH451">
        <v>3</v>
      </c>
      <c r="AI451">
        <v>-1</v>
      </c>
      <c r="AJ451" t="s">
        <v>6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ROW(Source!A330)</f>
        <v>330</v>
      </c>
      <c r="B452">
        <v>74761577</v>
      </c>
      <c r="C452">
        <v>74761548</v>
      </c>
      <c r="D452">
        <v>49514711</v>
      </c>
      <c r="E452">
        <v>70</v>
      </c>
      <c r="F452">
        <v>1</v>
      </c>
      <c r="G452">
        <v>1</v>
      </c>
      <c r="H452">
        <v>3</v>
      </c>
      <c r="I452" t="s">
        <v>591</v>
      </c>
      <c r="J452" t="s">
        <v>6</v>
      </c>
      <c r="K452" t="s">
        <v>592</v>
      </c>
      <c r="L452">
        <v>1371</v>
      </c>
      <c r="N452">
        <v>1013</v>
      </c>
      <c r="O452" t="s">
        <v>23</v>
      </c>
      <c r="P452" t="s">
        <v>23</v>
      </c>
      <c r="Q452">
        <v>1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</v>
      </c>
      <c r="AD452">
        <v>0</v>
      </c>
      <c r="AE452">
        <v>0</v>
      </c>
      <c r="AF452" t="s">
        <v>6</v>
      </c>
      <c r="AG452">
        <v>0</v>
      </c>
      <c r="AH452">
        <v>3</v>
      </c>
      <c r="AI452">
        <v>-1</v>
      </c>
      <c r="AJ452" t="s">
        <v>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ROW(Source!A334)</f>
        <v>334</v>
      </c>
      <c r="B453">
        <v>74761594</v>
      </c>
      <c r="C453">
        <v>74761579</v>
      </c>
      <c r="D453">
        <v>31715109</v>
      </c>
      <c r="E453">
        <v>70</v>
      </c>
      <c r="F453">
        <v>1</v>
      </c>
      <c r="G453">
        <v>1</v>
      </c>
      <c r="H453">
        <v>1</v>
      </c>
      <c r="I453" t="s">
        <v>548</v>
      </c>
      <c r="J453" t="s">
        <v>6</v>
      </c>
      <c r="K453" t="s">
        <v>549</v>
      </c>
      <c r="L453">
        <v>1191</v>
      </c>
      <c r="N453">
        <v>1013</v>
      </c>
      <c r="O453" t="s">
        <v>524</v>
      </c>
      <c r="P453" t="s">
        <v>524</v>
      </c>
      <c r="Q453">
        <v>1</v>
      </c>
      <c r="X453">
        <v>141</v>
      </c>
      <c r="Y453">
        <v>0</v>
      </c>
      <c r="Z453">
        <v>0</v>
      </c>
      <c r="AA453">
        <v>0</v>
      </c>
      <c r="AB453">
        <v>8.74</v>
      </c>
      <c r="AC453">
        <v>0</v>
      </c>
      <c r="AD453">
        <v>1</v>
      </c>
      <c r="AE453">
        <v>1</v>
      </c>
      <c r="AF453" t="s">
        <v>64</v>
      </c>
      <c r="AG453">
        <v>148.05000000000001</v>
      </c>
      <c r="AH453">
        <v>2</v>
      </c>
      <c r="AI453">
        <v>74761580</v>
      </c>
      <c r="AJ453">
        <v>425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ROW(Source!A334)</f>
        <v>334</v>
      </c>
      <c r="B454">
        <v>74761595</v>
      </c>
      <c r="C454">
        <v>74761579</v>
      </c>
      <c r="D454">
        <v>31709492</v>
      </c>
      <c r="E454">
        <v>70</v>
      </c>
      <c r="F454">
        <v>1</v>
      </c>
      <c r="G454">
        <v>1</v>
      </c>
      <c r="H454">
        <v>1</v>
      </c>
      <c r="I454" t="s">
        <v>525</v>
      </c>
      <c r="J454" t="s">
        <v>6</v>
      </c>
      <c r="K454" t="s">
        <v>526</v>
      </c>
      <c r="L454">
        <v>1191</v>
      </c>
      <c r="N454">
        <v>1013</v>
      </c>
      <c r="O454" t="s">
        <v>524</v>
      </c>
      <c r="P454" t="s">
        <v>524</v>
      </c>
      <c r="Q454">
        <v>1</v>
      </c>
      <c r="X454">
        <v>0.94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2</v>
      </c>
      <c r="AF454" t="s">
        <v>64</v>
      </c>
      <c r="AG454">
        <v>0.98699999999999999</v>
      </c>
      <c r="AH454">
        <v>2</v>
      </c>
      <c r="AI454">
        <v>74761581</v>
      </c>
      <c r="AJ454">
        <v>426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ROW(Source!A334)</f>
        <v>334</v>
      </c>
      <c r="B455">
        <v>74761596</v>
      </c>
      <c r="C455">
        <v>74761579</v>
      </c>
      <c r="D455">
        <v>49672573</v>
      </c>
      <c r="E455">
        <v>1</v>
      </c>
      <c r="F455">
        <v>1</v>
      </c>
      <c r="G455">
        <v>1</v>
      </c>
      <c r="H455">
        <v>2</v>
      </c>
      <c r="I455" t="s">
        <v>527</v>
      </c>
      <c r="J455" t="s">
        <v>528</v>
      </c>
      <c r="K455" t="s">
        <v>529</v>
      </c>
      <c r="L455">
        <v>1367</v>
      </c>
      <c r="N455">
        <v>1011</v>
      </c>
      <c r="O455" t="s">
        <v>530</v>
      </c>
      <c r="P455" t="s">
        <v>530</v>
      </c>
      <c r="Q455">
        <v>1</v>
      </c>
      <c r="X455">
        <v>0.38</v>
      </c>
      <c r="Y455">
        <v>0</v>
      </c>
      <c r="Z455">
        <v>115.4</v>
      </c>
      <c r="AA455">
        <v>13.5</v>
      </c>
      <c r="AB455">
        <v>0</v>
      </c>
      <c r="AC455">
        <v>0</v>
      </c>
      <c r="AD455">
        <v>1</v>
      </c>
      <c r="AE455">
        <v>0</v>
      </c>
      <c r="AF455" t="s">
        <v>64</v>
      </c>
      <c r="AG455">
        <v>0.39900000000000002</v>
      </c>
      <c r="AH455">
        <v>2</v>
      </c>
      <c r="AI455">
        <v>74761582</v>
      </c>
      <c r="AJ455">
        <v>427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ROW(Source!A334)</f>
        <v>334</v>
      </c>
      <c r="B456">
        <v>74761597</v>
      </c>
      <c r="C456">
        <v>74761579</v>
      </c>
      <c r="D456">
        <v>49672703</v>
      </c>
      <c r="E456">
        <v>1</v>
      </c>
      <c r="F456">
        <v>1</v>
      </c>
      <c r="G456">
        <v>1</v>
      </c>
      <c r="H456">
        <v>2</v>
      </c>
      <c r="I456" t="s">
        <v>550</v>
      </c>
      <c r="J456" t="s">
        <v>551</v>
      </c>
      <c r="K456" t="s">
        <v>552</v>
      </c>
      <c r="L456">
        <v>1367</v>
      </c>
      <c r="N456">
        <v>1011</v>
      </c>
      <c r="O456" t="s">
        <v>530</v>
      </c>
      <c r="P456" t="s">
        <v>530</v>
      </c>
      <c r="Q456">
        <v>1</v>
      </c>
      <c r="X456">
        <v>0.34</v>
      </c>
      <c r="Y456">
        <v>0</v>
      </c>
      <c r="Z456">
        <v>6.66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64</v>
      </c>
      <c r="AG456">
        <v>0.35700000000000004</v>
      </c>
      <c r="AH456">
        <v>2</v>
      </c>
      <c r="AI456">
        <v>74761583</v>
      </c>
      <c r="AJ456">
        <v>428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ROW(Source!A334)</f>
        <v>334</v>
      </c>
      <c r="B457">
        <v>74761598</v>
      </c>
      <c r="C457">
        <v>74761579</v>
      </c>
      <c r="D457">
        <v>49673503</v>
      </c>
      <c r="E457">
        <v>1</v>
      </c>
      <c r="F457">
        <v>1</v>
      </c>
      <c r="G457">
        <v>1</v>
      </c>
      <c r="H457">
        <v>2</v>
      </c>
      <c r="I457" t="s">
        <v>534</v>
      </c>
      <c r="J457" t="s">
        <v>535</v>
      </c>
      <c r="K457" t="s">
        <v>536</v>
      </c>
      <c r="L457">
        <v>1367</v>
      </c>
      <c r="N457">
        <v>1011</v>
      </c>
      <c r="O457" t="s">
        <v>530</v>
      </c>
      <c r="P457" t="s">
        <v>530</v>
      </c>
      <c r="Q457">
        <v>1</v>
      </c>
      <c r="X457">
        <v>0.56000000000000005</v>
      </c>
      <c r="Y457">
        <v>0</v>
      </c>
      <c r="Z457">
        <v>65.709999999999994</v>
      </c>
      <c r="AA457">
        <v>11.6</v>
      </c>
      <c r="AB457">
        <v>0</v>
      </c>
      <c r="AC457">
        <v>0</v>
      </c>
      <c r="AD457">
        <v>1</v>
      </c>
      <c r="AE457">
        <v>0</v>
      </c>
      <c r="AF457" t="s">
        <v>64</v>
      </c>
      <c r="AG457">
        <v>0.58800000000000008</v>
      </c>
      <c r="AH457">
        <v>2</v>
      </c>
      <c r="AI457">
        <v>74761584</v>
      </c>
      <c r="AJ457">
        <v>429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ROW(Source!A334)</f>
        <v>334</v>
      </c>
      <c r="B458">
        <v>74761599</v>
      </c>
      <c r="C458">
        <v>74761579</v>
      </c>
      <c r="D458">
        <v>49673715</v>
      </c>
      <c r="E458">
        <v>1</v>
      </c>
      <c r="F458">
        <v>1</v>
      </c>
      <c r="G458">
        <v>1</v>
      </c>
      <c r="H458">
        <v>2</v>
      </c>
      <c r="I458" t="s">
        <v>553</v>
      </c>
      <c r="J458" t="s">
        <v>554</v>
      </c>
      <c r="K458" t="s">
        <v>555</v>
      </c>
      <c r="L458">
        <v>1367</v>
      </c>
      <c r="N458">
        <v>1011</v>
      </c>
      <c r="O458" t="s">
        <v>530</v>
      </c>
      <c r="P458" t="s">
        <v>530</v>
      </c>
      <c r="Q458">
        <v>1</v>
      </c>
      <c r="X458">
        <v>1.4</v>
      </c>
      <c r="Y458">
        <v>0</v>
      </c>
      <c r="Z458">
        <v>8.1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64</v>
      </c>
      <c r="AG458">
        <v>1.47</v>
      </c>
      <c r="AH458">
        <v>2</v>
      </c>
      <c r="AI458">
        <v>74761585</v>
      </c>
      <c r="AJ458">
        <v>430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ROW(Source!A334)</f>
        <v>334</v>
      </c>
      <c r="B459">
        <v>74761600</v>
      </c>
      <c r="C459">
        <v>74761579</v>
      </c>
      <c r="D459">
        <v>49521144</v>
      </c>
      <c r="E459">
        <v>1</v>
      </c>
      <c r="F459">
        <v>1</v>
      </c>
      <c r="G459">
        <v>1</v>
      </c>
      <c r="H459">
        <v>3</v>
      </c>
      <c r="I459" t="s">
        <v>556</v>
      </c>
      <c r="J459" t="s">
        <v>557</v>
      </c>
      <c r="K459" t="s">
        <v>558</v>
      </c>
      <c r="L459">
        <v>1348</v>
      </c>
      <c r="N459">
        <v>1009</v>
      </c>
      <c r="O459" t="s">
        <v>559</v>
      </c>
      <c r="P459" t="s">
        <v>559</v>
      </c>
      <c r="Q459">
        <v>1000</v>
      </c>
      <c r="X459">
        <v>8.8999999999999995E-4</v>
      </c>
      <c r="Y459">
        <v>26499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6</v>
      </c>
      <c r="AG459">
        <v>8.8999999999999995E-4</v>
      </c>
      <c r="AH459">
        <v>2</v>
      </c>
      <c r="AI459">
        <v>74761586</v>
      </c>
      <c r="AJ459">
        <v>431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ROW(Source!A334)</f>
        <v>334</v>
      </c>
      <c r="B460">
        <v>74761601</v>
      </c>
      <c r="C460">
        <v>74761579</v>
      </c>
      <c r="D460">
        <v>49524301</v>
      </c>
      <c r="E460">
        <v>1</v>
      </c>
      <c r="F460">
        <v>1</v>
      </c>
      <c r="G460">
        <v>1</v>
      </c>
      <c r="H460">
        <v>3</v>
      </c>
      <c r="I460" t="s">
        <v>560</v>
      </c>
      <c r="J460" t="s">
        <v>561</v>
      </c>
      <c r="K460" t="s">
        <v>562</v>
      </c>
      <c r="L460">
        <v>1348</v>
      </c>
      <c r="N460">
        <v>1009</v>
      </c>
      <c r="O460" t="s">
        <v>559</v>
      </c>
      <c r="P460" t="s">
        <v>559</v>
      </c>
      <c r="Q460">
        <v>1000</v>
      </c>
      <c r="X460">
        <v>4.0999999999999999E-4</v>
      </c>
      <c r="Y460">
        <v>10362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6</v>
      </c>
      <c r="AG460">
        <v>4.0999999999999999E-4</v>
      </c>
      <c r="AH460">
        <v>2</v>
      </c>
      <c r="AI460">
        <v>74761587</v>
      </c>
      <c r="AJ460">
        <v>432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ROW(Source!A334)</f>
        <v>334</v>
      </c>
      <c r="B461">
        <v>74761602</v>
      </c>
      <c r="C461">
        <v>74761579</v>
      </c>
      <c r="D461">
        <v>49525488</v>
      </c>
      <c r="E461">
        <v>1</v>
      </c>
      <c r="F461">
        <v>1</v>
      </c>
      <c r="G461">
        <v>1</v>
      </c>
      <c r="H461">
        <v>3</v>
      </c>
      <c r="I461" t="s">
        <v>537</v>
      </c>
      <c r="J461" t="s">
        <v>538</v>
      </c>
      <c r="K461" t="s">
        <v>539</v>
      </c>
      <c r="L461">
        <v>1346</v>
      </c>
      <c r="N461">
        <v>1009</v>
      </c>
      <c r="O461" t="s">
        <v>540</v>
      </c>
      <c r="P461" t="s">
        <v>540</v>
      </c>
      <c r="Q461">
        <v>1</v>
      </c>
      <c r="X461">
        <v>15</v>
      </c>
      <c r="Y461">
        <v>9.0399999999999991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6</v>
      </c>
      <c r="AG461">
        <v>15</v>
      </c>
      <c r="AH461">
        <v>2</v>
      </c>
      <c r="AI461">
        <v>74761588</v>
      </c>
      <c r="AJ461">
        <v>433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ROW(Source!A334)</f>
        <v>334</v>
      </c>
      <c r="B462">
        <v>74761603</v>
      </c>
      <c r="C462">
        <v>74761579</v>
      </c>
      <c r="D462">
        <v>49526492</v>
      </c>
      <c r="E462">
        <v>1</v>
      </c>
      <c r="F462">
        <v>1</v>
      </c>
      <c r="G462">
        <v>1</v>
      </c>
      <c r="H462">
        <v>3</v>
      </c>
      <c r="I462" t="s">
        <v>541</v>
      </c>
      <c r="J462" t="s">
        <v>542</v>
      </c>
      <c r="K462" t="s">
        <v>543</v>
      </c>
      <c r="L462">
        <v>1346</v>
      </c>
      <c r="N462">
        <v>1009</v>
      </c>
      <c r="O462" t="s">
        <v>540</v>
      </c>
      <c r="P462" t="s">
        <v>540</v>
      </c>
      <c r="Q462">
        <v>1</v>
      </c>
      <c r="X462">
        <v>8</v>
      </c>
      <c r="Y462">
        <v>23.09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6</v>
      </c>
      <c r="AG462">
        <v>8</v>
      </c>
      <c r="AH462">
        <v>2</v>
      </c>
      <c r="AI462">
        <v>74761589</v>
      </c>
      <c r="AJ462">
        <v>434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ROW(Source!A334)</f>
        <v>334</v>
      </c>
      <c r="B463">
        <v>74761604</v>
      </c>
      <c r="C463">
        <v>74761579</v>
      </c>
      <c r="D463">
        <v>49512814</v>
      </c>
      <c r="E463">
        <v>70</v>
      </c>
      <c r="F463">
        <v>1</v>
      </c>
      <c r="G463">
        <v>1</v>
      </c>
      <c r="H463">
        <v>3</v>
      </c>
      <c r="I463" t="s">
        <v>582</v>
      </c>
      <c r="J463" t="s">
        <v>6</v>
      </c>
      <c r="K463" t="s">
        <v>583</v>
      </c>
      <c r="L463">
        <v>1327</v>
      </c>
      <c r="N463">
        <v>1005</v>
      </c>
      <c r="O463" t="s">
        <v>105</v>
      </c>
      <c r="P463" t="s">
        <v>105</v>
      </c>
      <c r="Q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</v>
      </c>
      <c r="AD463">
        <v>0</v>
      </c>
      <c r="AE463">
        <v>0</v>
      </c>
      <c r="AF463" t="s">
        <v>6</v>
      </c>
      <c r="AG463">
        <v>0</v>
      </c>
      <c r="AH463">
        <v>3</v>
      </c>
      <c r="AI463">
        <v>-1</v>
      </c>
      <c r="AJ463" t="s">
        <v>6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ROW(Source!A334)</f>
        <v>334</v>
      </c>
      <c r="B464">
        <v>74761605</v>
      </c>
      <c r="C464">
        <v>74761579</v>
      </c>
      <c r="D464">
        <v>49555131</v>
      </c>
      <c r="E464">
        <v>1</v>
      </c>
      <c r="F464">
        <v>1</v>
      </c>
      <c r="G464">
        <v>1</v>
      </c>
      <c r="H464">
        <v>3</v>
      </c>
      <c r="I464" t="s">
        <v>563</v>
      </c>
      <c r="J464" t="s">
        <v>564</v>
      </c>
      <c r="K464" t="s">
        <v>565</v>
      </c>
      <c r="L464">
        <v>1348</v>
      </c>
      <c r="N464">
        <v>1009</v>
      </c>
      <c r="O464" t="s">
        <v>559</v>
      </c>
      <c r="P464" t="s">
        <v>559</v>
      </c>
      <c r="Q464">
        <v>1000</v>
      </c>
      <c r="X464">
        <v>5.0099999999999997E-3</v>
      </c>
      <c r="Y464">
        <v>17183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6</v>
      </c>
      <c r="AG464">
        <v>5.0099999999999997E-3</v>
      </c>
      <c r="AH464">
        <v>2</v>
      </c>
      <c r="AI464">
        <v>74761591</v>
      </c>
      <c r="AJ464">
        <v>436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ROW(Source!A334)</f>
        <v>334</v>
      </c>
      <c r="B465">
        <v>74761606</v>
      </c>
      <c r="C465">
        <v>74761579</v>
      </c>
      <c r="D465">
        <v>49514607</v>
      </c>
      <c r="E465">
        <v>70</v>
      </c>
      <c r="F465">
        <v>1</v>
      </c>
      <c r="G465">
        <v>1</v>
      </c>
      <c r="H465">
        <v>3</v>
      </c>
      <c r="I465" t="s">
        <v>584</v>
      </c>
      <c r="J465" t="s">
        <v>6</v>
      </c>
      <c r="K465" t="s">
        <v>585</v>
      </c>
      <c r="L465">
        <v>1327</v>
      </c>
      <c r="N465">
        <v>1005</v>
      </c>
      <c r="O465" t="s">
        <v>105</v>
      </c>
      <c r="P465" t="s">
        <v>105</v>
      </c>
      <c r="Q465">
        <v>1</v>
      </c>
      <c r="X465">
        <v>100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s">
        <v>6</v>
      </c>
      <c r="AG465">
        <v>100</v>
      </c>
      <c r="AH465">
        <v>3</v>
      </c>
      <c r="AI465">
        <v>-1</v>
      </c>
      <c r="AJ465" t="s">
        <v>6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ROW(Source!A334)</f>
        <v>334</v>
      </c>
      <c r="B466">
        <v>74761607</v>
      </c>
      <c r="C466">
        <v>74761579</v>
      </c>
      <c r="D466">
        <v>49514616</v>
      </c>
      <c r="E466">
        <v>70</v>
      </c>
      <c r="F466">
        <v>1</v>
      </c>
      <c r="G466">
        <v>1</v>
      </c>
      <c r="H466">
        <v>3</v>
      </c>
      <c r="I466" t="s">
        <v>586</v>
      </c>
      <c r="J466" t="s">
        <v>6</v>
      </c>
      <c r="K466" t="s">
        <v>587</v>
      </c>
      <c r="L466">
        <v>1346</v>
      </c>
      <c r="N466">
        <v>1009</v>
      </c>
      <c r="O466" t="s">
        <v>540</v>
      </c>
      <c r="P466" t="s">
        <v>540</v>
      </c>
      <c r="Q466">
        <v>1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</v>
      </c>
      <c r="AD466">
        <v>0</v>
      </c>
      <c r="AE466">
        <v>0</v>
      </c>
      <c r="AF466" t="s">
        <v>6</v>
      </c>
      <c r="AG466">
        <v>0</v>
      </c>
      <c r="AH466">
        <v>3</v>
      </c>
      <c r="AI466">
        <v>-1</v>
      </c>
      <c r="AJ466" t="s">
        <v>6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ROW(Source!A334)</f>
        <v>334</v>
      </c>
      <c r="B467">
        <v>74761608</v>
      </c>
      <c r="C467">
        <v>74761579</v>
      </c>
      <c r="D467">
        <v>49514616</v>
      </c>
      <c r="E467">
        <v>70</v>
      </c>
      <c r="F467">
        <v>1</v>
      </c>
      <c r="G467">
        <v>1</v>
      </c>
      <c r="H467">
        <v>3</v>
      </c>
      <c r="I467" t="s">
        <v>586</v>
      </c>
      <c r="J467" t="s">
        <v>6</v>
      </c>
      <c r="K467" t="s">
        <v>588</v>
      </c>
      <c r="L467">
        <v>1371</v>
      </c>
      <c r="N467">
        <v>1013</v>
      </c>
      <c r="O467" t="s">
        <v>23</v>
      </c>
      <c r="P467" t="s">
        <v>23</v>
      </c>
      <c r="Q467">
        <v>1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</v>
      </c>
      <c r="AD467">
        <v>0</v>
      </c>
      <c r="AE467">
        <v>0</v>
      </c>
      <c r="AF467" t="s">
        <v>6</v>
      </c>
      <c r="AG467">
        <v>0</v>
      </c>
      <c r="AH467">
        <v>3</v>
      </c>
      <c r="AI467">
        <v>-1</v>
      </c>
      <c r="AJ467" t="s">
        <v>6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ROW(Source!A334)</f>
        <v>334</v>
      </c>
      <c r="B468">
        <v>74761609</v>
      </c>
      <c r="C468">
        <v>74761579</v>
      </c>
      <c r="D468">
        <v>49514677</v>
      </c>
      <c r="E468">
        <v>70</v>
      </c>
      <c r="F468">
        <v>1</v>
      </c>
      <c r="G468">
        <v>1</v>
      </c>
      <c r="H468">
        <v>3</v>
      </c>
      <c r="I468" t="s">
        <v>589</v>
      </c>
      <c r="J468" t="s">
        <v>6</v>
      </c>
      <c r="K468" t="s">
        <v>590</v>
      </c>
      <c r="L468">
        <v>1371</v>
      </c>
      <c r="N468">
        <v>1013</v>
      </c>
      <c r="O468" t="s">
        <v>23</v>
      </c>
      <c r="P468" t="s">
        <v>23</v>
      </c>
      <c r="Q468">
        <v>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</v>
      </c>
      <c r="AD468">
        <v>0</v>
      </c>
      <c r="AE468">
        <v>0</v>
      </c>
      <c r="AF468" t="s">
        <v>6</v>
      </c>
      <c r="AG468">
        <v>0</v>
      </c>
      <c r="AH468">
        <v>3</v>
      </c>
      <c r="AI468">
        <v>-1</v>
      </c>
      <c r="AJ468" t="s">
        <v>6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ROW(Source!A373)</f>
        <v>373</v>
      </c>
      <c r="B469">
        <v>74763258</v>
      </c>
      <c r="C469">
        <v>74763246</v>
      </c>
      <c r="D469">
        <v>31715651</v>
      </c>
      <c r="E469">
        <v>70</v>
      </c>
      <c r="F469">
        <v>1</v>
      </c>
      <c r="G469">
        <v>1</v>
      </c>
      <c r="H469">
        <v>1</v>
      </c>
      <c r="I469" t="s">
        <v>522</v>
      </c>
      <c r="J469" t="s">
        <v>6</v>
      </c>
      <c r="K469" t="s">
        <v>523</v>
      </c>
      <c r="L469">
        <v>1191</v>
      </c>
      <c r="N469">
        <v>1013</v>
      </c>
      <c r="O469" t="s">
        <v>524</v>
      </c>
      <c r="P469" t="s">
        <v>524</v>
      </c>
      <c r="Q469">
        <v>1</v>
      </c>
      <c r="X469">
        <v>3.65</v>
      </c>
      <c r="Y469">
        <v>0</v>
      </c>
      <c r="Z469">
        <v>0</v>
      </c>
      <c r="AA469">
        <v>0</v>
      </c>
      <c r="AB469">
        <v>9.6199999999999992</v>
      </c>
      <c r="AC469">
        <v>0</v>
      </c>
      <c r="AD469">
        <v>1</v>
      </c>
      <c r="AE469">
        <v>1</v>
      </c>
      <c r="AF469" t="s">
        <v>26</v>
      </c>
      <c r="AG469">
        <v>3.8325</v>
      </c>
      <c r="AH469">
        <v>2</v>
      </c>
      <c r="AI469">
        <v>74763247</v>
      </c>
      <c r="AJ469">
        <v>439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ROW(Source!A373)</f>
        <v>373</v>
      </c>
      <c r="B470">
        <v>74763259</v>
      </c>
      <c r="C470">
        <v>74763246</v>
      </c>
      <c r="D470">
        <v>31709492</v>
      </c>
      <c r="E470">
        <v>70</v>
      </c>
      <c r="F470">
        <v>1</v>
      </c>
      <c r="G470">
        <v>1</v>
      </c>
      <c r="H470">
        <v>1</v>
      </c>
      <c r="I470" t="s">
        <v>525</v>
      </c>
      <c r="J470" t="s">
        <v>6</v>
      </c>
      <c r="K470" t="s">
        <v>526</v>
      </c>
      <c r="L470">
        <v>1191</v>
      </c>
      <c r="N470">
        <v>1013</v>
      </c>
      <c r="O470" t="s">
        <v>524</v>
      </c>
      <c r="P470" t="s">
        <v>524</v>
      </c>
      <c r="Q470">
        <v>1</v>
      </c>
      <c r="X470">
        <v>0.05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2</v>
      </c>
      <c r="AF470" t="s">
        <v>26</v>
      </c>
      <c r="AG470">
        <v>5.2500000000000005E-2</v>
      </c>
      <c r="AH470">
        <v>2</v>
      </c>
      <c r="AI470">
        <v>74763248</v>
      </c>
      <c r="AJ470">
        <v>440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ROW(Source!A373)</f>
        <v>373</v>
      </c>
      <c r="B471">
        <v>74763260</v>
      </c>
      <c r="C471">
        <v>74763246</v>
      </c>
      <c r="D471">
        <v>49672573</v>
      </c>
      <c r="E471">
        <v>1</v>
      </c>
      <c r="F471">
        <v>1</v>
      </c>
      <c r="G471">
        <v>1</v>
      </c>
      <c r="H471">
        <v>2</v>
      </c>
      <c r="I471" t="s">
        <v>527</v>
      </c>
      <c r="J471" t="s">
        <v>528</v>
      </c>
      <c r="K471" t="s">
        <v>529</v>
      </c>
      <c r="L471">
        <v>1367</v>
      </c>
      <c r="N471">
        <v>1011</v>
      </c>
      <c r="O471" t="s">
        <v>530</v>
      </c>
      <c r="P471" t="s">
        <v>530</v>
      </c>
      <c r="Q471">
        <v>1</v>
      </c>
      <c r="X471">
        <v>0.01</v>
      </c>
      <c r="Y471">
        <v>0</v>
      </c>
      <c r="Z471">
        <v>115.4</v>
      </c>
      <c r="AA471">
        <v>13.5</v>
      </c>
      <c r="AB471">
        <v>0</v>
      </c>
      <c r="AC471">
        <v>0</v>
      </c>
      <c r="AD471">
        <v>1</v>
      </c>
      <c r="AE471">
        <v>0</v>
      </c>
      <c r="AF471" t="s">
        <v>26</v>
      </c>
      <c r="AG471">
        <v>1.0500000000000001E-2</v>
      </c>
      <c r="AH471">
        <v>2</v>
      </c>
      <c r="AI471">
        <v>74763249</v>
      </c>
      <c r="AJ471">
        <v>441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ROW(Source!A373)</f>
        <v>373</v>
      </c>
      <c r="B472">
        <v>74763261</v>
      </c>
      <c r="C472">
        <v>74763246</v>
      </c>
      <c r="D472">
        <v>49672695</v>
      </c>
      <c r="E472">
        <v>1</v>
      </c>
      <c r="F472">
        <v>1</v>
      </c>
      <c r="G472">
        <v>1</v>
      </c>
      <c r="H472">
        <v>2</v>
      </c>
      <c r="I472" t="s">
        <v>531</v>
      </c>
      <c r="J472" t="s">
        <v>532</v>
      </c>
      <c r="K472" t="s">
        <v>533</v>
      </c>
      <c r="L472">
        <v>1367</v>
      </c>
      <c r="N472">
        <v>1011</v>
      </c>
      <c r="O472" t="s">
        <v>530</v>
      </c>
      <c r="P472" t="s">
        <v>530</v>
      </c>
      <c r="Q472">
        <v>1</v>
      </c>
      <c r="X472">
        <v>0.91</v>
      </c>
      <c r="Y472">
        <v>0</v>
      </c>
      <c r="Z472">
        <v>3.12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26</v>
      </c>
      <c r="AG472">
        <v>0.95550000000000013</v>
      </c>
      <c r="AH472">
        <v>2</v>
      </c>
      <c r="AI472">
        <v>74763250</v>
      </c>
      <c r="AJ472">
        <v>442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ROW(Source!A373)</f>
        <v>373</v>
      </c>
      <c r="B473">
        <v>74763262</v>
      </c>
      <c r="C473">
        <v>74763246</v>
      </c>
      <c r="D473">
        <v>49673503</v>
      </c>
      <c r="E473">
        <v>1</v>
      </c>
      <c r="F473">
        <v>1</v>
      </c>
      <c r="G473">
        <v>1</v>
      </c>
      <c r="H473">
        <v>2</v>
      </c>
      <c r="I473" t="s">
        <v>534</v>
      </c>
      <c r="J473" t="s">
        <v>535</v>
      </c>
      <c r="K473" t="s">
        <v>536</v>
      </c>
      <c r="L473">
        <v>1367</v>
      </c>
      <c r="N473">
        <v>1011</v>
      </c>
      <c r="O473" t="s">
        <v>530</v>
      </c>
      <c r="P473" t="s">
        <v>530</v>
      </c>
      <c r="Q473">
        <v>1</v>
      </c>
      <c r="X473">
        <v>0.04</v>
      </c>
      <c r="Y473">
        <v>0</v>
      </c>
      <c r="Z473">
        <v>65.709999999999994</v>
      </c>
      <c r="AA473">
        <v>11.6</v>
      </c>
      <c r="AB473">
        <v>0</v>
      </c>
      <c r="AC473">
        <v>0</v>
      </c>
      <c r="AD473">
        <v>1</v>
      </c>
      <c r="AE473">
        <v>0</v>
      </c>
      <c r="AF473" t="s">
        <v>26</v>
      </c>
      <c r="AG473">
        <v>4.2000000000000003E-2</v>
      </c>
      <c r="AH473">
        <v>2</v>
      </c>
      <c r="AI473">
        <v>74763251</v>
      </c>
      <c r="AJ473">
        <v>443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ROW(Source!A373)</f>
        <v>373</v>
      </c>
      <c r="B474">
        <v>74763263</v>
      </c>
      <c r="C474">
        <v>74763246</v>
      </c>
      <c r="D474">
        <v>49525488</v>
      </c>
      <c r="E474">
        <v>1</v>
      </c>
      <c r="F474">
        <v>1</v>
      </c>
      <c r="G474">
        <v>1</v>
      </c>
      <c r="H474">
        <v>3</v>
      </c>
      <c r="I474" t="s">
        <v>537</v>
      </c>
      <c r="J474" t="s">
        <v>538</v>
      </c>
      <c r="K474" t="s">
        <v>539</v>
      </c>
      <c r="L474">
        <v>1346</v>
      </c>
      <c r="N474">
        <v>1009</v>
      </c>
      <c r="O474" t="s">
        <v>540</v>
      </c>
      <c r="P474" t="s">
        <v>540</v>
      </c>
      <c r="Q474">
        <v>1</v>
      </c>
      <c r="X474">
        <v>0.02</v>
      </c>
      <c r="Y474">
        <v>9.0399999999999991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 t="s">
        <v>6</v>
      </c>
      <c r="AG474">
        <v>0.02</v>
      </c>
      <c r="AH474">
        <v>2</v>
      </c>
      <c r="AI474">
        <v>74763252</v>
      </c>
      <c r="AJ474">
        <v>444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ROW(Source!A373)</f>
        <v>373</v>
      </c>
      <c r="B475">
        <v>74763264</v>
      </c>
      <c r="C475">
        <v>74763246</v>
      </c>
      <c r="D475">
        <v>49526492</v>
      </c>
      <c r="E475">
        <v>1</v>
      </c>
      <c r="F475">
        <v>1</v>
      </c>
      <c r="G475">
        <v>1</v>
      </c>
      <c r="H475">
        <v>3</v>
      </c>
      <c r="I475" t="s">
        <v>541</v>
      </c>
      <c r="J475" t="s">
        <v>542</v>
      </c>
      <c r="K475" t="s">
        <v>543</v>
      </c>
      <c r="L475">
        <v>1346</v>
      </c>
      <c r="N475">
        <v>1009</v>
      </c>
      <c r="O475" t="s">
        <v>540</v>
      </c>
      <c r="P475" t="s">
        <v>540</v>
      </c>
      <c r="Q475">
        <v>1</v>
      </c>
      <c r="X475">
        <v>0.08</v>
      </c>
      <c r="Y475">
        <v>23.09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6</v>
      </c>
      <c r="AG475">
        <v>0.08</v>
      </c>
      <c r="AH475">
        <v>2</v>
      </c>
      <c r="AI475">
        <v>74763253</v>
      </c>
      <c r="AJ475">
        <v>445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ROW(Source!A376)</f>
        <v>376</v>
      </c>
      <c r="B476">
        <v>74763443</v>
      </c>
      <c r="C476">
        <v>74763434</v>
      </c>
      <c r="D476">
        <v>31709594</v>
      </c>
      <c r="E476">
        <v>70</v>
      </c>
      <c r="F476">
        <v>1</v>
      </c>
      <c r="G476">
        <v>1</v>
      </c>
      <c r="H476">
        <v>1</v>
      </c>
      <c r="I476" t="s">
        <v>544</v>
      </c>
      <c r="J476" t="s">
        <v>6</v>
      </c>
      <c r="K476" t="s">
        <v>545</v>
      </c>
      <c r="L476">
        <v>1191</v>
      </c>
      <c r="N476">
        <v>1013</v>
      </c>
      <c r="O476" t="s">
        <v>524</v>
      </c>
      <c r="P476" t="s">
        <v>524</v>
      </c>
      <c r="Q476">
        <v>1</v>
      </c>
      <c r="X476">
        <v>1.03</v>
      </c>
      <c r="Y476">
        <v>0</v>
      </c>
      <c r="Z476">
        <v>0</v>
      </c>
      <c r="AA476">
        <v>0</v>
      </c>
      <c r="AB476">
        <v>8.86</v>
      </c>
      <c r="AC476">
        <v>0</v>
      </c>
      <c r="AD476">
        <v>1</v>
      </c>
      <c r="AE476">
        <v>1</v>
      </c>
      <c r="AF476" t="s">
        <v>64</v>
      </c>
      <c r="AG476">
        <v>1.0815000000000001</v>
      </c>
      <c r="AH476">
        <v>2</v>
      </c>
      <c r="AI476">
        <v>74763435</v>
      </c>
      <c r="AJ476">
        <v>448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ROW(Source!A376)</f>
        <v>376</v>
      </c>
      <c r="B477">
        <v>74763444</v>
      </c>
      <c r="C477">
        <v>74763434</v>
      </c>
      <c r="D477">
        <v>31709492</v>
      </c>
      <c r="E477">
        <v>70</v>
      </c>
      <c r="F477">
        <v>1</v>
      </c>
      <c r="G477">
        <v>1</v>
      </c>
      <c r="H477">
        <v>1</v>
      </c>
      <c r="I477" t="s">
        <v>525</v>
      </c>
      <c r="J477" t="s">
        <v>6</v>
      </c>
      <c r="K477" t="s">
        <v>526</v>
      </c>
      <c r="L477">
        <v>1191</v>
      </c>
      <c r="N477">
        <v>1013</v>
      </c>
      <c r="O477" t="s">
        <v>524</v>
      </c>
      <c r="P477" t="s">
        <v>524</v>
      </c>
      <c r="Q477">
        <v>1</v>
      </c>
      <c r="X477">
        <v>0.01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2</v>
      </c>
      <c r="AF477" t="s">
        <v>64</v>
      </c>
      <c r="AG477">
        <v>1.0500000000000001E-2</v>
      </c>
      <c r="AH477">
        <v>2</v>
      </c>
      <c r="AI477">
        <v>74763436</v>
      </c>
      <c r="AJ477">
        <v>449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ROW(Source!A376)</f>
        <v>376</v>
      </c>
      <c r="B478">
        <v>74763445</v>
      </c>
      <c r="C478">
        <v>74763434</v>
      </c>
      <c r="D478">
        <v>49672695</v>
      </c>
      <c r="E478">
        <v>1</v>
      </c>
      <c r="F478">
        <v>1</v>
      </c>
      <c r="G478">
        <v>1</v>
      </c>
      <c r="H478">
        <v>2</v>
      </c>
      <c r="I478" t="s">
        <v>531</v>
      </c>
      <c r="J478" t="s">
        <v>532</v>
      </c>
      <c r="K478" t="s">
        <v>533</v>
      </c>
      <c r="L478">
        <v>1367</v>
      </c>
      <c r="N478">
        <v>1011</v>
      </c>
      <c r="O478" t="s">
        <v>530</v>
      </c>
      <c r="P478" t="s">
        <v>530</v>
      </c>
      <c r="Q478">
        <v>1</v>
      </c>
      <c r="X478">
        <v>0.26</v>
      </c>
      <c r="Y478">
        <v>0</v>
      </c>
      <c r="Z478">
        <v>3.12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64</v>
      </c>
      <c r="AG478">
        <v>0.27300000000000002</v>
      </c>
      <c r="AH478">
        <v>2</v>
      </c>
      <c r="AI478">
        <v>74763437</v>
      </c>
      <c r="AJ478">
        <v>450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ROW(Source!A376)</f>
        <v>376</v>
      </c>
      <c r="B479">
        <v>74763446</v>
      </c>
      <c r="C479">
        <v>74763434</v>
      </c>
      <c r="D479">
        <v>49673503</v>
      </c>
      <c r="E479">
        <v>1</v>
      </c>
      <c r="F479">
        <v>1</v>
      </c>
      <c r="G479">
        <v>1</v>
      </c>
      <c r="H479">
        <v>2</v>
      </c>
      <c r="I479" t="s">
        <v>534</v>
      </c>
      <c r="J479" t="s">
        <v>535</v>
      </c>
      <c r="K479" t="s">
        <v>536</v>
      </c>
      <c r="L479">
        <v>1367</v>
      </c>
      <c r="N479">
        <v>1011</v>
      </c>
      <c r="O479" t="s">
        <v>530</v>
      </c>
      <c r="P479" t="s">
        <v>530</v>
      </c>
      <c r="Q479">
        <v>1</v>
      </c>
      <c r="X479">
        <v>0.01</v>
      </c>
      <c r="Y479">
        <v>0</v>
      </c>
      <c r="Z479">
        <v>65.709999999999994</v>
      </c>
      <c r="AA479">
        <v>11.6</v>
      </c>
      <c r="AB479">
        <v>0</v>
      </c>
      <c r="AC479">
        <v>0</v>
      </c>
      <c r="AD479">
        <v>1</v>
      </c>
      <c r="AE479">
        <v>0</v>
      </c>
      <c r="AF479" t="s">
        <v>64</v>
      </c>
      <c r="AG479">
        <v>1.0500000000000001E-2</v>
      </c>
      <c r="AH479">
        <v>2</v>
      </c>
      <c r="AI479">
        <v>74763438</v>
      </c>
      <c r="AJ479">
        <v>451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ROW(Source!A376)</f>
        <v>376</v>
      </c>
      <c r="B480">
        <v>74763447</v>
      </c>
      <c r="C480">
        <v>74763434</v>
      </c>
      <c r="D480">
        <v>49525488</v>
      </c>
      <c r="E480">
        <v>1</v>
      </c>
      <c r="F480">
        <v>1</v>
      </c>
      <c r="G480">
        <v>1</v>
      </c>
      <c r="H480">
        <v>3</v>
      </c>
      <c r="I480" t="s">
        <v>537</v>
      </c>
      <c r="J480" t="s">
        <v>538</v>
      </c>
      <c r="K480" t="s">
        <v>539</v>
      </c>
      <c r="L480">
        <v>1346</v>
      </c>
      <c r="N480">
        <v>1009</v>
      </c>
      <c r="O480" t="s">
        <v>540</v>
      </c>
      <c r="P480" t="s">
        <v>540</v>
      </c>
      <c r="Q480">
        <v>1</v>
      </c>
      <c r="X480">
        <v>0.2</v>
      </c>
      <c r="Y480">
        <v>9.0399999999999991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6</v>
      </c>
      <c r="AG480">
        <v>0.2</v>
      </c>
      <c r="AH480">
        <v>2</v>
      </c>
      <c r="AI480">
        <v>74763439</v>
      </c>
      <c r="AJ480">
        <v>452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ROW(Source!A376)</f>
        <v>376</v>
      </c>
      <c r="B481">
        <v>74763448</v>
      </c>
      <c r="C481">
        <v>74763434</v>
      </c>
      <c r="D481">
        <v>49526492</v>
      </c>
      <c r="E481">
        <v>1</v>
      </c>
      <c r="F481">
        <v>1</v>
      </c>
      <c r="G481">
        <v>1</v>
      </c>
      <c r="H481">
        <v>3</v>
      </c>
      <c r="I481" t="s">
        <v>541</v>
      </c>
      <c r="J481" t="s">
        <v>542</v>
      </c>
      <c r="K481" t="s">
        <v>543</v>
      </c>
      <c r="L481">
        <v>1346</v>
      </c>
      <c r="N481">
        <v>1009</v>
      </c>
      <c r="O481" t="s">
        <v>540</v>
      </c>
      <c r="P481" t="s">
        <v>540</v>
      </c>
      <c r="Q481">
        <v>1</v>
      </c>
      <c r="X481">
        <v>0.246</v>
      </c>
      <c r="Y481">
        <v>23.09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6</v>
      </c>
      <c r="AG481">
        <v>0.246</v>
      </c>
      <c r="AH481">
        <v>2</v>
      </c>
      <c r="AI481">
        <v>74763440</v>
      </c>
      <c r="AJ481">
        <v>453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ROW(Source!A376)</f>
        <v>376</v>
      </c>
      <c r="B482">
        <v>74763449</v>
      </c>
      <c r="C482">
        <v>74763434</v>
      </c>
      <c r="D482">
        <v>49514693</v>
      </c>
      <c r="E482">
        <v>70</v>
      </c>
      <c r="F482">
        <v>1</v>
      </c>
      <c r="G482">
        <v>1</v>
      </c>
      <c r="H482">
        <v>3</v>
      </c>
      <c r="I482" t="s">
        <v>578</v>
      </c>
      <c r="J482" t="s">
        <v>6</v>
      </c>
      <c r="K482" t="s">
        <v>579</v>
      </c>
      <c r="L482">
        <v>1371</v>
      </c>
      <c r="N482">
        <v>1013</v>
      </c>
      <c r="O482" t="s">
        <v>23</v>
      </c>
      <c r="P482" t="s">
        <v>23</v>
      </c>
      <c r="Q482">
        <v>1</v>
      </c>
      <c r="X482">
        <v>1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s">
        <v>6</v>
      </c>
      <c r="AG482">
        <v>1</v>
      </c>
      <c r="AH482">
        <v>3</v>
      </c>
      <c r="AI482">
        <v>-1</v>
      </c>
      <c r="AJ482" t="s">
        <v>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ROW(Source!A378)</f>
        <v>378</v>
      </c>
      <c r="B483">
        <v>74763462</v>
      </c>
      <c r="C483">
        <v>74763452</v>
      </c>
      <c r="D483">
        <v>31714704</v>
      </c>
      <c r="E483">
        <v>70</v>
      </c>
      <c r="F483">
        <v>1</v>
      </c>
      <c r="G483">
        <v>1</v>
      </c>
      <c r="H483">
        <v>1</v>
      </c>
      <c r="I483" t="s">
        <v>546</v>
      </c>
      <c r="J483" t="s">
        <v>6</v>
      </c>
      <c r="K483" t="s">
        <v>547</v>
      </c>
      <c r="L483">
        <v>1191</v>
      </c>
      <c r="N483">
        <v>1013</v>
      </c>
      <c r="O483" t="s">
        <v>524</v>
      </c>
      <c r="P483" t="s">
        <v>524</v>
      </c>
      <c r="Q483">
        <v>1</v>
      </c>
      <c r="X483">
        <v>1.06</v>
      </c>
      <c r="Y483">
        <v>0</v>
      </c>
      <c r="Z483">
        <v>0</v>
      </c>
      <c r="AA483">
        <v>0</v>
      </c>
      <c r="AB483">
        <v>8.9700000000000006</v>
      </c>
      <c r="AC483">
        <v>0</v>
      </c>
      <c r="AD483">
        <v>1</v>
      </c>
      <c r="AE483">
        <v>1</v>
      </c>
      <c r="AF483" t="s">
        <v>26</v>
      </c>
      <c r="AG483">
        <v>1.1130000000000002</v>
      </c>
      <c r="AH483">
        <v>2</v>
      </c>
      <c r="AI483">
        <v>74763453</v>
      </c>
      <c r="AJ483">
        <v>455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ROW(Source!A378)</f>
        <v>378</v>
      </c>
      <c r="B484">
        <v>74763463</v>
      </c>
      <c r="C484">
        <v>74763452</v>
      </c>
      <c r="D484">
        <v>31709492</v>
      </c>
      <c r="E484">
        <v>70</v>
      </c>
      <c r="F484">
        <v>1</v>
      </c>
      <c r="G484">
        <v>1</v>
      </c>
      <c r="H484">
        <v>1</v>
      </c>
      <c r="I484" t="s">
        <v>525</v>
      </c>
      <c r="J484" t="s">
        <v>6</v>
      </c>
      <c r="K484" t="s">
        <v>526</v>
      </c>
      <c r="L484">
        <v>1191</v>
      </c>
      <c r="N484">
        <v>1013</v>
      </c>
      <c r="O484" t="s">
        <v>524</v>
      </c>
      <c r="P484" t="s">
        <v>524</v>
      </c>
      <c r="Q484">
        <v>1</v>
      </c>
      <c r="X484">
        <v>0.01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2</v>
      </c>
      <c r="AF484" t="s">
        <v>26</v>
      </c>
      <c r="AG484">
        <v>1.0500000000000001E-2</v>
      </c>
      <c r="AH484">
        <v>2</v>
      </c>
      <c r="AI484">
        <v>74763454</v>
      </c>
      <c r="AJ484">
        <v>456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ROW(Source!A378)</f>
        <v>378</v>
      </c>
      <c r="B485">
        <v>74763464</v>
      </c>
      <c r="C485">
        <v>74763452</v>
      </c>
      <c r="D485">
        <v>49672695</v>
      </c>
      <c r="E485">
        <v>1</v>
      </c>
      <c r="F485">
        <v>1</v>
      </c>
      <c r="G485">
        <v>1</v>
      </c>
      <c r="H485">
        <v>2</v>
      </c>
      <c r="I485" t="s">
        <v>531</v>
      </c>
      <c r="J485" t="s">
        <v>532</v>
      </c>
      <c r="K485" t="s">
        <v>533</v>
      </c>
      <c r="L485">
        <v>1367</v>
      </c>
      <c r="N485">
        <v>1011</v>
      </c>
      <c r="O485" t="s">
        <v>530</v>
      </c>
      <c r="P485" t="s">
        <v>530</v>
      </c>
      <c r="Q485">
        <v>1</v>
      </c>
      <c r="X485">
        <v>0.27</v>
      </c>
      <c r="Y485">
        <v>0</v>
      </c>
      <c r="Z485">
        <v>3.12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26</v>
      </c>
      <c r="AG485">
        <v>0.28350000000000003</v>
      </c>
      <c r="AH485">
        <v>2</v>
      </c>
      <c r="AI485">
        <v>74763455</v>
      </c>
      <c r="AJ485">
        <v>457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ROW(Source!A378)</f>
        <v>378</v>
      </c>
      <c r="B486">
        <v>74763465</v>
      </c>
      <c r="C486">
        <v>74763452</v>
      </c>
      <c r="D486">
        <v>49673503</v>
      </c>
      <c r="E486">
        <v>1</v>
      </c>
      <c r="F486">
        <v>1</v>
      </c>
      <c r="G486">
        <v>1</v>
      </c>
      <c r="H486">
        <v>2</v>
      </c>
      <c r="I486" t="s">
        <v>534</v>
      </c>
      <c r="J486" t="s">
        <v>535</v>
      </c>
      <c r="K486" t="s">
        <v>536</v>
      </c>
      <c r="L486">
        <v>1367</v>
      </c>
      <c r="N486">
        <v>1011</v>
      </c>
      <c r="O486" t="s">
        <v>530</v>
      </c>
      <c r="P486" t="s">
        <v>530</v>
      </c>
      <c r="Q486">
        <v>1</v>
      </c>
      <c r="X486">
        <v>0.01</v>
      </c>
      <c r="Y486">
        <v>0</v>
      </c>
      <c r="Z486">
        <v>65.709999999999994</v>
      </c>
      <c r="AA486">
        <v>11.6</v>
      </c>
      <c r="AB486">
        <v>0</v>
      </c>
      <c r="AC486">
        <v>0</v>
      </c>
      <c r="AD486">
        <v>1</v>
      </c>
      <c r="AE486">
        <v>0</v>
      </c>
      <c r="AF486" t="s">
        <v>26</v>
      </c>
      <c r="AG486">
        <v>1.0500000000000001E-2</v>
      </c>
      <c r="AH486">
        <v>2</v>
      </c>
      <c r="AI486">
        <v>74763456</v>
      </c>
      <c r="AJ486">
        <v>458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ROW(Source!A378)</f>
        <v>378</v>
      </c>
      <c r="B487">
        <v>74763466</v>
      </c>
      <c r="C487">
        <v>74763452</v>
      </c>
      <c r="D487">
        <v>49525488</v>
      </c>
      <c r="E487">
        <v>1</v>
      </c>
      <c r="F487">
        <v>1</v>
      </c>
      <c r="G487">
        <v>1</v>
      </c>
      <c r="H487">
        <v>3</v>
      </c>
      <c r="I487" t="s">
        <v>537</v>
      </c>
      <c r="J487" t="s">
        <v>538</v>
      </c>
      <c r="K487" t="s">
        <v>539</v>
      </c>
      <c r="L487">
        <v>1346</v>
      </c>
      <c r="N487">
        <v>1009</v>
      </c>
      <c r="O487" t="s">
        <v>540</v>
      </c>
      <c r="P487" t="s">
        <v>540</v>
      </c>
      <c r="Q487">
        <v>1</v>
      </c>
      <c r="X487">
        <v>0.2</v>
      </c>
      <c r="Y487">
        <v>9.0399999999999991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6</v>
      </c>
      <c r="AG487">
        <v>0.2</v>
      </c>
      <c r="AH487">
        <v>2</v>
      </c>
      <c r="AI487">
        <v>74763457</v>
      </c>
      <c r="AJ487">
        <v>459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ROW(Source!A378)</f>
        <v>378</v>
      </c>
      <c r="B488">
        <v>74763467</v>
      </c>
      <c r="C488">
        <v>74763452</v>
      </c>
      <c r="D488">
        <v>49526492</v>
      </c>
      <c r="E488">
        <v>1</v>
      </c>
      <c r="F488">
        <v>1</v>
      </c>
      <c r="G488">
        <v>1</v>
      </c>
      <c r="H488">
        <v>3</v>
      </c>
      <c r="I488" t="s">
        <v>541</v>
      </c>
      <c r="J488" t="s">
        <v>542</v>
      </c>
      <c r="K488" t="s">
        <v>543</v>
      </c>
      <c r="L488">
        <v>1346</v>
      </c>
      <c r="N488">
        <v>1009</v>
      </c>
      <c r="O488" t="s">
        <v>540</v>
      </c>
      <c r="P488" t="s">
        <v>540</v>
      </c>
      <c r="Q488">
        <v>1</v>
      </c>
      <c r="X488">
        <v>0.56000000000000005</v>
      </c>
      <c r="Y488">
        <v>23.09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6</v>
      </c>
      <c r="AG488">
        <v>0.56000000000000005</v>
      </c>
      <c r="AH488">
        <v>2</v>
      </c>
      <c r="AI488">
        <v>74763458</v>
      </c>
      <c r="AJ488">
        <v>460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ROW(Source!A378)</f>
        <v>378</v>
      </c>
      <c r="B489">
        <v>74763468</v>
      </c>
      <c r="C489">
        <v>74763452</v>
      </c>
      <c r="D489">
        <v>49514680</v>
      </c>
      <c r="E489">
        <v>70</v>
      </c>
      <c r="F489">
        <v>1</v>
      </c>
      <c r="G489">
        <v>1</v>
      </c>
      <c r="H489">
        <v>3</v>
      </c>
      <c r="I489" t="s">
        <v>580</v>
      </c>
      <c r="J489" t="s">
        <v>6</v>
      </c>
      <c r="K489" t="s">
        <v>581</v>
      </c>
      <c r="L489">
        <v>1371</v>
      </c>
      <c r="N489">
        <v>1013</v>
      </c>
      <c r="O489" t="s">
        <v>23</v>
      </c>
      <c r="P489" t="s">
        <v>23</v>
      </c>
      <c r="Q489">
        <v>1</v>
      </c>
      <c r="X489">
        <v>1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s">
        <v>6</v>
      </c>
      <c r="AG489">
        <v>1</v>
      </c>
      <c r="AH489">
        <v>3</v>
      </c>
      <c r="AI489">
        <v>-1</v>
      </c>
      <c r="AJ489" t="s">
        <v>6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ROW(Source!A381)</f>
        <v>381</v>
      </c>
      <c r="B490">
        <v>74763485</v>
      </c>
      <c r="C490">
        <v>74763477</v>
      </c>
      <c r="D490">
        <v>31709863</v>
      </c>
      <c r="E490">
        <v>70</v>
      </c>
      <c r="F490">
        <v>1</v>
      </c>
      <c r="G490">
        <v>1</v>
      </c>
      <c r="H490">
        <v>1</v>
      </c>
      <c r="I490" t="s">
        <v>566</v>
      </c>
      <c r="J490" t="s">
        <v>6</v>
      </c>
      <c r="K490" t="s">
        <v>567</v>
      </c>
      <c r="L490">
        <v>1191</v>
      </c>
      <c r="N490">
        <v>1013</v>
      </c>
      <c r="O490" t="s">
        <v>524</v>
      </c>
      <c r="P490" t="s">
        <v>524</v>
      </c>
      <c r="Q490">
        <v>1</v>
      </c>
      <c r="X490">
        <v>24.8</v>
      </c>
      <c r="Y490">
        <v>0</v>
      </c>
      <c r="Z490">
        <v>0</v>
      </c>
      <c r="AA490">
        <v>0</v>
      </c>
      <c r="AB490">
        <v>8.5299999999999994</v>
      </c>
      <c r="AC490">
        <v>0</v>
      </c>
      <c r="AD490">
        <v>1</v>
      </c>
      <c r="AE490">
        <v>1</v>
      </c>
      <c r="AF490" t="s">
        <v>26</v>
      </c>
      <c r="AG490">
        <v>26.040000000000003</v>
      </c>
      <c r="AH490">
        <v>2</v>
      </c>
      <c r="AI490">
        <v>74763478</v>
      </c>
      <c r="AJ490">
        <v>463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ROW(Source!A381)</f>
        <v>381</v>
      </c>
      <c r="B491">
        <v>74763486</v>
      </c>
      <c r="C491">
        <v>74763477</v>
      </c>
      <c r="D491">
        <v>31709492</v>
      </c>
      <c r="E491">
        <v>70</v>
      </c>
      <c r="F491">
        <v>1</v>
      </c>
      <c r="G491">
        <v>1</v>
      </c>
      <c r="H491">
        <v>1</v>
      </c>
      <c r="I491" t="s">
        <v>525</v>
      </c>
      <c r="J491" t="s">
        <v>6</v>
      </c>
      <c r="K491" t="s">
        <v>526</v>
      </c>
      <c r="L491">
        <v>1191</v>
      </c>
      <c r="N491">
        <v>1013</v>
      </c>
      <c r="O491" t="s">
        <v>524</v>
      </c>
      <c r="P491" t="s">
        <v>524</v>
      </c>
      <c r="Q491">
        <v>1</v>
      </c>
      <c r="X491">
        <v>0.02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2</v>
      </c>
      <c r="AF491" t="s">
        <v>26</v>
      </c>
      <c r="AG491">
        <v>2.1000000000000001E-2</v>
      </c>
      <c r="AH491">
        <v>2</v>
      </c>
      <c r="AI491">
        <v>74763479</v>
      </c>
      <c r="AJ491">
        <v>464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ROW(Source!A381)</f>
        <v>381</v>
      </c>
      <c r="B492">
        <v>74763487</v>
      </c>
      <c r="C492">
        <v>74763477</v>
      </c>
      <c r="D492">
        <v>49672767</v>
      </c>
      <c r="E492">
        <v>1</v>
      </c>
      <c r="F492">
        <v>1</v>
      </c>
      <c r="G492">
        <v>1</v>
      </c>
      <c r="H492">
        <v>2</v>
      </c>
      <c r="I492" t="s">
        <v>568</v>
      </c>
      <c r="J492" t="s">
        <v>569</v>
      </c>
      <c r="K492" t="s">
        <v>570</v>
      </c>
      <c r="L492">
        <v>1367</v>
      </c>
      <c r="N492">
        <v>1011</v>
      </c>
      <c r="O492" t="s">
        <v>530</v>
      </c>
      <c r="P492" t="s">
        <v>530</v>
      </c>
      <c r="Q492">
        <v>1</v>
      </c>
      <c r="X492">
        <v>3.0000000000000001E-3</v>
      </c>
      <c r="Y492">
        <v>0</v>
      </c>
      <c r="Z492">
        <v>31.26</v>
      </c>
      <c r="AA492">
        <v>13.5</v>
      </c>
      <c r="AB492">
        <v>0</v>
      </c>
      <c r="AC492">
        <v>0</v>
      </c>
      <c r="AD492">
        <v>1</v>
      </c>
      <c r="AE492">
        <v>0</v>
      </c>
      <c r="AF492" t="s">
        <v>26</v>
      </c>
      <c r="AG492">
        <v>3.15E-3</v>
      </c>
      <c r="AH492">
        <v>2</v>
      </c>
      <c r="AI492">
        <v>74763480</v>
      </c>
      <c r="AJ492">
        <v>465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ROW(Source!A381)</f>
        <v>381</v>
      </c>
      <c r="B493">
        <v>74763488</v>
      </c>
      <c r="C493">
        <v>74763477</v>
      </c>
      <c r="D493">
        <v>49673503</v>
      </c>
      <c r="E493">
        <v>1</v>
      </c>
      <c r="F493">
        <v>1</v>
      </c>
      <c r="G493">
        <v>1</v>
      </c>
      <c r="H493">
        <v>2</v>
      </c>
      <c r="I493" t="s">
        <v>534</v>
      </c>
      <c r="J493" t="s">
        <v>535</v>
      </c>
      <c r="K493" t="s">
        <v>536</v>
      </c>
      <c r="L493">
        <v>1367</v>
      </c>
      <c r="N493">
        <v>1011</v>
      </c>
      <c r="O493" t="s">
        <v>530</v>
      </c>
      <c r="P493" t="s">
        <v>530</v>
      </c>
      <c r="Q493">
        <v>1</v>
      </c>
      <c r="X493">
        <v>0.02</v>
      </c>
      <c r="Y493">
        <v>0</v>
      </c>
      <c r="Z493">
        <v>65.709999999999994</v>
      </c>
      <c r="AA493">
        <v>11.6</v>
      </c>
      <c r="AB493">
        <v>0</v>
      </c>
      <c r="AC493">
        <v>0</v>
      </c>
      <c r="AD493">
        <v>1</v>
      </c>
      <c r="AE493">
        <v>0</v>
      </c>
      <c r="AF493" t="s">
        <v>26</v>
      </c>
      <c r="AG493">
        <v>2.1000000000000001E-2</v>
      </c>
      <c r="AH493">
        <v>2</v>
      </c>
      <c r="AI493">
        <v>74763481</v>
      </c>
      <c r="AJ493">
        <v>466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ROW(Source!A381)</f>
        <v>381</v>
      </c>
      <c r="B494">
        <v>74763489</v>
      </c>
      <c r="C494">
        <v>74763477</v>
      </c>
      <c r="D494">
        <v>49523218</v>
      </c>
      <c r="E494">
        <v>1</v>
      </c>
      <c r="F494">
        <v>1</v>
      </c>
      <c r="G494">
        <v>1</v>
      </c>
      <c r="H494">
        <v>3</v>
      </c>
      <c r="I494" t="s">
        <v>593</v>
      </c>
      <c r="J494" t="s">
        <v>594</v>
      </c>
      <c r="K494" t="s">
        <v>595</v>
      </c>
      <c r="L494">
        <v>1374</v>
      </c>
      <c r="N494">
        <v>1013</v>
      </c>
      <c r="O494" t="s">
        <v>596</v>
      </c>
      <c r="P494" t="s">
        <v>596</v>
      </c>
      <c r="Q494">
        <v>1</v>
      </c>
      <c r="X494">
        <v>2.12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s">
        <v>6</v>
      </c>
      <c r="AG494">
        <v>2.12</v>
      </c>
      <c r="AH494">
        <v>3</v>
      </c>
      <c r="AI494">
        <v>-1</v>
      </c>
      <c r="AJ494" t="s">
        <v>6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ROW(Source!A381)</f>
        <v>381</v>
      </c>
      <c r="B495">
        <v>74763490</v>
      </c>
      <c r="C495">
        <v>74763477</v>
      </c>
      <c r="D495">
        <v>49525697</v>
      </c>
      <c r="E495">
        <v>1</v>
      </c>
      <c r="F495">
        <v>1</v>
      </c>
      <c r="G495">
        <v>1</v>
      </c>
      <c r="H495">
        <v>3</v>
      </c>
      <c r="I495" t="s">
        <v>571</v>
      </c>
      <c r="J495" t="s">
        <v>572</v>
      </c>
      <c r="K495" t="s">
        <v>573</v>
      </c>
      <c r="L495">
        <v>1425</v>
      </c>
      <c r="N495">
        <v>1013</v>
      </c>
      <c r="O495" t="s">
        <v>263</v>
      </c>
      <c r="P495" t="s">
        <v>263</v>
      </c>
      <c r="Q495">
        <v>1</v>
      </c>
      <c r="X495">
        <v>4.04</v>
      </c>
      <c r="Y495">
        <v>8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6</v>
      </c>
      <c r="AG495">
        <v>4.04</v>
      </c>
      <c r="AH495">
        <v>2</v>
      </c>
      <c r="AI495">
        <v>74763482</v>
      </c>
      <c r="AJ495">
        <v>467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ROW(Source!A381)</f>
        <v>381</v>
      </c>
      <c r="B496">
        <v>74763491</v>
      </c>
      <c r="C496">
        <v>74763477</v>
      </c>
      <c r="D496">
        <v>49511402</v>
      </c>
      <c r="E496">
        <v>70</v>
      </c>
      <c r="F496">
        <v>1</v>
      </c>
      <c r="G496">
        <v>1</v>
      </c>
      <c r="H496">
        <v>3</v>
      </c>
      <c r="I496" t="s">
        <v>597</v>
      </c>
      <c r="J496" t="s">
        <v>6</v>
      </c>
      <c r="K496" t="s">
        <v>598</v>
      </c>
      <c r="L496">
        <v>1371</v>
      </c>
      <c r="N496">
        <v>1013</v>
      </c>
      <c r="O496" t="s">
        <v>23</v>
      </c>
      <c r="P496" t="s">
        <v>23</v>
      </c>
      <c r="Q496">
        <v>1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</v>
      </c>
      <c r="AD496">
        <v>0</v>
      </c>
      <c r="AE496">
        <v>0</v>
      </c>
      <c r="AF496" t="s">
        <v>6</v>
      </c>
      <c r="AG496">
        <v>0</v>
      </c>
      <c r="AH496">
        <v>3</v>
      </c>
      <c r="AI496">
        <v>-1</v>
      </c>
      <c r="AJ496" t="s">
        <v>6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ROW(Source!A381)</f>
        <v>381</v>
      </c>
      <c r="B497">
        <v>74763492</v>
      </c>
      <c r="C497">
        <v>74763477</v>
      </c>
      <c r="D497">
        <v>49555026</v>
      </c>
      <c r="E497">
        <v>1</v>
      </c>
      <c r="F497">
        <v>1</v>
      </c>
      <c r="G497">
        <v>1</v>
      </c>
      <c r="H497">
        <v>3</v>
      </c>
      <c r="I497" t="s">
        <v>574</v>
      </c>
      <c r="J497" t="s">
        <v>575</v>
      </c>
      <c r="K497" t="s">
        <v>576</v>
      </c>
      <c r="L497">
        <v>1296</v>
      </c>
      <c r="N497">
        <v>1002</v>
      </c>
      <c r="O497" t="s">
        <v>577</v>
      </c>
      <c r="P497" t="s">
        <v>577</v>
      </c>
      <c r="Q497">
        <v>1</v>
      </c>
      <c r="X497">
        <v>2.1267</v>
      </c>
      <c r="Y497">
        <v>131.35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6</v>
      </c>
      <c r="AG497">
        <v>2.1267</v>
      </c>
      <c r="AH497">
        <v>2</v>
      </c>
      <c r="AI497">
        <v>74763483</v>
      </c>
      <c r="AJ497">
        <v>468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ROW(Source!A381)</f>
        <v>381</v>
      </c>
      <c r="B498">
        <v>74763493</v>
      </c>
      <c r="C498">
        <v>74763477</v>
      </c>
      <c r="D498">
        <v>49514665</v>
      </c>
      <c r="E498">
        <v>70</v>
      </c>
      <c r="F498">
        <v>1</v>
      </c>
      <c r="G498">
        <v>1</v>
      </c>
      <c r="H498">
        <v>3</v>
      </c>
      <c r="I498" t="s">
        <v>599</v>
      </c>
      <c r="J498" t="s">
        <v>6</v>
      </c>
      <c r="K498" t="s">
        <v>600</v>
      </c>
      <c r="L498">
        <v>1371</v>
      </c>
      <c r="N498">
        <v>1013</v>
      </c>
      <c r="O498" t="s">
        <v>23</v>
      </c>
      <c r="P498" t="s">
        <v>23</v>
      </c>
      <c r="Q498">
        <v>1</v>
      </c>
      <c r="X498">
        <v>100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s">
        <v>6</v>
      </c>
      <c r="AG498">
        <v>100</v>
      </c>
      <c r="AH498">
        <v>3</v>
      </c>
      <c r="AI498">
        <v>-1</v>
      </c>
      <c r="AJ498" t="s">
        <v>6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ROW(Source!A383)</f>
        <v>383</v>
      </c>
      <c r="B499">
        <v>74763517</v>
      </c>
      <c r="C499">
        <v>74763502</v>
      </c>
      <c r="D499">
        <v>31715109</v>
      </c>
      <c r="E499">
        <v>70</v>
      </c>
      <c r="F499">
        <v>1</v>
      </c>
      <c r="G499">
        <v>1</v>
      </c>
      <c r="H499">
        <v>1</v>
      </c>
      <c r="I499" t="s">
        <v>548</v>
      </c>
      <c r="J499" t="s">
        <v>6</v>
      </c>
      <c r="K499" t="s">
        <v>549</v>
      </c>
      <c r="L499">
        <v>1191</v>
      </c>
      <c r="N499">
        <v>1013</v>
      </c>
      <c r="O499" t="s">
        <v>524</v>
      </c>
      <c r="P499" t="s">
        <v>524</v>
      </c>
      <c r="Q499">
        <v>1</v>
      </c>
      <c r="X499">
        <v>122</v>
      </c>
      <c r="Y499">
        <v>0</v>
      </c>
      <c r="Z499">
        <v>0</v>
      </c>
      <c r="AA499">
        <v>0</v>
      </c>
      <c r="AB499">
        <v>8.74</v>
      </c>
      <c r="AC499">
        <v>0</v>
      </c>
      <c r="AD499">
        <v>1</v>
      </c>
      <c r="AE499">
        <v>1</v>
      </c>
      <c r="AF499" t="s">
        <v>64</v>
      </c>
      <c r="AG499">
        <v>128.1</v>
      </c>
      <c r="AH499">
        <v>2</v>
      </c>
      <c r="AI499">
        <v>74763503</v>
      </c>
      <c r="AJ499">
        <v>470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ROW(Source!A383)</f>
        <v>383</v>
      </c>
      <c r="B500">
        <v>74763518</v>
      </c>
      <c r="C500">
        <v>74763502</v>
      </c>
      <c r="D500">
        <v>31709492</v>
      </c>
      <c r="E500">
        <v>70</v>
      </c>
      <c r="F500">
        <v>1</v>
      </c>
      <c r="G500">
        <v>1</v>
      </c>
      <c r="H500">
        <v>1</v>
      </c>
      <c r="I500" t="s">
        <v>525</v>
      </c>
      <c r="J500" t="s">
        <v>6</v>
      </c>
      <c r="K500" t="s">
        <v>526</v>
      </c>
      <c r="L500">
        <v>1191</v>
      </c>
      <c r="N500">
        <v>1013</v>
      </c>
      <c r="O500" t="s">
        <v>524</v>
      </c>
      <c r="P500" t="s">
        <v>524</v>
      </c>
      <c r="Q500">
        <v>1</v>
      </c>
      <c r="X500">
        <v>0.64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2</v>
      </c>
      <c r="AF500" t="s">
        <v>64</v>
      </c>
      <c r="AG500">
        <v>0.67200000000000004</v>
      </c>
      <c r="AH500">
        <v>2</v>
      </c>
      <c r="AI500">
        <v>74763504</v>
      </c>
      <c r="AJ500">
        <v>471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ROW(Source!A383)</f>
        <v>383</v>
      </c>
      <c r="B501">
        <v>74763519</v>
      </c>
      <c r="C501">
        <v>74763502</v>
      </c>
      <c r="D501">
        <v>49672573</v>
      </c>
      <c r="E501">
        <v>1</v>
      </c>
      <c r="F501">
        <v>1</v>
      </c>
      <c r="G501">
        <v>1</v>
      </c>
      <c r="H501">
        <v>2</v>
      </c>
      <c r="I501" t="s">
        <v>527</v>
      </c>
      <c r="J501" t="s">
        <v>528</v>
      </c>
      <c r="K501" t="s">
        <v>529</v>
      </c>
      <c r="L501">
        <v>1367</v>
      </c>
      <c r="N501">
        <v>1011</v>
      </c>
      <c r="O501" t="s">
        <v>530</v>
      </c>
      <c r="P501" t="s">
        <v>530</v>
      </c>
      <c r="Q501">
        <v>1</v>
      </c>
      <c r="X501">
        <v>0.25</v>
      </c>
      <c r="Y501">
        <v>0</v>
      </c>
      <c r="Z501">
        <v>115.4</v>
      </c>
      <c r="AA501">
        <v>13.5</v>
      </c>
      <c r="AB501">
        <v>0</v>
      </c>
      <c r="AC501">
        <v>0</v>
      </c>
      <c r="AD501">
        <v>1</v>
      </c>
      <c r="AE501">
        <v>0</v>
      </c>
      <c r="AF501" t="s">
        <v>64</v>
      </c>
      <c r="AG501">
        <v>0.26250000000000001</v>
      </c>
      <c r="AH501">
        <v>2</v>
      </c>
      <c r="AI501">
        <v>74763505</v>
      </c>
      <c r="AJ501">
        <v>472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ROW(Source!A383)</f>
        <v>383</v>
      </c>
      <c r="B502">
        <v>74763520</v>
      </c>
      <c r="C502">
        <v>74763502</v>
      </c>
      <c r="D502">
        <v>49672695</v>
      </c>
      <c r="E502">
        <v>1</v>
      </c>
      <c r="F502">
        <v>1</v>
      </c>
      <c r="G502">
        <v>1</v>
      </c>
      <c r="H502">
        <v>2</v>
      </c>
      <c r="I502" t="s">
        <v>531</v>
      </c>
      <c r="J502" t="s">
        <v>532</v>
      </c>
      <c r="K502" t="s">
        <v>533</v>
      </c>
      <c r="L502">
        <v>1367</v>
      </c>
      <c r="N502">
        <v>1011</v>
      </c>
      <c r="O502" t="s">
        <v>530</v>
      </c>
      <c r="P502" t="s">
        <v>530</v>
      </c>
      <c r="Q502">
        <v>1</v>
      </c>
      <c r="X502">
        <v>17.649999999999999</v>
      </c>
      <c r="Y502">
        <v>0</v>
      </c>
      <c r="Z502">
        <v>3.12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64</v>
      </c>
      <c r="AG502">
        <v>18.532499999999999</v>
      </c>
      <c r="AH502">
        <v>2</v>
      </c>
      <c r="AI502">
        <v>74763506</v>
      </c>
      <c r="AJ502">
        <v>473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ROW(Source!A383)</f>
        <v>383</v>
      </c>
      <c r="B503">
        <v>74763521</v>
      </c>
      <c r="C503">
        <v>74763502</v>
      </c>
      <c r="D503">
        <v>49672703</v>
      </c>
      <c r="E503">
        <v>1</v>
      </c>
      <c r="F503">
        <v>1</v>
      </c>
      <c r="G503">
        <v>1</v>
      </c>
      <c r="H503">
        <v>2</v>
      </c>
      <c r="I503" t="s">
        <v>550</v>
      </c>
      <c r="J503" t="s">
        <v>551</v>
      </c>
      <c r="K503" t="s">
        <v>552</v>
      </c>
      <c r="L503">
        <v>1367</v>
      </c>
      <c r="N503">
        <v>1011</v>
      </c>
      <c r="O503" t="s">
        <v>530</v>
      </c>
      <c r="P503" t="s">
        <v>530</v>
      </c>
      <c r="Q503">
        <v>1</v>
      </c>
      <c r="X503">
        <v>0.23</v>
      </c>
      <c r="Y503">
        <v>0</v>
      </c>
      <c r="Z503">
        <v>6.66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64</v>
      </c>
      <c r="AG503">
        <v>0.24150000000000002</v>
      </c>
      <c r="AH503">
        <v>2</v>
      </c>
      <c r="AI503">
        <v>74763507</v>
      </c>
      <c r="AJ503">
        <v>474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ROW(Source!A383)</f>
        <v>383</v>
      </c>
      <c r="B504">
        <v>74763522</v>
      </c>
      <c r="C504">
        <v>74763502</v>
      </c>
      <c r="D504">
        <v>49673503</v>
      </c>
      <c r="E504">
        <v>1</v>
      </c>
      <c r="F504">
        <v>1</v>
      </c>
      <c r="G504">
        <v>1</v>
      </c>
      <c r="H504">
        <v>2</v>
      </c>
      <c r="I504" t="s">
        <v>534</v>
      </c>
      <c r="J504" t="s">
        <v>535</v>
      </c>
      <c r="K504" t="s">
        <v>536</v>
      </c>
      <c r="L504">
        <v>1367</v>
      </c>
      <c r="N504">
        <v>1011</v>
      </c>
      <c r="O504" t="s">
        <v>530</v>
      </c>
      <c r="P504" t="s">
        <v>530</v>
      </c>
      <c r="Q504">
        <v>1</v>
      </c>
      <c r="X504">
        <v>0.39</v>
      </c>
      <c r="Y504">
        <v>0</v>
      </c>
      <c r="Z504">
        <v>65.709999999999994</v>
      </c>
      <c r="AA504">
        <v>11.6</v>
      </c>
      <c r="AB504">
        <v>0</v>
      </c>
      <c r="AC504">
        <v>0</v>
      </c>
      <c r="AD504">
        <v>1</v>
      </c>
      <c r="AE504">
        <v>0</v>
      </c>
      <c r="AF504" t="s">
        <v>64</v>
      </c>
      <c r="AG504">
        <v>0.40950000000000003</v>
      </c>
      <c r="AH504">
        <v>2</v>
      </c>
      <c r="AI504">
        <v>74763508</v>
      </c>
      <c r="AJ504">
        <v>475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ROW(Source!A383)</f>
        <v>383</v>
      </c>
      <c r="B505">
        <v>74763523</v>
      </c>
      <c r="C505">
        <v>74763502</v>
      </c>
      <c r="D505">
        <v>49673715</v>
      </c>
      <c r="E505">
        <v>1</v>
      </c>
      <c r="F505">
        <v>1</v>
      </c>
      <c r="G505">
        <v>1</v>
      </c>
      <c r="H505">
        <v>2</v>
      </c>
      <c r="I505" t="s">
        <v>553</v>
      </c>
      <c r="J505" t="s">
        <v>554</v>
      </c>
      <c r="K505" t="s">
        <v>555</v>
      </c>
      <c r="L505">
        <v>1367</v>
      </c>
      <c r="N505">
        <v>1011</v>
      </c>
      <c r="O505" t="s">
        <v>530</v>
      </c>
      <c r="P505" t="s">
        <v>530</v>
      </c>
      <c r="Q505">
        <v>1</v>
      </c>
      <c r="X505">
        <v>1.33</v>
      </c>
      <c r="Y505">
        <v>0</v>
      </c>
      <c r="Z505">
        <v>8.1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64</v>
      </c>
      <c r="AG505">
        <v>1.3965000000000001</v>
      </c>
      <c r="AH505">
        <v>2</v>
      </c>
      <c r="AI505">
        <v>74763509</v>
      </c>
      <c r="AJ505">
        <v>476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ROW(Source!A383)</f>
        <v>383</v>
      </c>
      <c r="B506">
        <v>74763524</v>
      </c>
      <c r="C506">
        <v>74763502</v>
      </c>
      <c r="D506">
        <v>49521144</v>
      </c>
      <c r="E506">
        <v>1</v>
      </c>
      <c r="F506">
        <v>1</v>
      </c>
      <c r="G506">
        <v>1</v>
      </c>
      <c r="H506">
        <v>3</v>
      </c>
      <c r="I506" t="s">
        <v>556</v>
      </c>
      <c r="J506" t="s">
        <v>557</v>
      </c>
      <c r="K506" t="s">
        <v>558</v>
      </c>
      <c r="L506">
        <v>1348</v>
      </c>
      <c r="N506">
        <v>1009</v>
      </c>
      <c r="O506" t="s">
        <v>559</v>
      </c>
      <c r="P506" t="s">
        <v>559</v>
      </c>
      <c r="Q506">
        <v>1000</v>
      </c>
      <c r="X506">
        <v>8.4000000000000003E-4</v>
      </c>
      <c r="Y506">
        <v>26499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6</v>
      </c>
      <c r="AG506">
        <v>8.4000000000000003E-4</v>
      </c>
      <c r="AH506">
        <v>2</v>
      </c>
      <c r="AI506">
        <v>74763510</v>
      </c>
      <c r="AJ506">
        <v>477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ROW(Source!A383)</f>
        <v>383</v>
      </c>
      <c r="B507">
        <v>74763525</v>
      </c>
      <c r="C507">
        <v>74763502</v>
      </c>
      <c r="D507">
        <v>49524301</v>
      </c>
      <c r="E507">
        <v>1</v>
      </c>
      <c r="F507">
        <v>1</v>
      </c>
      <c r="G507">
        <v>1</v>
      </c>
      <c r="H507">
        <v>3</v>
      </c>
      <c r="I507" t="s">
        <v>560</v>
      </c>
      <c r="J507" t="s">
        <v>561</v>
      </c>
      <c r="K507" t="s">
        <v>562</v>
      </c>
      <c r="L507">
        <v>1348</v>
      </c>
      <c r="N507">
        <v>1009</v>
      </c>
      <c r="O507" t="s">
        <v>559</v>
      </c>
      <c r="P507" t="s">
        <v>559</v>
      </c>
      <c r="Q507">
        <v>1000</v>
      </c>
      <c r="X507">
        <v>3.8999999999999999E-4</v>
      </c>
      <c r="Y507">
        <v>10362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6</v>
      </c>
      <c r="AG507">
        <v>3.8999999999999999E-4</v>
      </c>
      <c r="AH507">
        <v>2</v>
      </c>
      <c r="AI507">
        <v>74763511</v>
      </c>
      <c r="AJ507">
        <v>478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ROW(Source!A383)</f>
        <v>383</v>
      </c>
      <c r="B508">
        <v>74763526</v>
      </c>
      <c r="C508">
        <v>74763502</v>
      </c>
      <c r="D508">
        <v>49525488</v>
      </c>
      <c r="E508">
        <v>1</v>
      </c>
      <c r="F508">
        <v>1</v>
      </c>
      <c r="G508">
        <v>1</v>
      </c>
      <c r="H508">
        <v>3</v>
      </c>
      <c r="I508" t="s">
        <v>537</v>
      </c>
      <c r="J508" t="s">
        <v>538</v>
      </c>
      <c r="K508" t="s">
        <v>539</v>
      </c>
      <c r="L508">
        <v>1346</v>
      </c>
      <c r="N508">
        <v>1009</v>
      </c>
      <c r="O508" t="s">
        <v>540</v>
      </c>
      <c r="P508" t="s">
        <v>540</v>
      </c>
      <c r="Q508">
        <v>1</v>
      </c>
      <c r="X508">
        <v>11</v>
      </c>
      <c r="Y508">
        <v>9.0399999999999991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6</v>
      </c>
      <c r="AG508">
        <v>11</v>
      </c>
      <c r="AH508">
        <v>2</v>
      </c>
      <c r="AI508">
        <v>74763512</v>
      </c>
      <c r="AJ508">
        <v>479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ROW(Source!A383)</f>
        <v>383</v>
      </c>
      <c r="B509">
        <v>74763527</v>
      </c>
      <c r="C509">
        <v>74763502</v>
      </c>
      <c r="D509">
        <v>49526492</v>
      </c>
      <c r="E509">
        <v>1</v>
      </c>
      <c r="F509">
        <v>1</v>
      </c>
      <c r="G509">
        <v>1</v>
      </c>
      <c r="H509">
        <v>3</v>
      </c>
      <c r="I509" t="s">
        <v>541</v>
      </c>
      <c r="J509" t="s">
        <v>542</v>
      </c>
      <c r="K509" t="s">
        <v>543</v>
      </c>
      <c r="L509">
        <v>1346</v>
      </c>
      <c r="N509">
        <v>1009</v>
      </c>
      <c r="O509" t="s">
        <v>540</v>
      </c>
      <c r="P509" t="s">
        <v>540</v>
      </c>
      <c r="Q509">
        <v>1</v>
      </c>
      <c r="X509">
        <v>7.58</v>
      </c>
      <c r="Y509">
        <v>23.09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6</v>
      </c>
      <c r="AG509">
        <v>7.58</v>
      </c>
      <c r="AH509">
        <v>2</v>
      </c>
      <c r="AI509">
        <v>74763513</v>
      </c>
      <c r="AJ509">
        <v>480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ROW(Source!A383)</f>
        <v>383</v>
      </c>
      <c r="B510">
        <v>74763528</v>
      </c>
      <c r="C510">
        <v>74763502</v>
      </c>
      <c r="D510">
        <v>49512814</v>
      </c>
      <c r="E510">
        <v>70</v>
      </c>
      <c r="F510">
        <v>1</v>
      </c>
      <c r="G510">
        <v>1</v>
      </c>
      <c r="H510">
        <v>3</v>
      </c>
      <c r="I510" t="s">
        <v>582</v>
      </c>
      <c r="J510" t="s">
        <v>6</v>
      </c>
      <c r="K510" t="s">
        <v>583</v>
      </c>
      <c r="L510">
        <v>1327</v>
      </c>
      <c r="N510">
        <v>1005</v>
      </c>
      <c r="O510" t="s">
        <v>105</v>
      </c>
      <c r="P510" t="s">
        <v>105</v>
      </c>
      <c r="Q510">
        <v>1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</v>
      </c>
      <c r="AD510">
        <v>0</v>
      </c>
      <c r="AE510">
        <v>0</v>
      </c>
      <c r="AF510" t="s">
        <v>6</v>
      </c>
      <c r="AG510">
        <v>0</v>
      </c>
      <c r="AH510">
        <v>3</v>
      </c>
      <c r="AI510">
        <v>-1</v>
      </c>
      <c r="AJ510" t="s">
        <v>6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ROW(Source!A383)</f>
        <v>383</v>
      </c>
      <c r="B511">
        <v>74763529</v>
      </c>
      <c r="C511">
        <v>74763502</v>
      </c>
      <c r="D511">
        <v>49555131</v>
      </c>
      <c r="E511">
        <v>1</v>
      </c>
      <c r="F511">
        <v>1</v>
      </c>
      <c r="G511">
        <v>1</v>
      </c>
      <c r="H511">
        <v>3</v>
      </c>
      <c r="I511" t="s">
        <v>563</v>
      </c>
      <c r="J511" t="s">
        <v>564</v>
      </c>
      <c r="K511" t="s">
        <v>565</v>
      </c>
      <c r="L511">
        <v>1348</v>
      </c>
      <c r="N511">
        <v>1009</v>
      </c>
      <c r="O511" t="s">
        <v>559</v>
      </c>
      <c r="P511" t="s">
        <v>559</v>
      </c>
      <c r="Q511">
        <v>1000</v>
      </c>
      <c r="X511">
        <v>5.13E-3</v>
      </c>
      <c r="Y511">
        <v>17183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6</v>
      </c>
      <c r="AG511">
        <v>5.13E-3</v>
      </c>
      <c r="AH511">
        <v>2</v>
      </c>
      <c r="AI511">
        <v>74763515</v>
      </c>
      <c r="AJ511">
        <v>481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ROW(Source!A383)</f>
        <v>383</v>
      </c>
      <c r="B512">
        <v>74763530</v>
      </c>
      <c r="C512">
        <v>74763502</v>
      </c>
      <c r="D512">
        <v>49514607</v>
      </c>
      <c r="E512">
        <v>70</v>
      </c>
      <c r="F512">
        <v>1</v>
      </c>
      <c r="G512">
        <v>1</v>
      </c>
      <c r="H512">
        <v>3</v>
      </c>
      <c r="I512" t="s">
        <v>584</v>
      </c>
      <c r="J512" t="s">
        <v>6</v>
      </c>
      <c r="K512" t="s">
        <v>585</v>
      </c>
      <c r="L512">
        <v>1327</v>
      </c>
      <c r="N512">
        <v>1005</v>
      </c>
      <c r="O512" t="s">
        <v>105</v>
      </c>
      <c r="P512" t="s">
        <v>105</v>
      </c>
      <c r="Q512">
        <v>1</v>
      </c>
      <c r="X512">
        <v>100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s">
        <v>6</v>
      </c>
      <c r="AG512">
        <v>100</v>
      </c>
      <c r="AH512">
        <v>3</v>
      </c>
      <c r="AI512">
        <v>-1</v>
      </c>
      <c r="AJ512" t="s">
        <v>6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ROW(Source!A383)</f>
        <v>383</v>
      </c>
      <c r="B513">
        <v>74763531</v>
      </c>
      <c r="C513">
        <v>74763502</v>
      </c>
      <c r="D513">
        <v>49514616</v>
      </c>
      <c r="E513">
        <v>70</v>
      </c>
      <c r="F513">
        <v>1</v>
      </c>
      <c r="G513">
        <v>1</v>
      </c>
      <c r="H513">
        <v>3</v>
      </c>
      <c r="I513" t="s">
        <v>586</v>
      </c>
      <c r="J513" t="s">
        <v>6</v>
      </c>
      <c r="K513" t="s">
        <v>587</v>
      </c>
      <c r="L513">
        <v>1346</v>
      </c>
      <c r="N513">
        <v>1009</v>
      </c>
      <c r="O513" t="s">
        <v>540</v>
      </c>
      <c r="P513" t="s">
        <v>540</v>
      </c>
      <c r="Q513">
        <v>1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</v>
      </c>
      <c r="AD513">
        <v>0</v>
      </c>
      <c r="AE513">
        <v>0</v>
      </c>
      <c r="AF513" t="s">
        <v>6</v>
      </c>
      <c r="AG513">
        <v>0</v>
      </c>
      <c r="AH513">
        <v>3</v>
      </c>
      <c r="AI513">
        <v>-1</v>
      </c>
      <c r="AJ513" t="s">
        <v>6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ROW(Source!A383)</f>
        <v>383</v>
      </c>
      <c r="B514">
        <v>74763532</v>
      </c>
      <c r="C514">
        <v>74763502</v>
      </c>
      <c r="D514">
        <v>49514616</v>
      </c>
      <c r="E514">
        <v>70</v>
      </c>
      <c r="F514">
        <v>1</v>
      </c>
      <c r="G514">
        <v>1</v>
      </c>
      <c r="H514">
        <v>3</v>
      </c>
      <c r="I514" t="s">
        <v>586</v>
      </c>
      <c r="J514" t="s">
        <v>6</v>
      </c>
      <c r="K514" t="s">
        <v>588</v>
      </c>
      <c r="L514">
        <v>1371</v>
      </c>
      <c r="N514">
        <v>1013</v>
      </c>
      <c r="O514" t="s">
        <v>23</v>
      </c>
      <c r="P514" t="s">
        <v>23</v>
      </c>
      <c r="Q514">
        <v>1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</v>
      </c>
      <c r="AD514">
        <v>0</v>
      </c>
      <c r="AE514">
        <v>0</v>
      </c>
      <c r="AF514" t="s">
        <v>6</v>
      </c>
      <c r="AG514">
        <v>0</v>
      </c>
      <c r="AH514">
        <v>3</v>
      </c>
      <c r="AI514">
        <v>-1</v>
      </c>
      <c r="AJ514" t="s">
        <v>6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ROW(Source!A383)</f>
        <v>383</v>
      </c>
      <c r="B515">
        <v>74763533</v>
      </c>
      <c r="C515">
        <v>74763502</v>
      </c>
      <c r="D515">
        <v>49514677</v>
      </c>
      <c r="E515">
        <v>70</v>
      </c>
      <c r="F515">
        <v>1</v>
      </c>
      <c r="G515">
        <v>1</v>
      </c>
      <c r="H515">
        <v>3</v>
      </c>
      <c r="I515" t="s">
        <v>589</v>
      </c>
      <c r="J515" t="s">
        <v>6</v>
      </c>
      <c r="K515" t="s">
        <v>590</v>
      </c>
      <c r="L515">
        <v>1371</v>
      </c>
      <c r="N515">
        <v>1013</v>
      </c>
      <c r="O515" t="s">
        <v>23</v>
      </c>
      <c r="P515" t="s">
        <v>23</v>
      </c>
      <c r="Q515">
        <v>1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</v>
      </c>
      <c r="AD515">
        <v>0</v>
      </c>
      <c r="AE515">
        <v>0</v>
      </c>
      <c r="AF515" t="s">
        <v>6</v>
      </c>
      <c r="AG515">
        <v>0</v>
      </c>
      <c r="AH515">
        <v>3</v>
      </c>
      <c r="AI515">
        <v>-1</v>
      </c>
      <c r="AJ515" t="s">
        <v>6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ROW(Source!A383)</f>
        <v>383</v>
      </c>
      <c r="B516">
        <v>74763534</v>
      </c>
      <c r="C516">
        <v>74763502</v>
      </c>
      <c r="D516">
        <v>49514711</v>
      </c>
      <c r="E516">
        <v>70</v>
      </c>
      <c r="F516">
        <v>1</v>
      </c>
      <c r="G516">
        <v>1</v>
      </c>
      <c r="H516">
        <v>3</v>
      </c>
      <c r="I516" t="s">
        <v>591</v>
      </c>
      <c r="J516" t="s">
        <v>6</v>
      </c>
      <c r="K516" t="s">
        <v>592</v>
      </c>
      <c r="L516">
        <v>1371</v>
      </c>
      <c r="N516">
        <v>1013</v>
      </c>
      <c r="O516" t="s">
        <v>23</v>
      </c>
      <c r="P516" t="s">
        <v>23</v>
      </c>
      <c r="Q516">
        <v>1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</v>
      </c>
      <c r="AD516">
        <v>0</v>
      </c>
      <c r="AE516">
        <v>0</v>
      </c>
      <c r="AF516" t="s">
        <v>6</v>
      </c>
      <c r="AG516">
        <v>0</v>
      </c>
      <c r="AH516">
        <v>3</v>
      </c>
      <c r="AI516">
        <v>-1</v>
      </c>
      <c r="AJ516" t="s">
        <v>6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ROW(Source!A421)</f>
        <v>421</v>
      </c>
      <c r="B517">
        <v>74763735</v>
      </c>
      <c r="C517">
        <v>74763725</v>
      </c>
      <c r="D517">
        <v>31715651</v>
      </c>
      <c r="E517">
        <v>70</v>
      </c>
      <c r="F517">
        <v>1</v>
      </c>
      <c r="G517">
        <v>1</v>
      </c>
      <c r="H517">
        <v>1</v>
      </c>
      <c r="I517" t="s">
        <v>522</v>
      </c>
      <c r="J517" t="s">
        <v>6</v>
      </c>
      <c r="K517" t="s">
        <v>523</v>
      </c>
      <c r="L517">
        <v>1191</v>
      </c>
      <c r="N517">
        <v>1013</v>
      </c>
      <c r="O517" t="s">
        <v>524</v>
      </c>
      <c r="P517" t="s">
        <v>524</v>
      </c>
      <c r="Q517">
        <v>1</v>
      </c>
      <c r="X517">
        <v>3.65</v>
      </c>
      <c r="Y517">
        <v>0</v>
      </c>
      <c r="Z517">
        <v>0</v>
      </c>
      <c r="AA517">
        <v>0</v>
      </c>
      <c r="AB517">
        <v>9.6199999999999992</v>
      </c>
      <c r="AC517">
        <v>0</v>
      </c>
      <c r="AD517">
        <v>1</v>
      </c>
      <c r="AE517">
        <v>1</v>
      </c>
      <c r="AF517" t="s">
        <v>26</v>
      </c>
      <c r="AG517">
        <v>3.8325</v>
      </c>
      <c r="AH517">
        <v>2</v>
      </c>
      <c r="AI517">
        <v>74763726</v>
      </c>
      <c r="AJ517">
        <v>484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ROW(Source!A421)</f>
        <v>421</v>
      </c>
      <c r="B518">
        <v>74763736</v>
      </c>
      <c r="C518">
        <v>74763725</v>
      </c>
      <c r="D518">
        <v>31709492</v>
      </c>
      <c r="E518">
        <v>70</v>
      </c>
      <c r="F518">
        <v>1</v>
      </c>
      <c r="G518">
        <v>1</v>
      </c>
      <c r="H518">
        <v>1</v>
      </c>
      <c r="I518" t="s">
        <v>525</v>
      </c>
      <c r="J518" t="s">
        <v>6</v>
      </c>
      <c r="K518" t="s">
        <v>526</v>
      </c>
      <c r="L518">
        <v>1191</v>
      </c>
      <c r="N518">
        <v>1013</v>
      </c>
      <c r="O518" t="s">
        <v>524</v>
      </c>
      <c r="P518" t="s">
        <v>524</v>
      </c>
      <c r="Q518">
        <v>1</v>
      </c>
      <c r="X518">
        <v>0.05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2</v>
      </c>
      <c r="AF518" t="s">
        <v>26</v>
      </c>
      <c r="AG518">
        <v>5.2500000000000005E-2</v>
      </c>
      <c r="AH518">
        <v>2</v>
      </c>
      <c r="AI518">
        <v>74763727</v>
      </c>
      <c r="AJ518">
        <v>485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ROW(Source!A421)</f>
        <v>421</v>
      </c>
      <c r="B519">
        <v>74763737</v>
      </c>
      <c r="C519">
        <v>74763725</v>
      </c>
      <c r="D519">
        <v>49672573</v>
      </c>
      <c r="E519">
        <v>1</v>
      </c>
      <c r="F519">
        <v>1</v>
      </c>
      <c r="G519">
        <v>1</v>
      </c>
      <c r="H519">
        <v>2</v>
      </c>
      <c r="I519" t="s">
        <v>527</v>
      </c>
      <c r="J519" t="s">
        <v>528</v>
      </c>
      <c r="K519" t="s">
        <v>529</v>
      </c>
      <c r="L519">
        <v>1367</v>
      </c>
      <c r="N519">
        <v>1011</v>
      </c>
      <c r="O519" t="s">
        <v>530</v>
      </c>
      <c r="P519" t="s">
        <v>530</v>
      </c>
      <c r="Q519">
        <v>1</v>
      </c>
      <c r="X519">
        <v>0.01</v>
      </c>
      <c r="Y519">
        <v>0</v>
      </c>
      <c r="Z519">
        <v>115.4</v>
      </c>
      <c r="AA519">
        <v>13.5</v>
      </c>
      <c r="AB519">
        <v>0</v>
      </c>
      <c r="AC519">
        <v>0</v>
      </c>
      <c r="AD519">
        <v>1</v>
      </c>
      <c r="AE519">
        <v>0</v>
      </c>
      <c r="AF519" t="s">
        <v>26</v>
      </c>
      <c r="AG519">
        <v>1.0500000000000001E-2</v>
      </c>
      <c r="AH519">
        <v>2</v>
      </c>
      <c r="AI519">
        <v>74763728</v>
      </c>
      <c r="AJ519">
        <v>486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ROW(Source!A421)</f>
        <v>421</v>
      </c>
      <c r="B520">
        <v>74763738</v>
      </c>
      <c r="C520">
        <v>74763725</v>
      </c>
      <c r="D520">
        <v>49672695</v>
      </c>
      <c r="E520">
        <v>1</v>
      </c>
      <c r="F520">
        <v>1</v>
      </c>
      <c r="G520">
        <v>1</v>
      </c>
      <c r="H520">
        <v>2</v>
      </c>
      <c r="I520" t="s">
        <v>531</v>
      </c>
      <c r="J520" t="s">
        <v>532</v>
      </c>
      <c r="K520" t="s">
        <v>533</v>
      </c>
      <c r="L520">
        <v>1367</v>
      </c>
      <c r="N520">
        <v>1011</v>
      </c>
      <c r="O520" t="s">
        <v>530</v>
      </c>
      <c r="P520" t="s">
        <v>530</v>
      </c>
      <c r="Q520">
        <v>1</v>
      </c>
      <c r="X520">
        <v>0.91</v>
      </c>
      <c r="Y520">
        <v>0</v>
      </c>
      <c r="Z520">
        <v>3.12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26</v>
      </c>
      <c r="AG520">
        <v>0.95550000000000013</v>
      </c>
      <c r="AH520">
        <v>2</v>
      </c>
      <c r="AI520">
        <v>74763729</v>
      </c>
      <c r="AJ520">
        <v>487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ROW(Source!A421)</f>
        <v>421</v>
      </c>
      <c r="B521">
        <v>74763739</v>
      </c>
      <c r="C521">
        <v>74763725</v>
      </c>
      <c r="D521">
        <v>49673503</v>
      </c>
      <c r="E521">
        <v>1</v>
      </c>
      <c r="F521">
        <v>1</v>
      </c>
      <c r="G521">
        <v>1</v>
      </c>
      <c r="H521">
        <v>2</v>
      </c>
      <c r="I521" t="s">
        <v>534</v>
      </c>
      <c r="J521" t="s">
        <v>535</v>
      </c>
      <c r="K521" t="s">
        <v>536</v>
      </c>
      <c r="L521">
        <v>1367</v>
      </c>
      <c r="N521">
        <v>1011</v>
      </c>
      <c r="O521" t="s">
        <v>530</v>
      </c>
      <c r="P521" t="s">
        <v>530</v>
      </c>
      <c r="Q521">
        <v>1</v>
      </c>
      <c r="X521">
        <v>0.04</v>
      </c>
      <c r="Y521">
        <v>0</v>
      </c>
      <c r="Z521">
        <v>65.709999999999994</v>
      </c>
      <c r="AA521">
        <v>11.6</v>
      </c>
      <c r="AB521">
        <v>0</v>
      </c>
      <c r="AC521">
        <v>0</v>
      </c>
      <c r="AD521">
        <v>1</v>
      </c>
      <c r="AE521">
        <v>0</v>
      </c>
      <c r="AF521" t="s">
        <v>26</v>
      </c>
      <c r="AG521">
        <v>4.2000000000000003E-2</v>
      </c>
      <c r="AH521">
        <v>2</v>
      </c>
      <c r="AI521">
        <v>74763730</v>
      </c>
      <c r="AJ521">
        <v>488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ROW(Source!A421)</f>
        <v>421</v>
      </c>
      <c r="B522">
        <v>74763740</v>
      </c>
      <c r="C522">
        <v>74763725</v>
      </c>
      <c r="D522">
        <v>49525488</v>
      </c>
      <c r="E522">
        <v>1</v>
      </c>
      <c r="F522">
        <v>1</v>
      </c>
      <c r="G522">
        <v>1</v>
      </c>
      <c r="H522">
        <v>3</v>
      </c>
      <c r="I522" t="s">
        <v>537</v>
      </c>
      <c r="J522" t="s">
        <v>538</v>
      </c>
      <c r="K522" t="s">
        <v>539</v>
      </c>
      <c r="L522">
        <v>1346</v>
      </c>
      <c r="N522">
        <v>1009</v>
      </c>
      <c r="O522" t="s">
        <v>540</v>
      </c>
      <c r="P522" t="s">
        <v>540</v>
      </c>
      <c r="Q522">
        <v>1</v>
      </c>
      <c r="X522">
        <v>0.02</v>
      </c>
      <c r="Y522">
        <v>9.0399999999999991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6</v>
      </c>
      <c r="AG522">
        <v>0.02</v>
      </c>
      <c r="AH522">
        <v>2</v>
      </c>
      <c r="AI522">
        <v>74763731</v>
      </c>
      <c r="AJ522">
        <v>489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ROW(Source!A421)</f>
        <v>421</v>
      </c>
      <c r="B523">
        <v>74763741</v>
      </c>
      <c r="C523">
        <v>74763725</v>
      </c>
      <c r="D523">
        <v>49526492</v>
      </c>
      <c r="E523">
        <v>1</v>
      </c>
      <c r="F523">
        <v>1</v>
      </c>
      <c r="G523">
        <v>1</v>
      </c>
      <c r="H523">
        <v>3</v>
      </c>
      <c r="I523" t="s">
        <v>541</v>
      </c>
      <c r="J523" t="s">
        <v>542</v>
      </c>
      <c r="K523" t="s">
        <v>543</v>
      </c>
      <c r="L523">
        <v>1346</v>
      </c>
      <c r="N523">
        <v>1009</v>
      </c>
      <c r="O523" t="s">
        <v>540</v>
      </c>
      <c r="P523" t="s">
        <v>540</v>
      </c>
      <c r="Q523">
        <v>1</v>
      </c>
      <c r="X523">
        <v>0.08</v>
      </c>
      <c r="Y523">
        <v>23.09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6</v>
      </c>
      <c r="AG523">
        <v>0.08</v>
      </c>
      <c r="AH523">
        <v>2</v>
      </c>
      <c r="AI523">
        <v>74763732</v>
      </c>
      <c r="AJ523">
        <v>490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ROW(Source!A424)</f>
        <v>424</v>
      </c>
      <c r="B524">
        <v>74763752</v>
      </c>
      <c r="C524">
        <v>74763744</v>
      </c>
      <c r="D524">
        <v>31709594</v>
      </c>
      <c r="E524">
        <v>70</v>
      </c>
      <c r="F524">
        <v>1</v>
      </c>
      <c r="G524">
        <v>1</v>
      </c>
      <c r="H524">
        <v>1</v>
      </c>
      <c r="I524" t="s">
        <v>544</v>
      </c>
      <c r="J524" t="s">
        <v>6</v>
      </c>
      <c r="K524" t="s">
        <v>545</v>
      </c>
      <c r="L524">
        <v>1191</v>
      </c>
      <c r="N524">
        <v>1013</v>
      </c>
      <c r="O524" t="s">
        <v>524</v>
      </c>
      <c r="P524" t="s">
        <v>524</v>
      </c>
      <c r="Q524">
        <v>1</v>
      </c>
      <c r="X524">
        <v>1.03</v>
      </c>
      <c r="Y524">
        <v>0</v>
      </c>
      <c r="Z524">
        <v>0</v>
      </c>
      <c r="AA524">
        <v>0</v>
      </c>
      <c r="AB524">
        <v>8.86</v>
      </c>
      <c r="AC524">
        <v>0</v>
      </c>
      <c r="AD524">
        <v>1</v>
      </c>
      <c r="AE524">
        <v>1</v>
      </c>
      <c r="AF524" t="s">
        <v>64</v>
      </c>
      <c r="AG524">
        <v>1.0815000000000001</v>
      </c>
      <c r="AH524">
        <v>2</v>
      </c>
      <c r="AI524">
        <v>74763745</v>
      </c>
      <c r="AJ524">
        <v>493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ROW(Source!A424)</f>
        <v>424</v>
      </c>
      <c r="B525">
        <v>74763753</v>
      </c>
      <c r="C525">
        <v>74763744</v>
      </c>
      <c r="D525">
        <v>31709492</v>
      </c>
      <c r="E525">
        <v>70</v>
      </c>
      <c r="F525">
        <v>1</v>
      </c>
      <c r="G525">
        <v>1</v>
      </c>
      <c r="H525">
        <v>1</v>
      </c>
      <c r="I525" t="s">
        <v>525</v>
      </c>
      <c r="J525" t="s">
        <v>6</v>
      </c>
      <c r="K525" t="s">
        <v>526</v>
      </c>
      <c r="L525">
        <v>1191</v>
      </c>
      <c r="N525">
        <v>1013</v>
      </c>
      <c r="O525" t="s">
        <v>524</v>
      </c>
      <c r="P525" t="s">
        <v>524</v>
      </c>
      <c r="Q525">
        <v>1</v>
      </c>
      <c r="X525">
        <v>0.01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2</v>
      </c>
      <c r="AF525" t="s">
        <v>64</v>
      </c>
      <c r="AG525">
        <v>1.0500000000000001E-2</v>
      </c>
      <c r="AH525">
        <v>2</v>
      </c>
      <c r="AI525">
        <v>74763746</v>
      </c>
      <c r="AJ525">
        <v>494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ROW(Source!A424)</f>
        <v>424</v>
      </c>
      <c r="B526">
        <v>74763754</v>
      </c>
      <c r="C526">
        <v>74763744</v>
      </c>
      <c r="D526">
        <v>49672695</v>
      </c>
      <c r="E526">
        <v>1</v>
      </c>
      <c r="F526">
        <v>1</v>
      </c>
      <c r="G526">
        <v>1</v>
      </c>
      <c r="H526">
        <v>2</v>
      </c>
      <c r="I526" t="s">
        <v>531</v>
      </c>
      <c r="J526" t="s">
        <v>532</v>
      </c>
      <c r="K526" t="s">
        <v>533</v>
      </c>
      <c r="L526">
        <v>1367</v>
      </c>
      <c r="N526">
        <v>1011</v>
      </c>
      <c r="O526" t="s">
        <v>530</v>
      </c>
      <c r="P526" t="s">
        <v>530</v>
      </c>
      <c r="Q526">
        <v>1</v>
      </c>
      <c r="X526">
        <v>0.26</v>
      </c>
      <c r="Y526">
        <v>0</v>
      </c>
      <c r="Z526">
        <v>3.12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64</v>
      </c>
      <c r="AG526">
        <v>0.27300000000000002</v>
      </c>
      <c r="AH526">
        <v>2</v>
      </c>
      <c r="AI526">
        <v>74763747</v>
      </c>
      <c r="AJ526">
        <v>495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ROW(Source!A424)</f>
        <v>424</v>
      </c>
      <c r="B527">
        <v>74763755</v>
      </c>
      <c r="C527">
        <v>74763744</v>
      </c>
      <c r="D527">
        <v>49673503</v>
      </c>
      <c r="E527">
        <v>1</v>
      </c>
      <c r="F527">
        <v>1</v>
      </c>
      <c r="G527">
        <v>1</v>
      </c>
      <c r="H527">
        <v>2</v>
      </c>
      <c r="I527" t="s">
        <v>534</v>
      </c>
      <c r="J527" t="s">
        <v>535</v>
      </c>
      <c r="K527" t="s">
        <v>536</v>
      </c>
      <c r="L527">
        <v>1367</v>
      </c>
      <c r="N527">
        <v>1011</v>
      </c>
      <c r="O527" t="s">
        <v>530</v>
      </c>
      <c r="P527" t="s">
        <v>530</v>
      </c>
      <c r="Q527">
        <v>1</v>
      </c>
      <c r="X527">
        <v>0.01</v>
      </c>
      <c r="Y527">
        <v>0</v>
      </c>
      <c r="Z527">
        <v>65.709999999999994</v>
      </c>
      <c r="AA527">
        <v>11.6</v>
      </c>
      <c r="AB527">
        <v>0</v>
      </c>
      <c r="AC527">
        <v>0</v>
      </c>
      <c r="AD527">
        <v>1</v>
      </c>
      <c r="AE527">
        <v>0</v>
      </c>
      <c r="AF527" t="s">
        <v>64</v>
      </c>
      <c r="AG527">
        <v>1.0500000000000001E-2</v>
      </c>
      <c r="AH527">
        <v>2</v>
      </c>
      <c r="AI527">
        <v>74763748</v>
      </c>
      <c r="AJ527">
        <v>496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ROW(Source!A424)</f>
        <v>424</v>
      </c>
      <c r="B528">
        <v>74763756</v>
      </c>
      <c r="C528">
        <v>74763744</v>
      </c>
      <c r="D528">
        <v>49525488</v>
      </c>
      <c r="E528">
        <v>1</v>
      </c>
      <c r="F528">
        <v>1</v>
      </c>
      <c r="G528">
        <v>1</v>
      </c>
      <c r="H528">
        <v>3</v>
      </c>
      <c r="I528" t="s">
        <v>537</v>
      </c>
      <c r="J528" t="s">
        <v>538</v>
      </c>
      <c r="K528" t="s">
        <v>539</v>
      </c>
      <c r="L528">
        <v>1346</v>
      </c>
      <c r="N528">
        <v>1009</v>
      </c>
      <c r="O528" t="s">
        <v>540</v>
      </c>
      <c r="P528" t="s">
        <v>540</v>
      </c>
      <c r="Q528">
        <v>1</v>
      </c>
      <c r="X528">
        <v>0.2</v>
      </c>
      <c r="Y528">
        <v>9.0399999999999991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6</v>
      </c>
      <c r="AG528">
        <v>0.2</v>
      </c>
      <c r="AH528">
        <v>2</v>
      </c>
      <c r="AI528">
        <v>74763749</v>
      </c>
      <c r="AJ528">
        <v>497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ROW(Source!A424)</f>
        <v>424</v>
      </c>
      <c r="B529">
        <v>74763757</v>
      </c>
      <c r="C529">
        <v>74763744</v>
      </c>
      <c r="D529">
        <v>49526492</v>
      </c>
      <c r="E529">
        <v>1</v>
      </c>
      <c r="F529">
        <v>1</v>
      </c>
      <c r="G529">
        <v>1</v>
      </c>
      <c r="H529">
        <v>3</v>
      </c>
      <c r="I529" t="s">
        <v>541</v>
      </c>
      <c r="J529" t="s">
        <v>542</v>
      </c>
      <c r="K529" t="s">
        <v>543</v>
      </c>
      <c r="L529">
        <v>1346</v>
      </c>
      <c r="N529">
        <v>1009</v>
      </c>
      <c r="O529" t="s">
        <v>540</v>
      </c>
      <c r="P529" t="s">
        <v>540</v>
      </c>
      <c r="Q529">
        <v>1</v>
      </c>
      <c r="X529">
        <v>0.246</v>
      </c>
      <c r="Y529">
        <v>23.09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6</v>
      </c>
      <c r="AG529">
        <v>0.246</v>
      </c>
      <c r="AH529">
        <v>2</v>
      </c>
      <c r="AI529">
        <v>74763750</v>
      </c>
      <c r="AJ529">
        <v>498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ROW(Source!A424)</f>
        <v>424</v>
      </c>
      <c r="B530">
        <v>74763758</v>
      </c>
      <c r="C530">
        <v>74763744</v>
      </c>
      <c r="D530">
        <v>49514693</v>
      </c>
      <c r="E530">
        <v>70</v>
      </c>
      <c r="F530">
        <v>1</v>
      </c>
      <c r="G530">
        <v>1</v>
      </c>
      <c r="H530">
        <v>3</v>
      </c>
      <c r="I530" t="s">
        <v>578</v>
      </c>
      <c r="J530" t="s">
        <v>6</v>
      </c>
      <c r="K530" t="s">
        <v>579</v>
      </c>
      <c r="L530">
        <v>1371</v>
      </c>
      <c r="N530">
        <v>1013</v>
      </c>
      <c r="O530" t="s">
        <v>23</v>
      </c>
      <c r="P530" t="s">
        <v>23</v>
      </c>
      <c r="Q530">
        <v>1</v>
      </c>
      <c r="X530">
        <v>1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s">
        <v>6</v>
      </c>
      <c r="AG530">
        <v>1</v>
      </c>
      <c r="AH530">
        <v>3</v>
      </c>
      <c r="AI530">
        <v>-1</v>
      </c>
      <c r="AJ530" t="s">
        <v>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ROW(Source!A426)</f>
        <v>426</v>
      </c>
      <c r="B531">
        <v>74763769</v>
      </c>
      <c r="C531">
        <v>74763760</v>
      </c>
      <c r="D531">
        <v>31714704</v>
      </c>
      <c r="E531">
        <v>70</v>
      </c>
      <c r="F531">
        <v>1</v>
      </c>
      <c r="G531">
        <v>1</v>
      </c>
      <c r="H531">
        <v>1</v>
      </c>
      <c r="I531" t="s">
        <v>546</v>
      </c>
      <c r="J531" t="s">
        <v>6</v>
      </c>
      <c r="K531" t="s">
        <v>547</v>
      </c>
      <c r="L531">
        <v>1191</v>
      </c>
      <c r="N531">
        <v>1013</v>
      </c>
      <c r="O531" t="s">
        <v>524</v>
      </c>
      <c r="P531" t="s">
        <v>524</v>
      </c>
      <c r="Q531">
        <v>1</v>
      </c>
      <c r="X531">
        <v>1.06</v>
      </c>
      <c r="Y531">
        <v>0</v>
      </c>
      <c r="Z531">
        <v>0</v>
      </c>
      <c r="AA531">
        <v>0</v>
      </c>
      <c r="AB531">
        <v>8.9700000000000006</v>
      </c>
      <c r="AC531">
        <v>0</v>
      </c>
      <c r="AD531">
        <v>1</v>
      </c>
      <c r="AE531">
        <v>1</v>
      </c>
      <c r="AF531" t="s">
        <v>26</v>
      </c>
      <c r="AG531">
        <v>1.1130000000000002</v>
      </c>
      <c r="AH531">
        <v>2</v>
      </c>
      <c r="AI531">
        <v>74763761</v>
      </c>
      <c r="AJ531">
        <v>500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ROW(Source!A426)</f>
        <v>426</v>
      </c>
      <c r="B532">
        <v>74763770</v>
      </c>
      <c r="C532">
        <v>74763760</v>
      </c>
      <c r="D532">
        <v>31709492</v>
      </c>
      <c r="E532">
        <v>70</v>
      </c>
      <c r="F532">
        <v>1</v>
      </c>
      <c r="G532">
        <v>1</v>
      </c>
      <c r="H532">
        <v>1</v>
      </c>
      <c r="I532" t="s">
        <v>525</v>
      </c>
      <c r="J532" t="s">
        <v>6</v>
      </c>
      <c r="K532" t="s">
        <v>526</v>
      </c>
      <c r="L532">
        <v>1191</v>
      </c>
      <c r="N532">
        <v>1013</v>
      </c>
      <c r="O532" t="s">
        <v>524</v>
      </c>
      <c r="P532" t="s">
        <v>524</v>
      </c>
      <c r="Q532">
        <v>1</v>
      </c>
      <c r="X532">
        <v>0.01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2</v>
      </c>
      <c r="AF532" t="s">
        <v>26</v>
      </c>
      <c r="AG532">
        <v>1.0500000000000001E-2</v>
      </c>
      <c r="AH532">
        <v>2</v>
      </c>
      <c r="AI532">
        <v>74763762</v>
      </c>
      <c r="AJ532">
        <v>501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ROW(Source!A426)</f>
        <v>426</v>
      </c>
      <c r="B533">
        <v>74763771</v>
      </c>
      <c r="C533">
        <v>74763760</v>
      </c>
      <c r="D533">
        <v>49672695</v>
      </c>
      <c r="E533">
        <v>1</v>
      </c>
      <c r="F533">
        <v>1</v>
      </c>
      <c r="G533">
        <v>1</v>
      </c>
      <c r="H533">
        <v>2</v>
      </c>
      <c r="I533" t="s">
        <v>531</v>
      </c>
      <c r="J533" t="s">
        <v>532</v>
      </c>
      <c r="K533" t="s">
        <v>533</v>
      </c>
      <c r="L533">
        <v>1367</v>
      </c>
      <c r="N533">
        <v>1011</v>
      </c>
      <c r="O533" t="s">
        <v>530</v>
      </c>
      <c r="P533" t="s">
        <v>530</v>
      </c>
      <c r="Q533">
        <v>1</v>
      </c>
      <c r="X533">
        <v>0.27</v>
      </c>
      <c r="Y533">
        <v>0</v>
      </c>
      <c r="Z533">
        <v>3.12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26</v>
      </c>
      <c r="AG533">
        <v>0.28350000000000003</v>
      </c>
      <c r="AH533">
        <v>2</v>
      </c>
      <c r="AI533">
        <v>74763763</v>
      </c>
      <c r="AJ533">
        <v>502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ROW(Source!A426)</f>
        <v>426</v>
      </c>
      <c r="B534">
        <v>74763772</v>
      </c>
      <c r="C534">
        <v>74763760</v>
      </c>
      <c r="D534">
        <v>49673503</v>
      </c>
      <c r="E534">
        <v>1</v>
      </c>
      <c r="F534">
        <v>1</v>
      </c>
      <c r="G534">
        <v>1</v>
      </c>
      <c r="H534">
        <v>2</v>
      </c>
      <c r="I534" t="s">
        <v>534</v>
      </c>
      <c r="J534" t="s">
        <v>535</v>
      </c>
      <c r="K534" t="s">
        <v>536</v>
      </c>
      <c r="L534">
        <v>1367</v>
      </c>
      <c r="N534">
        <v>1011</v>
      </c>
      <c r="O534" t="s">
        <v>530</v>
      </c>
      <c r="P534" t="s">
        <v>530</v>
      </c>
      <c r="Q534">
        <v>1</v>
      </c>
      <c r="X534">
        <v>0.01</v>
      </c>
      <c r="Y534">
        <v>0</v>
      </c>
      <c r="Z534">
        <v>65.709999999999994</v>
      </c>
      <c r="AA534">
        <v>11.6</v>
      </c>
      <c r="AB534">
        <v>0</v>
      </c>
      <c r="AC534">
        <v>0</v>
      </c>
      <c r="AD534">
        <v>1</v>
      </c>
      <c r="AE534">
        <v>0</v>
      </c>
      <c r="AF534" t="s">
        <v>26</v>
      </c>
      <c r="AG534">
        <v>1.0500000000000001E-2</v>
      </c>
      <c r="AH534">
        <v>2</v>
      </c>
      <c r="AI534">
        <v>74763764</v>
      </c>
      <c r="AJ534">
        <v>503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ROW(Source!A426)</f>
        <v>426</v>
      </c>
      <c r="B535">
        <v>74763773</v>
      </c>
      <c r="C535">
        <v>74763760</v>
      </c>
      <c r="D535">
        <v>49525488</v>
      </c>
      <c r="E535">
        <v>1</v>
      </c>
      <c r="F535">
        <v>1</v>
      </c>
      <c r="G535">
        <v>1</v>
      </c>
      <c r="H535">
        <v>3</v>
      </c>
      <c r="I535" t="s">
        <v>537</v>
      </c>
      <c r="J535" t="s">
        <v>538</v>
      </c>
      <c r="K535" t="s">
        <v>539</v>
      </c>
      <c r="L535">
        <v>1346</v>
      </c>
      <c r="N535">
        <v>1009</v>
      </c>
      <c r="O535" t="s">
        <v>540</v>
      </c>
      <c r="P535" t="s">
        <v>540</v>
      </c>
      <c r="Q535">
        <v>1</v>
      </c>
      <c r="X535">
        <v>0.2</v>
      </c>
      <c r="Y535">
        <v>9.0399999999999991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6</v>
      </c>
      <c r="AG535">
        <v>0.2</v>
      </c>
      <c r="AH535">
        <v>2</v>
      </c>
      <c r="AI535">
        <v>74763765</v>
      </c>
      <c r="AJ535">
        <v>504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ROW(Source!A426)</f>
        <v>426</v>
      </c>
      <c r="B536">
        <v>74763774</v>
      </c>
      <c r="C536">
        <v>74763760</v>
      </c>
      <c r="D536">
        <v>49526492</v>
      </c>
      <c r="E536">
        <v>1</v>
      </c>
      <c r="F536">
        <v>1</v>
      </c>
      <c r="G536">
        <v>1</v>
      </c>
      <c r="H536">
        <v>3</v>
      </c>
      <c r="I536" t="s">
        <v>541</v>
      </c>
      <c r="J536" t="s">
        <v>542</v>
      </c>
      <c r="K536" t="s">
        <v>543</v>
      </c>
      <c r="L536">
        <v>1346</v>
      </c>
      <c r="N536">
        <v>1009</v>
      </c>
      <c r="O536" t="s">
        <v>540</v>
      </c>
      <c r="P536" t="s">
        <v>540</v>
      </c>
      <c r="Q536">
        <v>1</v>
      </c>
      <c r="X536">
        <v>0.56000000000000005</v>
      </c>
      <c r="Y536">
        <v>23.09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6</v>
      </c>
      <c r="AG536">
        <v>0.56000000000000005</v>
      </c>
      <c r="AH536">
        <v>2</v>
      </c>
      <c r="AI536">
        <v>74763766</v>
      </c>
      <c r="AJ536">
        <v>505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ROW(Source!A426)</f>
        <v>426</v>
      </c>
      <c r="B537">
        <v>74763775</v>
      </c>
      <c r="C537">
        <v>74763760</v>
      </c>
      <c r="D537">
        <v>49514680</v>
      </c>
      <c r="E537">
        <v>70</v>
      </c>
      <c r="F537">
        <v>1</v>
      </c>
      <c r="G537">
        <v>1</v>
      </c>
      <c r="H537">
        <v>3</v>
      </c>
      <c r="I537" t="s">
        <v>580</v>
      </c>
      <c r="J537" t="s">
        <v>6</v>
      </c>
      <c r="K537" t="s">
        <v>581</v>
      </c>
      <c r="L537">
        <v>1371</v>
      </c>
      <c r="N537">
        <v>1013</v>
      </c>
      <c r="O537" t="s">
        <v>23</v>
      </c>
      <c r="P537" t="s">
        <v>23</v>
      </c>
      <c r="Q537">
        <v>1</v>
      </c>
      <c r="X537">
        <v>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s">
        <v>6</v>
      </c>
      <c r="AG537">
        <v>1</v>
      </c>
      <c r="AH537">
        <v>3</v>
      </c>
      <c r="AI537">
        <v>-1</v>
      </c>
      <c r="AJ537" t="s">
        <v>6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ROW(Source!A429)</f>
        <v>429</v>
      </c>
      <c r="B538">
        <v>74763786</v>
      </c>
      <c r="C538">
        <v>74763778</v>
      </c>
      <c r="D538">
        <v>31709863</v>
      </c>
      <c r="E538">
        <v>70</v>
      </c>
      <c r="F538">
        <v>1</v>
      </c>
      <c r="G538">
        <v>1</v>
      </c>
      <c r="H538">
        <v>1</v>
      </c>
      <c r="I538" t="s">
        <v>566</v>
      </c>
      <c r="J538" t="s">
        <v>6</v>
      </c>
      <c r="K538" t="s">
        <v>567</v>
      </c>
      <c r="L538">
        <v>1191</v>
      </c>
      <c r="N538">
        <v>1013</v>
      </c>
      <c r="O538" t="s">
        <v>524</v>
      </c>
      <c r="P538" t="s">
        <v>524</v>
      </c>
      <c r="Q538">
        <v>1</v>
      </c>
      <c r="X538">
        <v>24.8</v>
      </c>
      <c r="Y538">
        <v>0</v>
      </c>
      <c r="Z538">
        <v>0</v>
      </c>
      <c r="AA538">
        <v>0</v>
      </c>
      <c r="AB538">
        <v>8.5299999999999994</v>
      </c>
      <c r="AC538">
        <v>0</v>
      </c>
      <c r="AD538">
        <v>1</v>
      </c>
      <c r="AE538">
        <v>1</v>
      </c>
      <c r="AF538" t="s">
        <v>26</v>
      </c>
      <c r="AG538">
        <v>26.040000000000003</v>
      </c>
      <c r="AH538">
        <v>2</v>
      </c>
      <c r="AI538">
        <v>74763779</v>
      </c>
      <c r="AJ538">
        <v>508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ROW(Source!A429)</f>
        <v>429</v>
      </c>
      <c r="B539">
        <v>74763787</v>
      </c>
      <c r="C539">
        <v>74763778</v>
      </c>
      <c r="D539">
        <v>31709492</v>
      </c>
      <c r="E539">
        <v>70</v>
      </c>
      <c r="F539">
        <v>1</v>
      </c>
      <c r="G539">
        <v>1</v>
      </c>
      <c r="H539">
        <v>1</v>
      </c>
      <c r="I539" t="s">
        <v>525</v>
      </c>
      <c r="J539" t="s">
        <v>6</v>
      </c>
      <c r="K539" t="s">
        <v>526</v>
      </c>
      <c r="L539">
        <v>1191</v>
      </c>
      <c r="N539">
        <v>1013</v>
      </c>
      <c r="O539" t="s">
        <v>524</v>
      </c>
      <c r="P539" t="s">
        <v>524</v>
      </c>
      <c r="Q539">
        <v>1</v>
      </c>
      <c r="X539">
        <v>0.02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2</v>
      </c>
      <c r="AF539" t="s">
        <v>26</v>
      </c>
      <c r="AG539">
        <v>2.1000000000000001E-2</v>
      </c>
      <c r="AH539">
        <v>2</v>
      </c>
      <c r="AI539">
        <v>74763780</v>
      </c>
      <c r="AJ539">
        <v>509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ROW(Source!A429)</f>
        <v>429</v>
      </c>
      <c r="B540">
        <v>74763788</v>
      </c>
      <c r="C540">
        <v>74763778</v>
      </c>
      <c r="D540">
        <v>49672767</v>
      </c>
      <c r="E540">
        <v>1</v>
      </c>
      <c r="F540">
        <v>1</v>
      </c>
      <c r="G540">
        <v>1</v>
      </c>
      <c r="H540">
        <v>2</v>
      </c>
      <c r="I540" t="s">
        <v>568</v>
      </c>
      <c r="J540" t="s">
        <v>569</v>
      </c>
      <c r="K540" t="s">
        <v>570</v>
      </c>
      <c r="L540">
        <v>1367</v>
      </c>
      <c r="N540">
        <v>1011</v>
      </c>
      <c r="O540" t="s">
        <v>530</v>
      </c>
      <c r="P540" t="s">
        <v>530</v>
      </c>
      <c r="Q540">
        <v>1</v>
      </c>
      <c r="X540">
        <v>3.0000000000000001E-3</v>
      </c>
      <c r="Y540">
        <v>0</v>
      </c>
      <c r="Z540">
        <v>31.26</v>
      </c>
      <c r="AA540">
        <v>13.5</v>
      </c>
      <c r="AB540">
        <v>0</v>
      </c>
      <c r="AC540">
        <v>0</v>
      </c>
      <c r="AD540">
        <v>1</v>
      </c>
      <c r="AE540">
        <v>0</v>
      </c>
      <c r="AF540" t="s">
        <v>26</v>
      </c>
      <c r="AG540">
        <v>3.15E-3</v>
      </c>
      <c r="AH540">
        <v>2</v>
      </c>
      <c r="AI540">
        <v>74763781</v>
      </c>
      <c r="AJ540">
        <v>510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ROW(Source!A429)</f>
        <v>429</v>
      </c>
      <c r="B541">
        <v>74763789</v>
      </c>
      <c r="C541">
        <v>74763778</v>
      </c>
      <c r="D541">
        <v>49673503</v>
      </c>
      <c r="E541">
        <v>1</v>
      </c>
      <c r="F541">
        <v>1</v>
      </c>
      <c r="G541">
        <v>1</v>
      </c>
      <c r="H541">
        <v>2</v>
      </c>
      <c r="I541" t="s">
        <v>534</v>
      </c>
      <c r="J541" t="s">
        <v>535</v>
      </c>
      <c r="K541" t="s">
        <v>536</v>
      </c>
      <c r="L541">
        <v>1367</v>
      </c>
      <c r="N541">
        <v>1011</v>
      </c>
      <c r="O541" t="s">
        <v>530</v>
      </c>
      <c r="P541" t="s">
        <v>530</v>
      </c>
      <c r="Q541">
        <v>1</v>
      </c>
      <c r="X541">
        <v>0.02</v>
      </c>
      <c r="Y541">
        <v>0</v>
      </c>
      <c r="Z541">
        <v>65.709999999999994</v>
      </c>
      <c r="AA541">
        <v>11.6</v>
      </c>
      <c r="AB541">
        <v>0</v>
      </c>
      <c r="AC541">
        <v>0</v>
      </c>
      <c r="AD541">
        <v>1</v>
      </c>
      <c r="AE541">
        <v>0</v>
      </c>
      <c r="AF541" t="s">
        <v>26</v>
      </c>
      <c r="AG541">
        <v>2.1000000000000001E-2</v>
      </c>
      <c r="AH541">
        <v>2</v>
      </c>
      <c r="AI541">
        <v>74763782</v>
      </c>
      <c r="AJ541">
        <v>511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ROW(Source!A429)</f>
        <v>429</v>
      </c>
      <c r="B542">
        <v>74763790</v>
      </c>
      <c r="C542">
        <v>74763778</v>
      </c>
      <c r="D542">
        <v>49523218</v>
      </c>
      <c r="E542">
        <v>1</v>
      </c>
      <c r="F542">
        <v>1</v>
      </c>
      <c r="G542">
        <v>1</v>
      </c>
      <c r="H542">
        <v>3</v>
      </c>
      <c r="I542" t="s">
        <v>593</v>
      </c>
      <c r="J542" t="s">
        <v>594</v>
      </c>
      <c r="K542" t="s">
        <v>595</v>
      </c>
      <c r="L542">
        <v>1374</v>
      </c>
      <c r="N542">
        <v>1013</v>
      </c>
      <c r="O542" t="s">
        <v>596</v>
      </c>
      <c r="P542" t="s">
        <v>596</v>
      </c>
      <c r="Q542">
        <v>1</v>
      </c>
      <c r="X542">
        <v>2.12</v>
      </c>
      <c r="Y542">
        <v>1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s">
        <v>6</v>
      </c>
      <c r="AG542">
        <v>2.12</v>
      </c>
      <c r="AH542">
        <v>3</v>
      </c>
      <c r="AI542">
        <v>-1</v>
      </c>
      <c r="AJ542" t="s">
        <v>6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ROW(Source!A429)</f>
        <v>429</v>
      </c>
      <c r="B543">
        <v>74763791</v>
      </c>
      <c r="C543">
        <v>74763778</v>
      </c>
      <c r="D543">
        <v>49525697</v>
      </c>
      <c r="E543">
        <v>1</v>
      </c>
      <c r="F543">
        <v>1</v>
      </c>
      <c r="G543">
        <v>1</v>
      </c>
      <c r="H543">
        <v>3</v>
      </c>
      <c r="I543" t="s">
        <v>571</v>
      </c>
      <c r="J543" t="s">
        <v>572</v>
      </c>
      <c r="K543" t="s">
        <v>573</v>
      </c>
      <c r="L543">
        <v>1425</v>
      </c>
      <c r="N543">
        <v>1013</v>
      </c>
      <c r="O543" t="s">
        <v>263</v>
      </c>
      <c r="P543" t="s">
        <v>263</v>
      </c>
      <c r="Q543">
        <v>1</v>
      </c>
      <c r="X543">
        <v>4.04</v>
      </c>
      <c r="Y543">
        <v>8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6</v>
      </c>
      <c r="AG543">
        <v>4.04</v>
      </c>
      <c r="AH543">
        <v>2</v>
      </c>
      <c r="AI543">
        <v>74763783</v>
      </c>
      <c r="AJ543">
        <v>512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ROW(Source!A429)</f>
        <v>429</v>
      </c>
      <c r="B544">
        <v>74763792</v>
      </c>
      <c r="C544">
        <v>74763778</v>
      </c>
      <c r="D544">
        <v>49511402</v>
      </c>
      <c r="E544">
        <v>70</v>
      </c>
      <c r="F544">
        <v>1</v>
      </c>
      <c r="G544">
        <v>1</v>
      </c>
      <c r="H544">
        <v>3</v>
      </c>
      <c r="I544" t="s">
        <v>597</v>
      </c>
      <c r="J544" t="s">
        <v>6</v>
      </c>
      <c r="K544" t="s">
        <v>598</v>
      </c>
      <c r="L544">
        <v>1371</v>
      </c>
      <c r="N544">
        <v>1013</v>
      </c>
      <c r="O544" t="s">
        <v>23</v>
      </c>
      <c r="P544" t="s">
        <v>23</v>
      </c>
      <c r="Q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</v>
      </c>
      <c r="AD544">
        <v>0</v>
      </c>
      <c r="AE544">
        <v>0</v>
      </c>
      <c r="AF544" t="s">
        <v>6</v>
      </c>
      <c r="AG544">
        <v>0</v>
      </c>
      <c r="AH544">
        <v>3</v>
      </c>
      <c r="AI544">
        <v>-1</v>
      </c>
      <c r="AJ544" t="s">
        <v>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ROW(Source!A429)</f>
        <v>429</v>
      </c>
      <c r="B545">
        <v>74763793</v>
      </c>
      <c r="C545">
        <v>74763778</v>
      </c>
      <c r="D545">
        <v>49555026</v>
      </c>
      <c r="E545">
        <v>1</v>
      </c>
      <c r="F545">
        <v>1</v>
      </c>
      <c r="G545">
        <v>1</v>
      </c>
      <c r="H545">
        <v>3</v>
      </c>
      <c r="I545" t="s">
        <v>574</v>
      </c>
      <c r="J545" t="s">
        <v>575</v>
      </c>
      <c r="K545" t="s">
        <v>576</v>
      </c>
      <c r="L545">
        <v>1296</v>
      </c>
      <c r="N545">
        <v>1002</v>
      </c>
      <c r="O545" t="s">
        <v>577</v>
      </c>
      <c r="P545" t="s">
        <v>577</v>
      </c>
      <c r="Q545">
        <v>1</v>
      </c>
      <c r="X545">
        <v>2.1267</v>
      </c>
      <c r="Y545">
        <v>131.35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6</v>
      </c>
      <c r="AG545">
        <v>2.1267</v>
      </c>
      <c r="AH545">
        <v>2</v>
      </c>
      <c r="AI545">
        <v>74763784</v>
      </c>
      <c r="AJ545">
        <v>513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ROW(Source!A429)</f>
        <v>429</v>
      </c>
      <c r="B546">
        <v>74763794</v>
      </c>
      <c r="C546">
        <v>74763778</v>
      </c>
      <c r="D546">
        <v>49514665</v>
      </c>
      <c r="E546">
        <v>70</v>
      </c>
      <c r="F546">
        <v>1</v>
      </c>
      <c r="G546">
        <v>1</v>
      </c>
      <c r="H546">
        <v>3</v>
      </c>
      <c r="I546" t="s">
        <v>599</v>
      </c>
      <c r="J546" t="s">
        <v>6</v>
      </c>
      <c r="K546" t="s">
        <v>600</v>
      </c>
      <c r="L546">
        <v>1371</v>
      </c>
      <c r="N546">
        <v>1013</v>
      </c>
      <c r="O546" t="s">
        <v>23</v>
      </c>
      <c r="P546" t="s">
        <v>23</v>
      </c>
      <c r="Q546">
        <v>1</v>
      </c>
      <c r="X546">
        <v>100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s">
        <v>6</v>
      </c>
      <c r="AG546">
        <v>100</v>
      </c>
      <c r="AH546">
        <v>3</v>
      </c>
      <c r="AI546">
        <v>-1</v>
      </c>
      <c r="AJ546" t="s">
        <v>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ROW(Source!A431)</f>
        <v>431</v>
      </c>
      <c r="B547">
        <v>74763811</v>
      </c>
      <c r="C547">
        <v>74763796</v>
      </c>
      <c r="D547">
        <v>31715109</v>
      </c>
      <c r="E547">
        <v>70</v>
      </c>
      <c r="F547">
        <v>1</v>
      </c>
      <c r="G547">
        <v>1</v>
      </c>
      <c r="H547">
        <v>1</v>
      </c>
      <c r="I547" t="s">
        <v>548</v>
      </c>
      <c r="J547" t="s">
        <v>6</v>
      </c>
      <c r="K547" t="s">
        <v>549</v>
      </c>
      <c r="L547">
        <v>1191</v>
      </c>
      <c r="N547">
        <v>1013</v>
      </c>
      <c r="O547" t="s">
        <v>524</v>
      </c>
      <c r="P547" t="s">
        <v>524</v>
      </c>
      <c r="Q547">
        <v>1</v>
      </c>
      <c r="X547">
        <v>122</v>
      </c>
      <c r="Y547">
        <v>0</v>
      </c>
      <c r="Z547">
        <v>0</v>
      </c>
      <c r="AA547">
        <v>0</v>
      </c>
      <c r="AB547">
        <v>8.74</v>
      </c>
      <c r="AC547">
        <v>0</v>
      </c>
      <c r="AD547">
        <v>1</v>
      </c>
      <c r="AE547">
        <v>1</v>
      </c>
      <c r="AF547" t="s">
        <v>64</v>
      </c>
      <c r="AG547">
        <v>128.1</v>
      </c>
      <c r="AH547">
        <v>2</v>
      </c>
      <c r="AI547">
        <v>74763797</v>
      </c>
      <c r="AJ547">
        <v>515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ROW(Source!A431)</f>
        <v>431</v>
      </c>
      <c r="B548">
        <v>74763812</v>
      </c>
      <c r="C548">
        <v>74763796</v>
      </c>
      <c r="D548">
        <v>31709492</v>
      </c>
      <c r="E548">
        <v>70</v>
      </c>
      <c r="F548">
        <v>1</v>
      </c>
      <c r="G548">
        <v>1</v>
      </c>
      <c r="H548">
        <v>1</v>
      </c>
      <c r="I548" t="s">
        <v>525</v>
      </c>
      <c r="J548" t="s">
        <v>6</v>
      </c>
      <c r="K548" t="s">
        <v>526</v>
      </c>
      <c r="L548">
        <v>1191</v>
      </c>
      <c r="N548">
        <v>1013</v>
      </c>
      <c r="O548" t="s">
        <v>524</v>
      </c>
      <c r="P548" t="s">
        <v>524</v>
      </c>
      <c r="Q548">
        <v>1</v>
      </c>
      <c r="X548">
        <v>0.64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2</v>
      </c>
      <c r="AF548" t="s">
        <v>64</v>
      </c>
      <c r="AG548">
        <v>0.67200000000000004</v>
      </c>
      <c r="AH548">
        <v>2</v>
      </c>
      <c r="AI548">
        <v>74763798</v>
      </c>
      <c r="AJ548">
        <v>516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ROW(Source!A431)</f>
        <v>431</v>
      </c>
      <c r="B549">
        <v>74763813</v>
      </c>
      <c r="C549">
        <v>74763796</v>
      </c>
      <c r="D549">
        <v>49672573</v>
      </c>
      <c r="E549">
        <v>1</v>
      </c>
      <c r="F549">
        <v>1</v>
      </c>
      <c r="G549">
        <v>1</v>
      </c>
      <c r="H549">
        <v>2</v>
      </c>
      <c r="I549" t="s">
        <v>527</v>
      </c>
      <c r="J549" t="s">
        <v>528</v>
      </c>
      <c r="K549" t="s">
        <v>529</v>
      </c>
      <c r="L549">
        <v>1367</v>
      </c>
      <c r="N549">
        <v>1011</v>
      </c>
      <c r="O549" t="s">
        <v>530</v>
      </c>
      <c r="P549" t="s">
        <v>530</v>
      </c>
      <c r="Q549">
        <v>1</v>
      </c>
      <c r="X549">
        <v>0.25</v>
      </c>
      <c r="Y549">
        <v>0</v>
      </c>
      <c r="Z549">
        <v>115.4</v>
      </c>
      <c r="AA549">
        <v>13.5</v>
      </c>
      <c r="AB549">
        <v>0</v>
      </c>
      <c r="AC549">
        <v>0</v>
      </c>
      <c r="AD549">
        <v>1</v>
      </c>
      <c r="AE549">
        <v>0</v>
      </c>
      <c r="AF549" t="s">
        <v>64</v>
      </c>
      <c r="AG549">
        <v>0.26250000000000001</v>
      </c>
      <c r="AH549">
        <v>2</v>
      </c>
      <c r="AI549">
        <v>74763799</v>
      </c>
      <c r="AJ549">
        <v>517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ROW(Source!A431)</f>
        <v>431</v>
      </c>
      <c r="B550">
        <v>74763814</v>
      </c>
      <c r="C550">
        <v>74763796</v>
      </c>
      <c r="D550">
        <v>49672695</v>
      </c>
      <c r="E550">
        <v>1</v>
      </c>
      <c r="F550">
        <v>1</v>
      </c>
      <c r="G550">
        <v>1</v>
      </c>
      <c r="H550">
        <v>2</v>
      </c>
      <c r="I550" t="s">
        <v>531</v>
      </c>
      <c r="J550" t="s">
        <v>532</v>
      </c>
      <c r="K550" t="s">
        <v>533</v>
      </c>
      <c r="L550">
        <v>1367</v>
      </c>
      <c r="N550">
        <v>1011</v>
      </c>
      <c r="O550" t="s">
        <v>530</v>
      </c>
      <c r="P550" t="s">
        <v>530</v>
      </c>
      <c r="Q550">
        <v>1</v>
      </c>
      <c r="X550">
        <v>17.649999999999999</v>
      </c>
      <c r="Y550">
        <v>0</v>
      </c>
      <c r="Z550">
        <v>3.12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64</v>
      </c>
      <c r="AG550">
        <v>18.532499999999999</v>
      </c>
      <c r="AH550">
        <v>2</v>
      </c>
      <c r="AI550">
        <v>74763800</v>
      </c>
      <c r="AJ550">
        <v>518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ROW(Source!A431)</f>
        <v>431</v>
      </c>
      <c r="B551">
        <v>74763815</v>
      </c>
      <c r="C551">
        <v>74763796</v>
      </c>
      <c r="D551">
        <v>49672703</v>
      </c>
      <c r="E551">
        <v>1</v>
      </c>
      <c r="F551">
        <v>1</v>
      </c>
      <c r="G551">
        <v>1</v>
      </c>
      <c r="H551">
        <v>2</v>
      </c>
      <c r="I551" t="s">
        <v>550</v>
      </c>
      <c r="J551" t="s">
        <v>551</v>
      </c>
      <c r="K551" t="s">
        <v>552</v>
      </c>
      <c r="L551">
        <v>1367</v>
      </c>
      <c r="N551">
        <v>1011</v>
      </c>
      <c r="O551" t="s">
        <v>530</v>
      </c>
      <c r="P551" t="s">
        <v>530</v>
      </c>
      <c r="Q551">
        <v>1</v>
      </c>
      <c r="X551">
        <v>0.23</v>
      </c>
      <c r="Y551">
        <v>0</v>
      </c>
      <c r="Z551">
        <v>6.66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64</v>
      </c>
      <c r="AG551">
        <v>0.24150000000000002</v>
      </c>
      <c r="AH551">
        <v>2</v>
      </c>
      <c r="AI551">
        <v>74763801</v>
      </c>
      <c r="AJ551">
        <v>519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ROW(Source!A431)</f>
        <v>431</v>
      </c>
      <c r="B552">
        <v>74763816</v>
      </c>
      <c r="C552">
        <v>74763796</v>
      </c>
      <c r="D552">
        <v>49673503</v>
      </c>
      <c r="E552">
        <v>1</v>
      </c>
      <c r="F552">
        <v>1</v>
      </c>
      <c r="G552">
        <v>1</v>
      </c>
      <c r="H552">
        <v>2</v>
      </c>
      <c r="I552" t="s">
        <v>534</v>
      </c>
      <c r="J552" t="s">
        <v>535</v>
      </c>
      <c r="K552" t="s">
        <v>536</v>
      </c>
      <c r="L552">
        <v>1367</v>
      </c>
      <c r="N552">
        <v>1011</v>
      </c>
      <c r="O552" t="s">
        <v>530</v>
      </c>
      <c r="P552" t="s">
        <v>530</v>
      </c>
      <c r="Q552">
        <v>1</v>
      </c>
      <c r="X552">
        <v>0.39</v>
      </c>
      <c r="Y552">
        <v>0</v>
      </c>
      <c r="Z552">
        <v>65.709999999999994</v>
      </c>
      <c r="AA552">
        <v>11.6</v>
      </c>
      <c r="AB552">
        <v>0</v>
      </c>
      <c r="AC552">
        <v>0</v>
      </c>
      <c r="AD552">
        <v>1</v>
      </c>
      <c r="AE552">
        <v>0</v>
      </c>
      <c r="AF552" t="s">
        <v>64</v>
      </c>
      <c r="AG552">
        <v>0.40950000000000003</v>
      </c>
      <c r="AH552">
        <v>2</v>
      </c>
      <c r="AI552">
        <v>74763802</v>
      </c>
      <c r="AJ552">
        <v>520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ROW(Source!A431)</f>
        <v>431</v>
      </c>
      <c r="B553">
        <v>74763817</v>
      </c>
      <c r="C553">
        <v>74763796</v>
      </c>
      <c r="D553">
        <v>49673715</v>
      </c>
      <c r="E553">
        <v>1</v>
      </c>
      <c r="F553">
        <v>1</v>
      </c>
      <c r="G553">
        <v>1</v>
      </c>
      <c r="H553">
        <v>2</v>
      </c>
      <c r="I553" t="s">
        <v>553</v>
      </c>
      <c r="J553" t="s">
        <v>554</v>
      </c>
      <c r="K553" t="s">
        <v>555</v>
      </c>
      <c r="L553">
        <v>1367</v>
      </c>
      <c r="N553">
        <v>1011</v>
      </c>
      <c r="O553" t="s">
        <v>530</v>
      </c>
      <c r="P553" t="s">
        <v>530</v>
      </c>
      <c r="Q553">
        <v>1</v>
      </c>
      <c r="X553">
        <v>1.33</v>
      </c>
      <c r="Y553">
        <v>0</v>
      </c>
      <c r="Z553">
        <v>8.1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64</v>
      </c>
      <c r="AG553">
        <v>1.3965000000000001</v>
      </c>
      <c r="AH553">
        <v>2</v>
      </c>
      <c r="AI553">
        <v>74763803</v>
      </c>
      <c r="AJ553">
        <v>521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ROW(Source!A431)</f>
        <v>431</v>
      </c>
      <c r="B554">
        <v>74763818</v>
      </c>
      <c r="C554">
        <v>74763796</v>
      </c>
      <c r="D554">
        <v>49521144</v>
      </c>
      <c r="E554">
        <v>1</v>
      </c>
      <c r="F554">
        <v>1</v>
      </c>
      <c r="G554">
        <v>1</v>
      </c>
      <c r="H554">
        <v>3</v>
      </c>
      <c r="I554" t="s">
        <v>556</v>
      </c>
      <c r="J554" t="s">
        <v>557</v>
      </c>
      <c r="K554" t="s">
        <v>558</v>
      </c>
      <c r="L554">
        <v>1348</v>
      </c>
      <c r="N554">
        <v>1009</v>
      </c>
      <c r="O554" t="s">
        <v>559</v>
      </c>
      <c r="P554" t="s">
        <v>559</v>
      </c>
      <c r="Q554">
        <v>1000</v>
      </c>
      <c r="X554">
        <v>8.4000000000000003E-4</v>
      </c>
      <c r="Y554">
        <v>26499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6</v>
      </c>
      <c r="AG554">
        <v>8.4000000000000003E-4</v>
      </c>
      <c r="AH554">
        <v>2</v>
      </c>
      <c r="AI554">
        <v>74763804</v>
      </c>
      <c r="AJ554">
        <v>522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ROW(Source!A431)</f>
        <v>431</v>
      </c>
      <c r="B555">
        <v>74763819</v>
      </c>
      <c r="C555">
        <v>74763796</v>
      </c>
      <c r="D555">
        <v>49524301</v>
      </c>
      <c r="E555">
        <v>1</v>
      </c>
      <c r="F555">
        <v>1</v>
      </c>
      <c r="G555">
        <v>1</v>
      </c>
      <c r="H555">
        <v>3</v>
      </c>
      <c r="I555" t="s">
        <v>560</v>
      </c>
      <c r="J555" t="s">
        <v>561</v>
      </c>
      <c r="K555" t="s">
        <v>562</v>
      </c>
      <c r="L555">
        <v>1348</v>
      </c>
      <c r="N555">
        <v>1009</v>
      </c>
      <c r="O555" t="s">
        <v>559</v>
      </c>
      <c r="P555" t="s">
        <v>559</v>
      </c>
      <c r="Q555">
        <v>1000</v>
      </c>
      <c r="X555">
        <v>3.8999999999999999E-4</v>
      </c>
      <c r="Y555">
        <v>10362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6</v>
      </c>
      <c r="AG555">
        <v>3.8999999999999999E-4</v>
      </c>
      <c r="AH555">
        <v>2</v>
      </c>
      <c r="AI555">
        <v>74763805</v>
      </c>
      <c r="AJ555">
        <v>523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ROW(Source!A431)</f>
        <v>431</v>
      </c>
      <c r="B556">
        <v>74763820</v>
      </c>
      <c r="C556">
        <v>74763796</v>
      </c>
      <c r="D556">
        <v>49525488</v>
      </c>
      <c r="E556">
        <v>1</v>
      </c>
      <c r="F556">
        <v>1</v>
      </c>
      <c r="G556">
        <v>1</v>
      </c>
      <c r="H556">
        <v>3</v>
      </c>
      <c r="I556" t="s">
        <v>537</v>
      </c>
      <c r="J556" t="s">
        <v>538</v>
      </c>
      <c r="K556" t="s">
        <v>539</v>
      </c>
      <c r="L556">
        <v>1346</v>
      </c>
      <c r="N556">
        <v>1009</v>
      </c>
      <c r="O556" t="s">
        <v>540</v>
      </c>
      <c r="P556" t="s">
        <v>540</v>
      </c>
      <c r="Q556">
        <v>1</v>
      </c>
      <c r="X556">
        <v>11</v>
      </c>
      <c r="Y556">
        <v>9.0399999999999991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6</v>
      </c>
      <c r="AG556">
        <v>11</v>
      </c>
      <c r="AH556">
        <v>2</v>
      </c>
      <c r="AI556">
        <v>74763806</v>
      </c>
      <c r="AJ556">
        <v>524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ROW(Source!A431)</f>
        <v>431</v>
      </c>
      <c r="B557">
        <v>74763821</v>
      </c>
      <c r="C557">
        <v>74763796</v>
      </c>
      <c r="D557">
        <v>49526492</v>
      </c>
      <c r="E557">
        <v>1</v>
      </c>
      <c r="F557">
        <v>1</v>
      </c>
      <c r="G557">
        <v>1</v>
      </c>
      <c r="H557">
        <v>3</v>
      </c>
      <c r="I557" t="s">
        <v>541</v>
      </c>
      <c r="J557" t="s">
        <v>542</v>
      </c>
      <c r="K557" t="s">
        <v>543</v>
      </c>
      <c r="L557">
        <v>1346</v>
      </c>
      <c r="N557">
        <v>1009</v>
      </c>
      <c r="O557" t="s">
        <v>540</v>
      </c>
      <c r="P557" t="s">
        <v>540</v>
      </c>
      <c r="Q557">
        <v>1</v>
      </c>
      <c r="X557">
        <v>7.58</v>
      </c>
      <c r="Y557">
        <v>23.09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6</v>
      </c>
      <c r="AG557">
        <v>7.58</v>
      </c>
      <c r="AH557">
        <v>2</v>
      </c>
      <c r="AI557">
        <v>74763807</v>
      </c>
      <c r="AJ557">
        <v>525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ROW(Source!A431)</f>
        <v>431</v>
      </c>
      <c r="B558">
        <v>74763822</v>
      </c>
      <c r="C558">
        <v>74763796</v>
      </c>
      <c r="D558">
        <v>49512814</v>
      </c>
      <c r="E558">
        <v>70</v>
      </c>
      <c r="F558">
        <v>1</v>
      </c>
      <c r="G558">
        <v>1</v>
      </c>
      <c r="H558">
        <v>3</v>
      </c>
      <c r="I558" t="s">
        <v>582</v>
      </c>
      <c r="J558" t="s">
        <v>6</v>
      </c>
      <c r="K558" t="s">
        <v>583</v>
      </c>
      <c r="L558">
        <v>1327</v>
      </c>
      <c r="N558">
        <v>1005</v>
      </c>
      <c r="O558" t="s">
        <v>105</v>
      </c>
      <c r="P558" t="s">
        <v>105</v>
      </c>
      <c r="Q558">
        <v>1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</v>
      </c>
      <c r="AD558">
        <v>0</v>
      </c>
      <c r="AE558">
        <v>0</v>
      </c>
      <c r="AF558" t="s">
        <v>6</v>
      </c>
      <c r="AG558">
        <v>0</v>
      </c>
      <c r="AH558">
        <v>3</v>
      </c>
      <c r="AI558">
        <v>-1</v>
      </c>
      <c r="AJ558" t="s">
        <v>6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ROW(Source!A431)</f>
        <v>431</v>
      </c>
      <c r="B559">
        <v>74763823</v>
      </c>
      <c r="C559">
        <v>74763796</v>
      </c>
      <c r="D559">
        <v>49555131</v>
      </c>
      <c r="E559">
        <v>1</v>
      </c>
      <c r="F559">
        <v>1</v>
      </c>
      <c r="G559">
        <v>1</v>
      </c>
      <c r="H559">
        <v>3</v>
      </c>
      <c r="I559" t="s">
        <v>563</v>
      </c>
      <c r="J559" t="s">
        <v>564</v>
      </c>
      <c r="K559" t="s">
        <v>565</v>
      </c>
      <c r="L559">
        <v>1348</v>
      </c>
      <c r="N559">
        <v>1009</v>
      </c>
      <c r="O559" t="s">
        <v>559</v>
      </c>
      <c r="P559" t="s">
        <v>559</v>
      </c>
      <c r="Q559">
        <v>1000</v>
      </c>
      <c r="X559">
        <v>5.13E-3</v>
      </c>
      <c r="Y559">
        <v>17183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6</v>
      </c>
      <c r="AG559">
        <v>5.13E-3</v>
      </c>
      <c r="AH559">
        <v>2</v>
      </c>
      <c r="AI559">
        <v>74763808</v>
      </c>
      <c r="AJ559">
        <v>526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ROW(Source!A431)</f>
        <v>431</v>
      </c>
      <c r="B560">
        <v>74763824</v>
      </c>
      <c r="C560">
        <v>74763796</v>
      </c>
      <c r="D560">
        <v>49514607</v>
      </c>
      <c r="E560">
        <v>70</v>
      </c>
      <c r="F560">
        <v>1</v>
      </c>
      <c r="G560">
        <v>1</v>
      </c>
      <c r="H560">
        <v>3</v>
      </c>
      <c r="I560" t="s">
        <v>584</v>
      </c>
      <c r="J560" t="s">
        <v>6</v>
      </c>
      <c r="K560" t="s">
        <v>585</v>
      </c>
      <c r="L560">
        <v>1327</v>
      </c>
      <c r="N560">
        <v>1005</v>
      </c>
      <c r="O560" t="s">
        <v>105</v>
      </c>
      <c r="P560" t="s">
        <v>105</v>
      </c>
      <c r="Q560">
        <v>1</v>
      </c>
      <c r="X560">
        <v>100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s">
        <v>6</v>
      </c>
      <c r="AG560">
        <v>100</v>
      </c>
      <c r="AH560">
        <v>3</v>
      </c>
      <c r="AI560">
        <v>-1</v>
      </c>
      <c r="AJ560" t="s">
        <v>6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ROW(Source!A431)</f>
        <v>431</v>
      </c>
      <c r="B561">
        <v>74763825</v>
      </c>
      <c r="C561">
        <v>74763796</v>
      </c>
      <c r="D561">
        <v>49514616</v>
      </c>
      <c r="E561">
        <v>70</v>
      </c>
      <c r="F561">
        <v>1</v>
      </c>
      <c r="G561">
        <v>1</v>
      </c>
      <c r="H561">
        <v>3</v>
      </c>
      <c r="I561" t="s">
        <v>586</v>
      </c>
      <c r="J561" t="s">
        <v>6</v>
      </c>
      <c r="K561" t="s">
        <v>587</v>
      </c>
      <c r="L561">
        <v>1346</v>
      </c>
      <c r="N561">
        <v>1009</v>
      </c>
      <c r="O561" t="s">
        <v>540</v>
      </c>
      <c r="P561" t="s">
        <v>540</v>
      </c>
      <c r="Q561">
        <v>1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</v>
      </c>
      <c r="AD561">
        <v>0</v>
      </c>
      <c r="AE561">
        <v>0</v>
      </c>
      <c r="AF561" t="s">
        <v>6</v>
      </c>
      <c r="AG561">
        <v>0</v>
      </c>
      <c r="AH561">
        <v>3</v>
      </c>
      <c r="AI561">
        <v>-1</v>
      </c>
      <c r="AJ561" t="s">
        <v>6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ROW(Source!A431)</f>
        <v>431</v>
      </c>
      <c r="B562">
        <v>74763826</v>
      </c>
      <c r="C562">
        <v>74763796</v>
      </c>
      <c r="D562">
        <v>49514616</v>
      </c>
      <c r="E562">
        <v>70</v>
      </c>
      <c r="F562">
        <v>1</v>
      </c>
      <c r="G562">
        <v>1</v>
      </c>
      <c r="H562">
        <v>3</v>
      </c>
      <c r="I562" t="s">
        <v>586</v>
      </c>
      <c r="J562" t="s">
        <v>6</v>
      </c>
      <c r="K562" t="s">
        <v>588</v>
      </c>
      <c r="L562">
        <v>1371</v>
      </c>
      <c r="N562">
        <v>1013</v>
      </c>
      <c r="O562" t="s">
        <v>23</v>
      </c>
      <c r="P562" t="s">
        <v>23</v>
      </c>
      <c r="Q562">
        <v>1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</v>
      </c>
      <c r="AD562">
        <v>0</v>
      </c>
      <c r="AE562">
        <v>0</v>
      </c>
      <c r="AF562" t="s">
        <v>6</v>
      </c>
      <c r="AG562">
        <v>0</v>
      </c>
      <c r="AH562">
        <v>3</v>
      </c>
      <c r="AI562">
        <v>-1</v>
      </c>
      <c r="AJ562" t="s">
        <v>6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ROW(Source!A431)</f>
        <v>431</v>
      </c>
      <c r="B563">
        <v>74763827</v>
      </c>
      <c r="C563">
        <v>74763796</v>
      </c>
      <c r="D563">
        <v>49514677</v>
      </c>
      <c r="E563">
        <v>70</v>
      </c>
      <c r="F563">
        <v>1</v>
      </c>
      <c r="G563">
        <v>1</v>
      </c>
      <c r="H563">
        <v>3</v>
      </c>
      <c r="I563" t="s">
        <v>589</v>
      </c>
      <c r="J563" t="s">
        <v>6</v>
      </c>
      <c r="K563" t="s">
        <v>590</v>
      </c>
      <c r="L563">
        <v>1371</v>
      </c>
      <c r="N563">
        <v>1013</v>
      </c>
      <c r="O563" t="s">
        <v>23</v>
      </c>
      <c r="P563" t="s">
        <v>23</v>
      </c>
      <c r="Q563">
        <v>1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</v>
      </c>
      <c r="AD563">
        <v>0</v>
      </c>
      <c r="AE563">
        <v>0</v>
      </c>
      <c r="AF563" t="s">
        <v>6</v>
      </c>
      <c r="AG563">
        <v>0</v>
      </c>
      <c r="AH563">
        <v>3</v>
      </c>
      <c r="AI563">
        <v>-1</v>
      </c>
      <c r="AJ563" t="s">
        <v>6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ROW(Source!A431)</f>
        <v>431</v>
      </c>
      <c r="B564">
        <v>74763828</v>
      </c>
      <c r="C564">
        <v>74763796</v>
      </c>
      <c r="D564">
        <v>49514711</v>
      </c>
      <c r="E564">
        <v>70</v>
      </c>
      <c r="F564">
        <v>1</v>
      </c>
      <c r="G564">
        <v>1</v>
      </c>
      <c r="H564">
        <v>3</v>
      </c>
      <c r="I564" t="s">
        <v>591</v>
      </c>
      <c r="J564" t="s">
        <v>6</v>
      </c>
      <c r="K564" t="s">
        <v>592</v>
      </c>
      <c r="L564">
        <v>1371</v>
      </c>
      <c r="N564">
        <v>1013</v>
      </c>
      <c r="O564" t="s">
        <v>23</v>
      </c>
      <c r="P564" t="s">
        <v>23</v>
      </c>
      <c r="Q564">
        <v>1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</v>
      </c>
      <c r="AD564">
        <v>0</v>
      </c>
      <c r="AE564">
        <v>0</v>
      </c>
      <c r="AF564" t="s">
        <v>6</v>
      </c>
      <c r="AG564">
        <v>0</v>
      </c>
      <c r="AH564">
        <v>3</v>
      </c>
      <c r="AI564">
        <v>-1</v>
      </c>
      <c r="AJ564" t="s">
        <v>6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ROW(Source!A469)</f>
        <v>469</v>
      </c>
      <c r="B565">
        <v>74764004</v>
      </c>
      <c r="C565">
        <v>74764003</v>
      </c>
      <c r="D565">
        <v>49510723</v>
      </c>
      <c r="E565">
        <v>70</v>
      </c>
      <c r="F565">
        <v>1</v>
      </c>
      <c r="G565">
        <v>1</v>
      </c>
      <c r="H565">
        <v>1</v>
      </c>
      <c r="I565" t="s">
        <v>546</v>
      </c>
      <c r="J565" t="s">
        <v>6</v>
      </c>
      <c r="K565" t="s">
        <v>547</v>
      </c>
      <c r="L565">
        <v>1191</v>
      </c>
      <c r="N565">
        <v>1013</v>
      </c>
      <c r="O565" t="s">
        <v>524</v>
      </c>
      <c r="P565" t="s">
        <v>524</v>
      </c>
      <c r="Q565">
        <v>1</v>
      </c>
      <c r="X565">
        <v>1.06</v>
      </c>
      <c r="Y565">
        <v>0</v>
      </c>
      <c r="Z565">
        <v>0</v>
      </c>
      <c r="AA565">
        <v>0</v>
      </c>
      <c r="AB565">
        <v>8.9700000000000006</v>
      </c>
      <c r="AC565">
        <v>0</v>
      </c>
      <c r="AD565">
        <v>1</v>
      </c>
      <c r="AE565">
        <v>1</v>
      </c>
      <c r="AF565" t="s">
        <v>26</v>
      </c>
      <c r="AG565">
        <v>1.1130000000000002</v>
      </c>
      <c r="AH565">
        <v>2</v>
      </c>
      <c r="AI565">
        <v>74764004</v>
      </c>
      <c r="AJ565">
        <v>529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ROW(Source!A469)</f>
        <v>469</v>
      </c>
      <c r="B566">
        <v>74764005</v>
      </c>
      <c r="C566">
        <v>74764003</v>
      </c>
      <c r="D566">
        <v>49510905</v>
      </c>
      <c r="E566">
        <v>70</v>
      </c>
      <c r="F566">
        <v>1</v>
      </c>
      <c r="G566">
        <v>1</v>
      </c>
      <c r="H566">
        <v>1</v>
      </c>
      <c r="I566" t="s">
        <v>525</v>
      </c>
      <c r="J566" t="s">
        <v>6</v>
      </c>
      <c r="K566" t="s">
        <v>526</v>
      </c>
      <c r="L566">
        <v>1191</v>
      </c>
      <c r="N566">
        <v>1013</v>
      </c>
      <c r="O566" t="s">
        <v>524</v>
      </c>
      <c r="P566" t="s">
        <v>524</v>
      </c>
      <c r="Q566">
        <v>1</v>
      </c>
      <c r="X566">
        <v>0.01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2</v>
      </c>
      <c r="AF566" t="s">
        <v>26</v>
      </c>
      <c r="AG566">
        <v>1.0500000000000001E-2</v>
      </c>
      <c r="AH566">
        <v>2</v>
      </c>
      <c r="AI566">
        <v>74764005</v>
      </c>
      <c r="AJ566">
        <v>530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ROW(Source!A469)</f>
        <v>469</v>
      </c>
      <c r="B567">
        <v>74764006</v>
      </c>
      <c r="C567">
        <v>74764003</v>
      </c>
      <c r="D567">
        <v>49672695</v>
      </c>
      <c r="E567">
        <v>1</v>
      </c>
      <c r="F567">
        <v>1</v>
      </c>
      <c r="G567">
        <v>1</v>
      </c>
      <c r="H567">
        <v>2</v>
      </c>
      <c r="I567" t="s">
        <v>531</v>
      </c>
      <c r="J567" t="s">
        <v>532</v>
      </c>
      <c r="K567" t="s">
        <v>533</v>
      </c>
      <c r="L567">
        <v>1367</v>
      </c>
      <c r="N567">
        <v>1011</v>
      </c>
      <c r="O567" t="s">
        <v>530</v>
      </c>
      <c r="P567" t="s">
        <v>530</v>
      </c>
      <c r="Q567">
        <v>1</v>
      </c>
      <c r="X567">
        <v>0.26</v>
      </c>
      <c r="Y567">
        <v>0</v>
      </c>
      <c r="Z567">
        <v>3.12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26</v>
      </c>
      <c r="AG567">
        <v>0.27300000000000002</v>
      </c>
      <c r="AH567">
        <v>2</v>
      </c>
      <c r="AI567">
        <v>74764006</v>
      </c>
      <c r="AJ567">
        <v>531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ROW(Source!A469)</f>
        <v>469</v>
      </c>
      <c r="B568">
        <v>74764007</v>
      </c>
      <c r="C568">
        <v>74764003</v>
      </c>
      <c r="D568">
        <v>49673503</v>
      </c>
      <c r="E568">
        <v>1</v>
      </c>
      <c r="F568">
        <v>1</v>
      </c>
      <c r="G568">
        <v>1</v>
      </c>
      <c r="H568">
        <v>2</v>
      </c>
      <c r="I568" t="s">
        <v>534</v>
      </c>
      <c r="J568" t="s">
        <v>535</v>
      </c>
      <c r="K568" t="s">
        <v>536</v>
      </c>
      <c r="L568">
        <v>1367</v>
      </c>
      <c r="N568">
        <v>1011</v>
      </c>
      <c r="O568" t="s">
        <v>530</v>
      </c>
      <c r="P568" t="s">
        <v>530</v>
      </c>
      <c r="Q568">
        <v>1</v>
      </c>
      <c r="X568">
        <v>0.01</v>
      </c>
      <c r="Y568">
        <v>0</v>
      </c>
      <c r="Z568">
        <v>65.709999999999994</v>
      </c>
      <c r="AA568">
        <v>11.6</v>
      </c>
      <c r="AB568">
        <v>0</v>
      </c>
      <c r="AC568">
        <v>0</v>
      </c>
      <c r="AD568">
        <v>1</v>
      </c>
      <c r="AE568">
        <v>0</v>
      </c>
      <c r="AF568" t="s">
        <v>26</v>
      </c>
      <c r="AG568">
        <v>1.0500000000000001E-2</v>
      </c>
      <c r="AH568">
        <v>2</v>
      </c>
      <c r="AI568">
        <v>74764007</v>
      </c>
      <c r="AJ568">
        <v>532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ROW(Source!A469)</f>
        <v>469</v>
      </c>
      <c r="B569">
        <v>74764008</v>
      </c>
      <c r="C569">
        <v>74764003</v>
      </c>
      <c r="D569">
        <v>49525488</v>
      </c>
      <c r="E569">
        <v>1</v>
      </c>
      <c r="F569">
        <v>1</v>
      </c>
      <c r="G569">
        <v>1</v>
      </c>
      <c r="H569">
        <v>3</v>
      </c>
      <c r="I569" t="s">
        <v>537</v>
      </c>
      <c r="J569" t="s">
        <v>538</v>
      </c>
      <c r="K569" t="s">
        <v>539</v>
      </c>
      <c r="L569">
        <v>1346</v>
      </c>
      <c r="N569">
        <v>1009</v>
      </c>
      <c r="O569" t="s">
        <v>540</v>
      </c>
      <c r="P569" t="s">
        <v>540</v>
      </c>
      <c r="Q569">
        <v>1</v>
      </c>
      <c r="X569">
        <v>0.2</v>
      </c>
      <c r="Y569">
        <v>9.0399999999999991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6</v>
      </c>
      <c r="AG569">
        <v>0.2</v>
      </c>
      <c r="AH569">
        <v>2</v>
      </c>
      <c r="AI569">
        <v>74764008</v>
      </c>
      <c r="AJ569">
        <v>533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ROW(Source!A469)</f>
        <v>469</v>
      </c>
      <c r="B570">
        <v>74764009</v>
      </c>
      <c r="C570">
        <v>74764003</v>
      </c>
      <c r="D570">
        <v>49526492</v>
      </c>
      <c r="E570">
        <v>1</v>
      </c>
      <c r="F570">
        <v>1</v>
      </c>
      <c r="G570">
        <v>1</v>
      </c>
      <c r="H570">
        <v>3</v>
      </c>
      <c r="I570" t="s">
        <v>541</v>
      </c>
      <c r="J570" t="s">
        <v>542</v>
      </c>
      <c r="K570" t="s">
        <v>543</v>
      </c>
      <c r="L570">
        <v>1346</v>
      </c>
      <c r="N570">
        <v>1009</v>
      </c>
      <c r="O570" t="s">
        <v>540</v>
      </c>
      <c r="P570" t="s">
        <v>540</v>
      </c>
      <c r="Q570">
        <v>1</v>
      </c>
      <c r="X570">
        <v>0.56000000000000005</v>
      </c>
      <c r="Y570">
        <v>23.09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6</v>
      </c>
      <c r="AG570">
        <v>0.56000000000000005</v>
      </c>
      <c r="AH570">
        <v>2</v>
      </c>
      <c r="AI570">
        <v>74764009</v>
      </c>
      <c r="AJ570">
        <v>534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ROW(Source!A469)</f>
        <v>469</v>
      </c>
      <c r="B571">
        <v>74764010</v>
      </c>
      <c r="C571">
        <v>74764003</v>
      </c>
      <c r="D571">
        <v>49514680</v>
      </c>
      <c r="E571">
        <v>70</v>
      </c>
      <c r="F571">
        <v>1</v>
      </c>
      <c r="G571">
        <v>1</v>
      </c>
      <c r="H571">
        <v>3</v>
      </c>
      <c r="I571" t="s">
        <v>580</v>
      </c>
      <c r="J571" t="s">
        <v>6</v>
      </c>
      <c r="K571" t="s">
        <v>581</v>
      </c>
      <c r="L571">
        <v>1371</v>
      </c>
      <c r="N571">
        <v>1013</v>
      </c>
      <c r="O571" t="s">
        <v>23</v>
      </c>
      <c r="P571" t="s">
        <v>23</v>
      </c>
      <c r="Q571">
        <v>1</v>
      </c>
      <c r="X571">
        <v>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s">
        <v>6</v>
      </c>
      <c r="AG571">
        <v>1</v>
      </c>
      <c r="AH571">
        <v>3</v>
      </c>
      <c r="AI571">
        <v>-1</v>
      </c>
      <c r="AJ571" t="s">
        <v>6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ROW(Source!A471)</f>
        <v>471</v>
      </c>
      <c r="B572">
        <v>74763951</v>
      </c>
      <c r="C572">
        <v>74763950</v>
      </c>
      <c r="D572">
        <v>49510723</v>
      </c>
      <c r="E572">
        <v>70</v>
      </c>
      <c r="F572">
        <v>1</v>
      </c>
      <c r="G572">
        <v>1</v>
      </c>
      <c r="H572">
        <v>1</v>
      </c>
      <c r="I572" t="s">
        <v>546</v>
      </c>
      <c r="J572" t="s">
        <v>6</v>
      </c>
      <c r="K572" t="s">
        <v>547</v>
      </c>
      <c r="L572">
        <v>1191</v>
      </c>
      <c r="N572">
        <v>1013</v>
      </c>
      <c r="O572" t="s">
        <v>524</v>
      </c>
      <c r="P572" t="s">
        <v>524</v>
      </c>
      <c r="Q572">
        <v>1</v>
      </c>
      <c r="X572">
        <v>1.18</v>
      </c>
      <c r="Y572">
        <v>0</v>
      </c>
      <c r="Z572">
        <v>0</v>
      </c>
      <c r="AA572">
        <v>0</v>
      </c>
      <c r="AB572">
        <v>8.9700000000000006</v>
      </c>
      <c r="AC572">
        <v>0</v>
      </c>
      <c r="AD572">
        <v>1</v>
      </c>
      <c r="AE572">
        <v>1</v>
      </c>
      <c r="AF572" t="s">
        <v>26</v>
      </c>
      <c r="AG572">
        <v>1.2389999999999999</v>
      </c>
      <c r="AH572">
        <v>2</v>
      </c>
      <c r="AI572">
        <v>74763951</v>
      </c>
      <c r="AJ572">
        <v>536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ROW(Source!A471)</f>
        <v>471</v>
      </c>
      <c r="B573">
        <v>74763952</v>
      </c>
      <c r="C573">
        <v>74763950</v>
      </c>
      <c r="D573">
        <v>49510905</v>
      </c>
      <c r="E573">
        <v>70</v>
      </c>
      <c r="F573">
        <v>1</v>
      </c>
      <c r="G573">
        <v>1</v>
      </c>
      <c r="H573">
        <v>1</v>
      </c>
      <c r="I573" t="s">
        <v>525</v>
      </c>
      <c r="J573" t="s">
        <v>6</v>
      </c>
      <c r="K573" t="s">
        <v>526</v>
      </c>
      <c r="L573">
        <v>1191</v>
      </c>
      <c r="N573">
        <v>1013</v>
      </c>
      <c r="O573" t="s">
        <v>524</v>
      </c>
      <c r="P573" t="s">
        <v>524</v>
      </c>
      <c r="Q573">
        <v>1</v>
      </c>
      <c r="X573">
        <v>0.01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2</v>
      </c>
      <c r="AF573" t="s">
        <v>26</v>
      </c>
      <c r="AG573">
        <v>1.0500000000000001E-2</v>
      </c>
      <c r="AH573">
        <v>2</v>
      </c>
      <c r="AI573">
        <v>74763952</v>
      </c>
      <c r="AJ573">
        <v>537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ROW(Source!A471)</f>
        <v>471</v>
      </c>
      <c r="B574">
        <v>74763953</v>
      </c>
      <c r="C574">
        <v>74763950</v>
      </c>
      <c r="D574">
        <v>49672695</v>
      </c>
      <c r="E574">
        <v>1</v>
      </c>
      <c r="F574">
        <v>1</v>
      </c>
      <c r="G574">
        <v>1</v>
      </c>
      <c r="H574">
        <v>2</v>
      </c>
      <c r="I574" t="s">
        <v>531</v>
      </c>
      <c r="J574" t="s">
        <v>532</v>
      </c>
      <c r="K574" t="s">
        <v>533</v>
      </c>
      <c r="L574">
        <v>1367</v>
      </c>
      <c r="N574">
        <v>1011</v>
      </c>
      <c r="O574" t="s">
        <v>530</v>
      </c>
      <c r="P574" t="s">
        <v>530</v>
      </c>
      <c r="Q574">
        <v>1</v>
      </c>
      <c r="X574">
        <v>0.3</v>
      </c>
      <c r="Y574">
        <v>0</v>
      </c>
      <c r="Z574">
        <v>3.12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26</v>
      </c>
      <c r="AG574">
        <v>0.315</v>
      </c>
      <c r="AH574">
        <v>2</v>
      </c>
      <c r="AI574">
        <v>74763953</v>
      </c>
      <c r="AJ574">
        <v>538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ROW(Source!A471)</f>
        <v>471</v>
      </c>
      <c r="B575">
        <v>74763954</v>
      </c>
      <c r="C575">
        <v>74763950</v>
      </c>
      <c r="D575">
        <v>49673503</v>
      </c>
      <c r="E575">
        <v>1</v>
      </c>
      <c r="F575">
        <v>1</v>
      </c>
      <c r="G575">
        <v>1</v>
      </c>
      <c r="H575">
        <v>2</v>
      </c>
      <c r="I575" t="s">
        <v>534</v>
      </c>
      <c r="J575" t="s">
        <v>535</v>
      </c>
      <c r="K575" t="s">
        <v>536</v>
      </c>
      <c r="L575">
        <v>1367</v>
      </c>
      <c r="N575">
        <v>1011</v>
      </c>
      <c r="O575" t="s">
        <v>530</v>
      </c>
      <c r="P575" t="s">
        <v>530</v>
      </c>
      <c r="Q575">
        <v>1</v>
      </c>
      <c r="X575">
        <v>0.01</v>
      </c>
      <c r="Y575">
        <v>0</v>
      </c>
      <c r="Z575">
        <v>65.709999999999994</v>
      </c>
      <c r="AA575">
        <v>11.6</v>
      </c>
      <c r="AB575">
        <v>0</v>
      </c>
      <c r="AC575">
        <v>0</v>
      </c>
      <c r="AD575">
        <v>1</v>
      </c>
      <c r="AE575">
        <v>0</v>
      </c>
      <c r="AF575" t="s">
        <v>26</v>
      </c>
      <c r="AG575">
        <v>1.0500000000000001E-2</v>
      </c>
      <c r="AH575">
        <v>2</v>
      </c>
      <c r="AI575">
        <v>74763954</v>
      </c>
      <c r="AJ575">
        <v>539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ROW(Source!A471)</f>
        <v>471</v>
      </c>
      <c r="B576">
        <v>74763955</v>
      </c>
      <c r="C576">
        <v>74763950</v>
      </c>
      <c r="D576">
        <v>49525488</v>
      </c>
      <c r="E576">
        <v>1</v>
      </c>
      <c r="F576">
        <v>1</v>
      </c>
      <c r="G576">
        <v>1</v>
      </c>
      <c r="H576">
        <v>3</v>
      </c>
      <c r="I576" t="s">
        <v>537</v>
      </c>
      <c r="J576" t="s">
        <v>538</v>
      </c>
      <c r="K576" t="s">
        <v>539</v>
      </c>
      <c r="L576">
        <v>1346</v>
      </c>
      <c r="N576">
        <v>1009</v>
      </c>
      <c r="O576" t="s">
        <v>540</v>
      </c>
      <c r="P576" t="s">
        <v>540</v>
      </c>
      <c r="Q576">
        <v>1</v>
      </c>
      <c r="X576">
        <v>0.3</v>
      </c>
      <c r="Y576">
        <v>9.0399999999999991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6</v>
      </c>
      <c r="AG576">
        <v>0.3</v>
      </c>
      <c r="AH576">
        <v>2</v>
      </c>
      <c r="AI576">
        <v>74763955</v>
      </c>
      <c r="AJ576">
        <v>540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ROW(Source!A471)</f>
        <v>471</v>
      </c>
      <c r="B577">
        <v>74763956</v>
      </c>
      <c r="C577">
        <v>74763950</v>
      </c>
      <c r="D577">
        <v>49526492</v>
      </c>
      <c r="E577">
        <v>1</v>
      </c>
      <c r="F577">
        <v>1</v>
      </c>
      <c r="G577">
        <v>1</v>
      </c>
      <c r="H577">
        <v>3</v>
      </c>
      <c r="I577" t="s">
        <v>541</v>
      </c>
      <c r="J577" t="s">
        <v>542</v>
      </c>
      <c r="K577" t="s">
        <v>543</v>
      </c>
      <c r="L577">
        <v>1346</v>
      </c>
      <c r="N577">
        <v>1009</v>
      </c>
      <c r="O577" t="s">
        <v>540</v>
      </c>
      <c r="P577" t="s">
        <v>540</v>
      </c>
      <c r="Q577">
        <v>1</v>
      </c>
      <c r="X577">
        <v>0.69</v>
      </c>
      <c r="Y577">
        <v>23.09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6</v>
      </c>
      <c r="AG577">
        <v>0.69</v>
      </c>
      <c r="AH577">
        <v>2</v>
      </c>
      <c r="AI577">
        <v>74763956</v>
      </c>
      <c r="AJ577">
        <v>541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ROW(Source!A471)</f>
        <v>471</v>
      </c>
      <c r="B578">
        <v>74763957</v>
      </c>
      <c r="C578">
        <v>74763950</v>
      </c>
      <c r="D578">
        <v>49514680</v>
      </c>
      <c r="E578">
        <v>70</v>
      </c>
      <c r="F578">
        <v>1</v>
      </c>
      <c r="G578">
        <v>1</v>
      </c>
      <c r="H578">
        <v>3</v>
      </c>
      <c r="I578" t="s">
        <v>580</v>
      </c>
      <c r="J578" t="s">
        <v>6</v>
      </c>
      <c r="K578" t="s">
        <v>581</v>
      </c>
      <c r="L578">
        <v>1371</v>
      </c>
      <c r="N578">
        <v>1013</v>
      </c>
      <c r="O578" t="s">
        <v>23</v>
      </c>
      <c r="P578" t="s">
        <v>23</v>
      </c>
      <c r="Q578">
        <v>1</v>
      </c>
      <c r="X578">
        <v>1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s">
        <v>6</v>
      </c>
      <c r="AG578">
        <v>1</v>
      </c>
      <c r="AH578">
        <v>3</v>
      </c>
      <c r="AI578">
        <v>-1</v>
      </c>
      <c r="AJ578" t="s">
        <v>6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ROW(Source!A476)</f>
        <v>476</v>
      </c>
      <c r="B579">
        <v>74764014</v>
      </c>
      <c r="C579">
        <v>74764013</v>
      </c>
      <c r="D579">
        <v>49510723</v>
      </c>
      <c r="E579">
        <v>70</v>
      </c>
      <c r="F579">
        <v>1</v>
      </c>
      <c r="G579">
        <v>1</v>
      </c>
      <c r="H579">
        <v>1</v>
      </c>
      <c r="I579" t="s">
        <v>546</v>
      </c>
      <c r="J579" t="s">
        <v>6</v>
      </c>
      <c r="K579" t="s">
        <v>547</v>
      </c>
      <c r="L579">
        <v>1191</v>
      </c>
      <c r="N579">
        <v>1013</v>
      </c>
      <c r="O579" t="s">
        <v>524</v>
      </c>
      <c r="P579" t="s">
        <v>524</v>
      </c>
      <c r="Q579">
        <v>1</v>
      </c>
      <c r="X579">
        <v>1.47</v>
      </c>
      <c r="Y579">
        <v>0</v>
      </c>
      <c r="Z579">
        <v>0</v>
      </c>
      <c r="AA579">
        <v>0</v>
      </c>
      <c r="AB579">
        <v>8.9700000000000006</v>
      </c>
      <c r="AC579">
        <v>0</v>
      </c>
      <c r="AD579">
        <v>1</v>
      </c>
      <c r="AE579">
        <v>1</v>
      </c>
      <c r="AF579" t="s">
        <v>26</v>
      </c>
      <c r="AG579">
        <v>1.5435000000000001</v>
      </c>
      <c r="AH579">
        <v>2</v>
      </c>
      <c r="AI579">
        <v>74764014</v>
      </c>
      <c r="AJ579">
        <v>546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ROW(Source!A476)</f>
        <v>476</v>
      </c>
      <c r="B580">
        <v>74764015</v>
      </c>
      <c r="C580">
        <v>74764013</v>
      </c>
      <c r="D580">
        <v>49510905</v>
      </c>
      <c r="E580">
        <v>70</v>
      </c>
      <c r="F580">
        <v>1</v>
      </c>
      <c r="G580">
        <v>1</v>
      </c>
      <c r="H580">
        <v>1</v>
      </c>
      <c r="I580" t="s">
        <v>525</v>
      </c>
      <c r="J580" t="s">
        <v>6</v>
      </c>
      <c r="K580" t="s">
        <v>526</v>
      </c>
      <c r="L580">
        <v>1191</v>
      </c>
      <c r="N580">
        <v>1013</v>
      </c>
      <c r="O580" t="s">
        <v>524</v>
      </c>
      <c r="P580" t="s">
        <v>524</v>
      </c>
      <c r="Q580">
        <v>1</v>
      </c>
      <c r="X580">
        <v>0.01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2</v>
      </c>
      <c r="AF580" t="s">
        <v>26</v>
      </c>
      <c r="AG580">
        <v>1.0500000000000001E-2</v>
      </c>
      <c r="AH580">
        <v>2</v>
      </c>
      <c r="AI580">
        <v>74764015</v>
      </c>
      <c r="AJ580">
        <v>547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ROW(Source!A476)</f>
        <v>476</v>
      </c>
      <c r="B581">
        <v>74764016</v>
      </c>
      <c r="C581">
        <v>74764013</v>
      </c>
      <c r="D581">
        <v>49672695</v>
      </c>
      <c r="E581">
        <v>1</v>
      </c>
      <c r="F581">
        <v>1</v>
      </c>
      <c r="G581">
        <v>1</v>
      </c>
      <c r="H581">
        <v>2</v>
      </c>
      <c r="I581" t="s">
        <v>531</v>
      </c>
      <c r="J581" t="s">
        <v>532</v>
      </c>
      <c r="K581" t="s">
        <v>533</v>
      </c>
      <c r="L581">
        <v>1367</v>
      </c>
      <c r="N581">
        <v>1011</v>
      </c>
      <c r="O581" t="s">
        <v>530</v>
      </c>
      <c r="P581" t="s">
        <v>530</v>
      </c>
      <c r="Q581">
        <v>1</v>
      </c>
      <c r="X581">
        <v>0.37</v>
      </c>
      <c r="Y581">
        <v>0</v>
      </c>
      <c r="Z581">
        <v>3.12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26</v>
      </c>
      <c r="AG581">
        <v>0.38850000000000001</v>
      </c>
      <c r="AH581">
        <v>2</v>
      </c>
      <c r="AI581">
        <v>74764016</v>
      </c>
      <c r="AJ581">
        <v>548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ROW(Source!A476)</f>
        <v>476</v>
      </c>
      <c r="B582">
        <v>74764017</v>
      </c>
      <c r="C582">
        <v>74764013</v>
      </c>
      <c r="D582">
        <v>49673503</v>
      </c>
      <c r="E582">
        <v>1</v>
      </c>
      <c r="F582">
        <v>1</v>
      </c>
      <c r="G582">
        <v>1</v>
      </c>
      <c r="H582">
        <v>2</v>
      </c>
      <c r="I582" t="s">
        <v>534</v>
      </c>
      <c r="J582" t="s">
        <v>535</v>
      </c>
      <c r="K582" t="s">
        <v>536</v>
      </c>
      <c r="L582">
        <v>1367</v>
      </c>
      <c r="N582">
        <v>1011</v>
      </c>
      <c r="O582" t="s">
        <v>530</v>
      </c>
      <c r="P582" t="s">
        <v>530</v>
      </c>
      <c r="Q582">
        <v>1</v>
      </c>
      <c r="X582">
        <v>0.01</v>
      </c>
      <c r="Y582">
        <v>0</v>
      </c>
      <c r="Z582">
        <v>65.709999999999994</v>
      </c>
      <c r="AA582">
        <v>11.6</v>
      </c>
      <c r="AB582">
        <v>0</v>
      </c>
      <c r="AC582">
        <v>0</v>
      </c>
      <c r="AD582">
        <v>1</v>
      </c>
      <c r="AE582">
        <v>0</v>
      </c>
      <c r="AF582" t="s">
        <v>26</v>
      </c>
      <c r="AG582">
        <v>1.0500000000000001E-2</v>
      </c>
      <c r="AH582">
        <v>2</v>
      </c>
      <c r="AI582">
        <v>74764017</v>
      </c>
      <c r="AJ582">
        <v>549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ROW(Source!A476)</f>
        <v>476</v>
      </c>
      <c r="B583">
        <v>74764018</v>
      </c>
      <c r="C583">
        <v>74764013</v>
      </c>
      <c r="D583">
        <v>49525488</v>
      </c>
      <c r="E583">
        <v>1</v>
      </c>
      <c r="F583">
        <v>1</v>
      </c>
      <c r="G583">
        <v>1</v>
      </c>
      <c r="H583">
        <v>3</v>
      </c>
      <c r="I583" t="s">
        <v>537</v>
      </c>
      <c r="J583" t="s">
        <v>538</v>
      </c>
      <c r="K583" t="s">
        <v>539</v>
      </c>
      <c r="L583">
        <v>1346</v>
      </c>
      <c r="N583">
        <v>1009</v>
      </c>
      <c r="O583" t="s">
        <v>540</v>
      </c>
      <c r="P583" t="s">
        <v>540</v>
      </c>
      <c r="Q583">
        <v>1</v>
      </c>
      <c r="X583">
        <v>0.5</v>
      </c>
      <c r="Y583">
        <v>9.0399999999999991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6</v>
      </c>
      <c r="AG583">
        <v>0.5</v>
      </c>
      <c r="AH583">
        <v>2</v>
      </c>
      <c r="AI583">
        <v>74764018</v>
      </c>
      <c r="AJ583">
        <v>550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ROW(Source!A476)</f>
        <v>476</v>
      </c>
      <c r="B584">
        <v>74764019</v>
      </c>
      <c r="C584">
        <v>74764013</v>
      </c>
      <c r="D584">
        <v>49526492</v>
      </c>
      <c r="E584">
        <v>1</v>
      </c>
      <c r="F584">
        <v>1</v>
      </c>
      <c r="G584">
        <v>1</v>
      </c>
      <c r="H584">
        <v>3</v>
      </c>
      <c r="I584" t="s">
        <v>541</v>
      </c>
      <c r="J584" t="s">
        <v>542</v>
      </c>
      <c r="K584" t="s">
        <v>543</v>
      </c>
      <c r="L584">
        <v>1346</v>
      </c>
      <c r="N584">
        <v>1009</v>
      </c>
      <c r="O584" t="s">
        <v>540</v>
      </c>
      <c r="P584" t="s">
        <v>540</v>
      </c>
      <c r="Q584">
        <v>1</v>
      </c>
      <c r="X584">
        <v>1.03</v>
      </c>
      <c r="Y584">
        <v>23.09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6</v>
      </c>
      <c r="AG584">
        <v>1.03</v>
      </c>
      <c r="AH584">
        <v>2</v>
      </c>
      <c r="AI584">
        <v>74764019</v>
      </c>
      <c r="AJ584">
        <v>551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ROW(Source!A476)</f>
        <v>476</v>
      </c>
      <c r="B585">
        <v>74764020</v>
      </c>
      <c r="C585">
        <v>74764013</v>
      </c>
      <c r="D585">
        <v>49514680</v>
      </c>
      <c r="E585">
        <v>70</v>
      </c>
      <c r="F585">
        <v>1</v>
      </c>
      <c r="G585">
        <v>1</v>
      </c>
      <c r="H585">
        <v>3</v>
      </c>
      <c r="I585" t="s">
        <v>580</v>
      </c>
      <c r="J585" t="s">
        <v>6</v>
      </c>
      <c r="K585" t="s">
        <v>581</v>
      </c>
      <c r="L585">
        <v>1371</v>
      </c>
      <c r="N585">
        <v>1013</v>
      </c>
      <c r="O585" t="s">
        <v>23</v>
      </c>
      <c r="P585" t="s">
        <v>23</v>
      </c>
      <c r="Q585">
        <v>1</v>
      </c>
      <c r="X585">
        <v>1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s">
        <v>6</v>
      </c>
      <c r="AG585">
        <v>1</v>
      </c>
      <c r="AH585">
        <v>3</v>
      </c>
      <c r="AI585">
        <v>-1</v>
      </c>
      <c r="AJ585" t="s">
        <v>6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ROW(Source!A478)</f>
        <v>478</v>
      </c>
      <c r="B586">
        <v>74764170</v>
      </c>
      <c r="C586">
        <v>74764155</v>
      </c>
      <c r="D586">
        <v>31715109</v>
      </c>
      <c r="E586">
        <v>70</v>
      </c>
      <c r="F586">
        <v>1</v>
      </c>
      <c r="G586">
        <v>1</v>
      </c>
      <c r="H586">
        <v>1</v>
      </c>
      <c r="I586" t="s">
        <v>548</v>
      </c>
      <c r="J586" t="s">
        <v>6</v>
      </c>
      <c r="K586" t="s">
        <v>549</v>
      </c>
      <c r="L586">
        <v>1191</v>
      </c>
      <c r="N586">
        <v>1013</v>
      </c>
      <c r="O586" t="s">
        <v>524</v>
      </c>
      <c r="P586" t="s">
        <v>524</v>
      </c>
      <c r="Q586">
        <v>1</v>
      </c>
      <c r="X586">
        <v>141</v>
      </c>
      <c r="Y586">
        <v>0</v>
      </c>
      <c r="Z586">
        <v>0</v>
      </c>
      <c r="AA586">
        <v>0</v>
      </c>
      <c r="AB586">
        <v>8.74</v>
      </c>
      <c r="AC586">
        <v>0</v>
      </c>
      <c r="AD586">
        <v>1</v>
      </c>
      <c r="AE586">
        <v>1</v>
      </c>
      <c r="AF586" t="s">
        <v>64</v>
      </c>
      <c r="AG586">
        <v>148.05000000000001</v>
      </c>
      <c r="AH586">
        <v>2</v>
      </c>
      <c r="AI586">
        <v>74764156</v>
      </c>
      <c r="AJ586">
        <v>553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ROW(Source!A478)</f>
        <v>478</v>
      </c>
      <c r="B587">
        <v>74764171</v>
      </c>
      <c r="C587">
        <v>74764155</v>
      </c>
      <c r="D587">
        <v>31709492</v>
      </c>
      <c r="E587">
        <v>70</v>
      </c>
      <c r="F587">
        <v>1</v>
      </c>
      <c r="G587">
        <v>1</v>
      </c>
      <c r="H587">
        <v>1</v>
      </c>
      <c r="I587" t="s">
        <v>525</v>
      </c>
      <c r="J587" t="s">
        <v>6</v>
      </c>
      <c r="K587" t="s">
        <v>526</v>
      </c>
      <c r="L587">
        <v>1191</v>
      </c>
      <c r="N587">
        <v>1013</v>
      </c>
      <c r="O587" t="s">
        <v>524</v>
      </c>
      <c r="P587" t="s">
        <v>524</v>
      </c>
      <c r="Q587">
        <v>1</v>
      </c>
      <c r="X587">
        <v>0.94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2</v>
      </c>
      <c r="AF587" t="s">
        <v>64</v>
      </c>
      <c r="AG587">
        <v>0.98699999999999999</v>
      </c>
      <c r="AH587">
        <v>2</v>
      </c>
      <c r="AI587">
        <v>74764157</v>
      </c>
      <c r="AJ587">
        <v>554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ROW(Source!A478)</f>
        <v>478</v>
      </c>
      <c r="B588">
        <v>74764172</v>
      </c>
      <c r="C588">
        <v>74764155</v>
      </c>
      <c r="D588">
        <v>49672573</v>
      </c>
      <c r="E588">
        <v>1</v>
      </c>
      <c r="F588">
        <v>1</v>
      </c>
      <c r="G588">
        <v>1</v>
      </c>
      <c r="H588">
        <v>2</v>
      </c>
      <c r="I588" t="s">
        <v>527</v>
      </c>
      <c r="J588" t="s">
        <v>528</v>
      </c>
      <c r="K588" t="s">
        <v>529</v>
      </c>
      <c r="L588">
        <v>1367</v>
      </c>
      <c r="N588">
        <v>1011</v>
      </c>
      <c r="O588" t="s">
        <v>530</v>
      </c>
      <c r="P588" t="s">
        <v>530</v>
      </c>
      <c r="Q588">
        <v>1</v>
      </c>
      <c r="X588">
        <v>0.38</v>
      </c>
      <c r="Y588">
        <v>0</v>
      </c>
      <c r="Z588">
        <v>115.4</v>
      </c>
      <c r="AA588">
        <v>13.5</v>
      </c>
      <c r="AB588">
        <v>0</v>
      </c>
      <c r="AC588">
        <v>0</v>
      </c>
      <c r="AD588">
        <v>1</v>
      </c>
      <c r="AE588">
        <v>0</v>
      </c>
      <c r="AF588" t="s">
        <v>64</v>
      </c>
      <c r="AG588">
        <v>0.39900000000000002</v>
      </c>
      <c r="AH588">
        <v>2</v>
      </c>
      <c r="AI588">
        <v>74764158</v>
      </c>
      <c r="AJ588">
        <v>555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ROW(Source!A478)</f>
        <v>478</v>
      </c>
      <c r="B589">
        <v>74764173</v>
      </c>
      <c r="C589">
        <v>74764155</v>
      </c>
      <c r="D589">
        <v>49672703</v>
      </c>
      <c r="E589">
        <v>1</v>
      </c>
      <c r="F589">
        <v>1</v>
      </c>
      <c r="G589">
        <v>1</v>
      </c>
      <c r="H589">
        <v>2</v>
      </c>
      <c r="I589" t="s">
        <v>550</v>
      </c>
      <c r="J589" t="s">
        <v>551</v>
      </c>
      <c r="K589" t="s">
        <v>552</v>
      </c>
      <c r="L589">
        <v>1367</v>
      </c>
      <c r="N589">
        <v>1011</v>
      </c>
      <c r="O589" t="s">
        <v>530</v>
      </c>
      <c r="P589" t="s">
        <v>530</v>
      </c>
      <c r="Q589">
        <v>1</v>
      </c>
      <c r="X589">
        <v>0.34</v>
      </c>
      <c r="Y589">
        <v>0</v>
      </c>
      <c r="Z589">
        <v>6.66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64</v>
      </c>
      <c r="AG589">
        <v>0.35700000000000004</v>
      </c>
      <c r="AH589">
        <v>2</v>
      </c>
      <c r="AI589">
        <v>74764159</v>
      </c>
      <c r="AJ589">
        <v>556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ROW(Source!A478)</f>
        <v>478</v>
      </c>
      <c r="B590">
        <v>74764174</v>
      </c>
      <c r="C590">
        <v>74764155</v>
      </c>
      <c r="D590">
        <v>49673503</v>
      </c>
      <c r="E590">
        <v>1</v>
      </c>
      <c r="F590">
        <v>1</v>
      </c>
      <c r="G590">
        <v>1</v>
      </c>
      <c r="H590">
        <v>2</v>
      </c>
      <c r="I590" t="s">
        <v>534</v>
      </c>
      <c r="J590" t="s">
        <v>535</v>
      </c>
      <c r="K590" t="s">
        <v>536</v>
      </c>
      <c r="L590">
        <v>1367</v>
      </c>
      <c r="N590">
        <v>1011</v>
      </c>
      <c r="O590" t="s">
        <v>530</v>
      </c>
      <c r="P590" t="s">
        <v>530</v>
      </c>
      <c r="Q590">
        <v>1</v>
      </c>
      <c r="X590">
        <v>0.56000000000000005</v>
      </c>
      <c r="Y590">
        <v>0</v>
      </c>
      <c r="Z590">
        <v>65.709999999999994</v>
      </c>
      <c r="AA590">
        <v>11.6</v>
      </c>
      <c r="AB590">
        <v>0</v>
      </c>
      <c r="AC590">
        <v>0</v>
      </c>
      <c r="AD590">
        <v>1</v>
      </c>
      <c r="AE590">
        <v>0</v>
      </c>
      <c r="AF590" t="s">
        <v>64</v>
      </c>
      <c r="AG590">
        <v>0.58800000000000008</v>
      </c>
      <c r="AH590">
        <v>2</v>
      </c>
      <c r="AI590">
        <v>74764160</v>
      </c>
      <c r="AJ590">
        <v>557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ROW(Source!A478)</f>
        <v>478</v>
      </c>
      <c r="B591">
        <v>74764175</v>
      </c>
      <c r="C591">
        <v>74764155</v>
      </c>
      <c r="D591">
        <v>49673715</v>
      </c>
      <c r="E591">
        <v>1</v>
      </c>
      <c r="F591">
        <v>1</v>
      </c>
      <c r="G591">
        <v>1</v>
      </c>
      <c r="H591">
        <v>2</v>
      </c>
      <c r="I591" t="s">
        <v>553</v>
      </c>
      <c r="J591" t="s">
        <v>554</v>
      </c>
      <c r="K591" t="s">
        <v>555</v>
      </c>
      <c r="L591">
        <v>1367</v>
      </c>
      <c r="N591">
        <v>1011</v>
      </c>
      <c r="O591" t="s">
        <v>530</v>
      </c>
      <c r="P591" t="s">
        <v>530</v>
      </c>
      <c r="Q591">
        <v>1</v>
      </c>
      <c r="X591">
        <v>1.4</v>
      </c>
      <c r="Y591">
        <v>0</v>
      </c>
      <c r="Z591">
        <v>8.1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64</v>
      </c>
      <c r="AG591">
        <v>1.47</v>
      </c>
      <c r="AH591">
        <v>2</v>
      </c>
      <c r="AI591">
        <v>74764161</v>
      </c>
      <c r="AJ591">
        <v>558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ROW(Source!A478)</f>
        <v>478</v>
      </c>
      <c r="B592">
        <v>74764176</v>
      </c>
      <c r="C592">
        <v>74764155</v>
      </c>
      <c r="D592">
        <v>49521144</v>
      </c>
      <c r="E592">
        <v>1</v>
      </c>
      <c r="F592">
        <v>1</v>
      </c>
      <c r="G592">
        <v>1</v>
      </c>
      <c r="H592">
        <v>3</v>
      </c>
      <c r="I592" t="s">
        <v>556</v>
      </c>
      <c r="J592" t="s">
        <v>557</v>
      </c>
      <c r="K592" t="s">
        <v>558</v>
      </c>
      <c r="L592">
        <v>1348</v>
      </c>
      <c r="N592">
        <v>1009</v>
      </c>
      <c r="O592" t="s">
        <v>559</v>
      </c>
      <c r="P592" t="s">
        <v>559</v>
      </c>
      <c r="Q592">
        <v>1000</v>
      </c>
      <c r="X592">
        <v>8.8999999999999995E-4</v>
      </c>
      <c r="Y592">
        <v>26499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6</v>
      </c>
      <c r="AG592">
        <v>8.8999999999999995E-4</v>
      </c>
      <c r="AH592">
        <v>2</v>
      </c>
      <c r="AI592">
        <v>74764162</v>
      </c>
      <c r="AJ592">
        <v>559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ROW(Source!A478)</f>
        <v>478</v>
      </c>
      <c r="B593">
        <v>74764177</v>
      </c>
      <c r="C593">
        <v>74764155</v>
      </c>
      <c r="D593">
        <v>49524301</v>
      </c>
      <c r="E593">
        <v>1</v>
      </c>
      <c r="F593">
        <v>1</v>
      </c>
      <c r="G593">
        <v>1</v>
      </c>
      <c r="H593">
        <v>3</v>
      </c>
      <c r="I593" t="s">
        <v>560</v>
      </c>
      <c r="J593" t="s">
        <v>561</v>
      </c>
      <c r="K593" t="s">
        <v>562</v>
      </c>
      <c r="L593">
        <v>1348</v>
      </c>
      <c r="N593">
        <v>1009</v>
      </c>
      <c r="O593" t="s">
        <v>559</v>
      </c>
      <c r="P593" t="s">
        <v>559</v>
      </c>
      <c r="Q593">
        <v>1000</v>
      </c>
      <c r="X593">
        <v>4.0999999999999999E-4</v>
      </c>
      <c r="Y593">
        <v>10362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6</v>
      </c>
      <c r="AG593">
        <v>4.0999999999999999E-4</v>
      </c>
      <c r="AH593">
        <v>2</v>
      </c>
      <c r="AI593">
        <v>74764163</v>
      </c>
      <c r="AJ593">
        <v>560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ROW(Source!A478)</f>
        <v>478</v>
      </c>
      <c r="B594">
        <v>74764178</v>
      </c>
      <c r="C594">
        <v>74764155</v>
      </c>
      <c r="D594">
        <v>49525488</v>
      </c>
      <c r="E594">
        <v>1</v>
      </c>
      <c r="F594">
        <v>1</v>
      </c>
      <c r="G594">
        <v>1</v>
      </c>
      <c r="H594">
        <v>3</v>
      </c>
      <c r="I594" t="s">
        <v>537</v>
      </c>
      <c r="J594" t="s">
        <v>538</v>
      </c>
      <c r="K594" t="s">
        <v>539</v>
      </c>
      <c r="L594">
        <v>1346</v>
      </c>
      <c r="N594">
        <v>1009</v>
      </c>
      <c r="O594" t="s">
        <v>540</v>
      </c>
      <c r="P594" t="s">
        <v>540</v>
      </c>
      <c r="Q594">
        <v>1</v>
      </c>
      <c r="X594">
        <v>15</v>
      </c>
      <c r="Y594">
        <v>9.0399999999999991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6</v>
      </c>
      <c r="AG594">
        <v>15</v>
      </c>
      <c r="AH594">
        <v>2</v>
      </c>
      <c r="AI594">
        <v>74764164</v>
      </c>
      <c r="AJ594">
        <v>561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ROW(Source!A478)</f>
        <v>478</v>
      </c>
      <c r="B595">
        <v>74764179</v>
      </c>
      <c r="C595">
        <v>74764155</v>
      </c>
      <c r="D595">
        <v>49526492</v>
      </c>
      <c r="E595">
        <v>1</v>
      </c>
      <c r="F595">
        <v>1</v>
      </c>
      <c r="G595">
        <v>1</v>
      </c>
      <c r="H595">
        <v>3</v>
      </c>
      <c r="I595" t="s">
        <v>541</v>
      </c>
      <c r="J595" t="s">
        <v>542</v>
      </c>
      <c r="K595" t="s">
        <v>543</v>
      </c>
      <c r="L595">
        <v>1346</v>
      </c>
      <c r="N595">
        <v>1009</v>
      </c>
      <c r="O595" t="s">
        <v>540</v>
      </c>
      <c r="P595" t="s">
        <v>540</v>
      </c>
      <c r="Q595">
        <v>1</v>
      </c>
      <c r="X595">
        <v>8</v>
      </c>
      <c r="Y595">
        <v>23.09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6</v>
      </c>
      <c r="AG595">
        <v>8</v>
      </c>
      <c r="AH595">
        <v>2</v>
      </c>
      <c r="AI595">
        <v>74764165</v>
      </c>
      <c r="AJ595">
        <v>562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ROW(Source!A478)</f>
        <v>478</v>
      </c>
      <c r="B596">
        <v>74764180</v>
      </c>
      <c r="C596">
        <v>74764155</v>
      </c>
      <c r="D596">
        <v>49512814</v>
      </c>
      <c r="E596">
        <v>70</v>
      </c>
      <c r="F596">
        <v>1</v>
      </c>
      <c r="G596">
        <v>1</v>
      </c>
      <c r="H596">
        <v>3</v>
      </c>
      <c r="I596" t="s">
        <v>582</v>
      </c>
      <c r="J596" t="s">
        <v>6</v>
      </c>
      <c r="K596" t="s">
        <v>583</v>
      </c>
      <c r="L596">
        <v>1327</v>
      </c>
      <c r="N596">
        <v>1005</v>
      </c>
      <c r="O596" t="s">
        <v>105</v>
      </c>
      <c r="P596" t="s">
        <v>105</v>
      </c>
      <c r="Q596">
        <v>1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</v>
      </c>
      <c r="AD596">
        <v>0</v>
      </c>
      <c r="AE596">
        <v>0</v>
      </c>
      <c r="AF596" t="s">
        <v>6</v>
      </c>
      <c r="AG596">
        <v>0</v>
      </c>
      <c r="AH596">
        <v>3</v>
      </c>
      <c r="AI596">
        <v>-1</v>
      </c>
      <c r="AJ596" t="s">
        <v>6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ROW(Source!A478)</f>
        <v>478</v>
      </c>
      <c r="B597">
        <v>74764181</v>
      </c>
      <c r="C597">
        <v>74764155</v>
      </c>
      <c r="D597">
        <v>49555131</v>
      </c>
      <c r="E597">
        <v>1</v>
      </c>
      <c r="F597">
        <v>1</v>
      </c>
      <c r="G597">
        <v>1</v>
      </c>
      <c r="H597">
        <v>3</v>
      </c>
      <c r="I597" t="s">
        <v>563</v>
      </c>
      <c r="J597" t="s">
        <v>564</v>
      </c>
      <c r="K597" t="s">
        <v>565</v>
      </c>
      <c r="L597">
        <v>1348</v>
      </c>
      <c r="N597">
        <v>1009</v>
      </c>
      <c r="O597" t="s">
        <v>559</v>
      </c>
      <c r="P597" t="s">
        <v>559</v>
      </c>
      <c r="Q597">
        <v>1000</v>
      </c>
      <c r="X597">
        <v>5.0099999999999997E-3</v>
      </c>
      <c r="Y597">
        <v>17183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6</v>
      </c>
      <c r="AG597">
        <v>5.0099999999999997E-3</v>
      </c>
      <c r="AH597">
        <v>2</v>
      </c>
      <c r="AI597">
        <v>74764167</v>
      </c>
      <c r="AJ597">
        <v>563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ROW(Source!A478)</f>
        <v>478</v>
      </c>
      <c r="B598">
        <v>74764182</v>
      </c>
      <c r="C598">
        <v>74764155</v>
      </c>
      <c r="D598">
        <v>49514607</v>
      </c>
      <c r="E598">
        <v>70</v>
      </c>
      <c r="F598">
        <v>1</v>
      </c>
      <c r="G598">
        <v>1</v>
      </c>
      <c r="H598">
        <v>3</v>
      </c>
      <c r="I598" t="s">
        <v>584</v>
      </c>
      <c r="J598" t="s">
        <v>6</v>
      </c>
      <c r="K598" t="s">
        <v>585</v>
      </c>
      <c r="L598">
        <v>1327</v>
      </c>
      <c r="N598">
        <v>1005</v>
      </c>
      <c r="O598" t="s">
        <v>105</v>
      </c>
      <c r="P598" t="s">
        <v>105</v>
      </c>
      <c r="Q598">
        <v>1</v>
      </c>
      <c r="X598">
        <v>100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s">
        <v>6</v>
      </c>
      <c r="AG598">
        <v>100</v>
      </c>
      <c r="AH598">
        <v>3</v>
      </c>
      <c r="AI598">
        <v>-1</v>
      </c>
      <c r="AJ598" t="s">
        <v>6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ROW(Source!A478)</f>
        <v>478</v>
      </c>
      <c r="B599">
        <v>74764183</v>
      </c>
      <c r="C599">
        <v>74764155</v>
      </c>
      <c r="D599">
        <v>49514616</v>
      </c>
      <c r="E599">
        <v>70</v>
      </c>
      <c r="F599">
        <v>1</v>
      </c>
      <c r="G599">
        <v>1</v>
      </c>
      <c r="H599">
        <v>3</v>
      </c>
      <c r="I599" t="s">
        <v>586</v>
      </c>
      <c r="J599" t="s">
        <v>6</v>
      </c>
      <c r="K599" t="s">
        <v>587</v>
      </c>
      <c r="L599">
        <v>1346</v>
      </c>
      <c r="N599">
        <v>1009</v>
      </c>
      <c r="O599" t="s">
        <v>540</v>
      </c>
      <c r="P599" t="s">
        <v>540</v>
      </c>
      <c r="Q599">
        <v>1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</v>
      </c>
      <c r="AD599">
        <v>0</v>
      </c>
      <c r="AE599">
        <v>0</v>
      </c>
      <c r="AF599" t="s">
        <v>6</v>
      </c>
      <c r="AG599">
        <v>0</v>
      </c>
      <c r="AH599">
        <v>3</v>
      </c>
      <c r="AI599">
        <v>-1</v>
      </c>
      <c r="AJ599" t="s">
        <v>6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ROW(Source!A478)</f>
        <v>478</v>
      </c>
      <c r="B600">
        <v>74764184</v>
      </c>
      <c r="C600">
        <v>74764155</v>
      </c>
      <c r="D600">
        <v>49514616</v>
      </c>
      <c r="E600">
        <v>70</v>
      </c>
      <c r="F600">
        <v>1</v>
      </c>
      <c r="G600">
        <v>1</v>
      </c>
      <c r="H600">
        <v>3</v>
      </c>
      <c r="I600" t="s">
        <v>586</v>
      </c>
      <c r="J600" t="s">
        <v>6</v>
      </c>
      <c r="K600" t="s">
        <v>588</v>
      </c>
      <c r="L600">
        <v>1371</v>
      </c>
      <c r="N600">
        <v>1013</v>
      </c>
      <c r="O600" t="s">
        <v>23</v>
      </c>
      <c r="P600" t="s">
        <v>23</v>
      </c>
      <c r="Q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</v>
      </c>
      <c r="AD600">
        <v>0</v>
      </c>
      <c r="AE600">
        <v>0</v>
      </c>
      <c r="AF600" t="s">
        <v>6</v>
      </c>
      <c r="AG600">
        <v>0</v>
      </c>
      <c r="AH600">
        <v>3</v>
      </c>
      <c r="AI600">
        <v>-1</v>
      </c>
      <c r="AJ600" t="s">
        <v>6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ROW(Source!A478)</f>
        <v>478</v>
      </c>
      <c r="B601">
        <v>74764185</v>
      </c>
      <c r="C601">
        <v>74764155</v>
      </c>
      <c r="D601">
        <v>49514677</v>
      </c>
      <c r="E601">
        <v>70</v>
      </c>
      <c r="F601">
        <v>1</v>
      </c>
      <c r="G601">
        <v>1</v>
      </c>
      <c r="H601">
        <v>3</v>
      </c>
      <c r="I601" t="s">
        <v>589</v>
      </c>
      <c r="J601" t="s">
        <v>6</v>
      </c>
      <c r="K601" t="s">
        <v>590</v>
      </c>
      <c r="L601">
        <v>1371</v>
      </c>
      <c r="N601">
        <v>1013</v>
      </c>
      <c r="O601" t="s">
        <v>23</v>
      </c>
      <c r="P601" t="s">
        <v>23</v>
      </c>
      <c r="Q601">
        <v>1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</v>
      </c>
      <c r="AD601">
        <v>0</v>
      </c>
      <c r="AE601">
        <v>0</v>
      </c>
      <c r="AF601" t="s">
        <v>6</v>
      </c>
      <c r="AG601">
        <v>0</v>
      </c>
      <c r="AH601">
        <v>3</v>
      </c>
      <c r="AI601">
        <v>-1</v>
      </c>
      <c r="AJ601" t="s">
        <v>6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ROW(Source!A480)</f>
        <v>480</v>
      </c>
      <c r="B602">
        <v>74764203</v>
      </c>
      <c r="C602">
        <v>74764202</v>
      </c>
      <c r="D602">
        <v>49510719</v>
      </c>
      <c r="E602">
        <v>70</v>
      </c>
      <c r="F602">
        <v>1</v>
      </c>
      <c r="G602">
        <v>1</v>
      </c>
      <c r="H602">
        <v>1</v>
      </c>
      <c r="I602" t="s">
        <v>548</v>
      </c>
      <c r="J602" t="s">
        <v>6</v>
      </c>
      <c r="K602" t="s">
        <v>549</v>
      </c>
      <c r="L602">
        <v>1191</v>
      </c>
      <c r="N602">
        <v>1013</v>
      </c>
      <c r="O602" t="s">
        <v>524</v>
      </c>
      <c r="P602" t="s">
        <v>524</v>
      </c>
      <c r="Q602">
        <v>1</v>
      </c>
      <c r="X602">
        <v>122</v>
      </c>
      <c r="Y602">
        <v>0</v>
      </c>
      <c r="Z602">
        <v>0</v>
      </c>
      <c r="AA602">
        <v>0</v>
      </c>
      <c r="AB602">
        <v>8.74</v>
      </c>
      <c r="AC602">
        <v>0</v>
      </c>
      <c r="AD602">
        <v>1</v>
      </c>
      <c r="AE602">
        <v>1</v>
      </c>
      <c r="AF602" t="s">
        <v>26</v>
      </c>
      <c r="AG602">
        <v>128.1</v>
      </c>
      <c r="AH602">
        <v>2</v>
      </c>
      <c r="AI602">
        <v>74764203</v>
      </c>
      <c r="AJ602">
        <v>565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ROW(Source!A480)</f>
        <v>480</v>
      </c>
      <c r="B603">
        <v>74764204</v>
      </c>
      <c r="C603">
        <v>74764202</v>
      </c>
      <c r="D603">
        <v>49510905</v>
      </c>
      <c r="E603">
        <v>70</v>
      </c>
      <c r="F603">
        <v>1</v>
      </c>
      <c r="G603">
        <v>1</v>
      </c>
      <c r="H603">
        <v>1</v>
      </c>
      <c r="I603" t="s">
        <v>525</v>
      </c>
      <c r="J603" t="s">
        <v>6</v>
      </c>
      <c r="K603" t="s">
        <v>526</v>
      </c>
      <c r="L603">
        <v>1191</v>
      </c>
      <c r="N603">
        <v>1013</v>
      </c>
      <c r="O603" t="s">
        <v>524</v>
      </c>
      <c r="P603" t="s">
        <v>524</v>
      </c>
      <c r="Q603">
        <v>1</v>
      </c>
      <c r="X603">
        <v>0.87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2</v>
      </c>
      <c r="AF603" t="s">
        <v>26</v>
      </c>
      <c r="AG603">
        <v>0.91349999999999998</v>
      </c>
      <c r="AH603">
        <v>2</v>
      </c>
      <c r="AI603">
        <v>74764204</v>
      </c>
      <c r="AJ603">
        <v>566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ROW(Source!A480)</f>
        <v>480</v>
      </c>
      <c r="B604">
        <v>74764205</v>
      </c>
      <c r="C604">
        <v>74764202</v>
      </c>
      <c r="D604">
        <v>49672573</v>
      </c>
      <c r="E604">
        <v>1</v>
      </c>
      <c r="F604">
        <v>1</v>
      </c>
      <c r="G604">
        <v>1</v>
      </c>
      <c r="H604">
        <v>2</v>
      </c>
      <c r="I604" t="s">
        <v>527</v>
      </c>
      <c r="J604" t="s">
        <v>528</v>
      </c>
      <c r="K604" t="s">
        <v>529</v>
      </c>
      <c r="L604">
        <v>1367</v>
      </c>
      <c r="N604">
        <v>1011</v>
      </c>
      <c r="O604" t="s">
        <v>530</v>
      </c>
      <c r="P604" t="s">
        <v>530</v>
      </c>
      <c r="Q604">
        <v>1</v>
      </c>
      <c r="X604">
        <v>0.35</v>
      </c>
      <c r="Y604">
        <v>0</v>
      </c>
      <c r="Z604">
        <v>115.4</v>
      </c>
      <c r="AA604">
        <v>13.5</v>
      </c>
      <c r="AB604">
        <v>0</v>
      </c>
      <c r="AC604">
        <v>0</v>
      </c>
      <c r="AD604">
        <v>1</v>
      </c>
      <c r="AE604">
        <v>0</v>
      </c>
      <c r="AF604" t="s">
        <v>26</v>
      </c>
      <c r="AG604">
        <v>0.36749999999999999</v>
      </c>
      <c r="AH604">
        <v>2</v>
      </c>
      <c r="AI604">
        <v>74764205</v>
      </c>
      <c r="AJ604">
        <v>567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ROW(Source!A480)</f>
        <v>480</v>
      </c>
      <c r="B605">
        <v>74764206</v>
      </c>
      <c r="C605">
        <v>74764202</v>
      </c>
      <c r="D605">
        <v>49672703</v>
      </c>
      <c r="E605">
        <v>1</v>
      </c>
      <c r="F605">
        <v>1</v>
      </c>
      <c r="G605">
        <v>1</v>
      </c>
      <c r="H605">
        <v>2</v>
      </c>
      <c r="I605" t="s">
        <v>550</v>
      </c>
      <c r="J605" t="s">
        <v>551</v>
      </c>
      <c r="K605" t="s">
        <v>552</v>
      </c>
      <c r="L605">
        <v>1367</v>
      </c>
      <c r="N605">
        <v>1011</v>
      </c>
      <c r="O605" t="s">
        <v>530</v>
      </c>
      <c r="P605" t="s">
        <v>530</v>
      </c>
      <c r="Q605">
        <v>1</v>
      </c>
      <c r="X605">
        <v>0.34</v>
      </c>
      <c r="Y605">
        <v>0</v>
      </c>
      <c r="Z605">
        <v>6.66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26</v>
      </c>
      <c r="AG605">
        <v>0.35700000000000004</v>
      </c>
      <c r="AH605">
        <v>2</v>
      </c>
      <c r="AI605">
        <v>74764206</v>
      </c>
      <c r="AJ605">
        <v>568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ROW(Source!A480)</f>
        <v>480</v>
      </c>
      <c r="B606">
        <v>74764207</v>
      </c>
      <c r="C606">
        <v>74764202</v>
      </c>
      <c r="D606">
        <v>49673503</v>
      </c>
      <c r="E606">
        <v>1</v>
      </c>
      <c r="F606">
        <v>1</v>
      </c>
      <c r="G606">
        <v>1</v>
      </c>
      <c r="H606">
        <v>2</v>
      </c>
      <c r="I606" t="s">
        <v>534</v>
      </c>
      <c r="J606" t="s">
        <v>535</v>
      </c>
      <c r="K606" t="s">
        <v>536</v>
      </c>
      <c r="L606">
        <v>1367</v>
      </c>
      <c r="N606">
        <v>1011</v>
      </c>
      <c r="O606" t="s">
        <v>530</v>
      </c>
      <c r="P606" t="s">
        <v>530</v>
      </c>
      <c r="Q606">
        <v>1</v>
      </c>
      <c r="X606">
        <v>0.52</v>
      </c>
      <c r="Y606">
        <v>0</v>
      </c>
      <c r="Z606">
        <v>65.709999999999994</v>
      </c>
      <c r="AA606">
        <v>11.6</v>
      </c>
      <c r="AB606">
        <v>0</v>
      </c>
      <c r="AC606">
        <v>0</v>
      </c>
      <c r="AD606">
        <v>1</v>
      </c>
      <c r="AE606">
        <v>0</v>
      </c>
      <c r="AF606" t="s">
        <v>26</v>
      </c>
      <c r="AG606">
        <v>0.54600000000000004</v>
      </c>
      <c r="AH606">
        <v>2</v>
      </c>
      <c r="AI606">
        <v>74764207</v>
      </c>
      <c r="AJ606">
        <v>569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ROW(Source!A480)</f>
        <v>480</v>
      </c>
      <c r="B607">
        <v>74764208</v>
      </c>
      <c r="C607">
        <v>74764202</v>
      </c>
      <c r="D607">
        <v>49673715</v>
      </c>
      <c r="E607">
        <v>1</v>
      </c>
      <c r="F607">
        <v>1</v>
      </c>
      <c r="G607">
        <v>1</v>
      </c>
      <c r="H607">
        <v>2</v>
      </c>
      <c r="I607" t="s">
        <v>553</v>
      </c>
      <c r="J607" t="s">
        <v>554</v>
      </c>
      <c r="K607" t="s">
        <v>555</v>
      </c>
      <c r="L607">
        <v>1367</v>
      </c>
      <c r="N607">
        <v>1011</v>
      </c>
      <c r="O607" t="s">
        <v>530</v>
      </c>
      <c r="P607" t="s">
        <v>530</v>
      </c>
      <c r="Q607">
        <v>1</v>
      </c>
      <c r="X607">
        <v>1.33</v>
      </c>
      <c r="Y607">
        <v>0</v>
      </c>
      <c r="Z607">
        <v>8.1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26</v>
      </c>
      <c r="AG607">
        <v>1.3965000000000001</v>
      </c>
      <c r="AH607">
        <v>2</v>
      </c>
      <c r="AI607">
        <v>74764208</v>
      </c>
      <c r="AJ607">
        <v>570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ROW(Source!A480)</f>
        <v>480</v>
      </c>
      <c r="B608">
        <v>74764209</v>
      </c>
      <c r="C608">
        <v>74764202</v>
      </c>
      <c r="D608">
        <v>49521144</v>
      </c>
      <c r="E608">
        <v>1</v>
      </c>
      <c r="F608">
        <v>1</v>
      </c>
      <c r="G608">
        <v>1</v>
      </c>
      <c r="H608">
        <v>3</v>
      </c>
      <c r="I608" t="s">
        <v>556</v>
      </c>
      <c r="J608" t="s">
        <v>557</v>
      </c>
      <c r="K608" t="s">
        <v>558</v>
      </c>
      <c r="L608">
        <v>1348</v>
      </c>
      <c r="N608">
        <v>1009</v>
      </c>
      <c r="O608" t="s">
        <v>559</v>
      </c>
      <c r="P608" t="s">
        <v>559</v>
      </c>
      <c r="Q608">
        <v>1000</v>
      </c>
      <c r="X608">
        <v>8.4000000000000003E-4</v>
      </c>
      <c r="Y608">
        <v>26499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6</v>
      </c>
      <c r="AG608">
        <v>8.4000000000000003E-4</v>
      </c>
      <c r="AH608">
        <v>2</v>
      </c>
      <c r="AI608">
        <v>74764209</v>
      </c>
      <c r="AJ608">
        <v>571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ROW(Source!A480)</f>
        <v>480</v>
      </c>
      <c r="B609">
        <v>74764210</v>
      </c>
      <c r="C609">
        <v>74764202</v>
      </c>
      <c r="D609">
        <v>49524301</v>
      </c>
      <c r="E609">
        <v>1</v>
      </c>
      <c r="F609">
        <v>1</v>
      </c>
      <c r="G609">
        <v>1</v>
      </c>
      <c r="H609">
        <v>3</v>
      </c>
      <c r="I609" t="s">
        <v>560</v>
      </c>
      <c r="J609" t="s">
        <v>561</v>
      </c>
      <c r="K609" t="s">
        <v>562</v>
      </c>
      <c r="L609">
        <v>1348</v>
      </c>
      <c r="N609">
        <v>1009</v>
      </c>
      <c r="O609" t="s">
        <v>559</v>
      </c>
      <c r="P609" t="s">
        <v>559</v>
      </c>
      <c r="Q609">
        <v>1000</v>
      </c>
      <c r="X609">
        <v>3.8999999999999999E-4</v>
      </c>
      <c r="Y609">
        <v>10362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6</v>
      </c>
      <c r="AG609">
        <v>3.8999999999999999E-4</v>
      </c>
      <c r="AH609">
        <v>2</v>
      </c>
      <c r="AI609">
        <v>74764210</v>
      </c>
      <c r="AJ609">
        <v>572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ROW(Source!A480)</f>
        <v>480</v>
      </c>
      <c r="B610">
        <v>74764211</v>
      </c>
      <c r="C610">
        <v>74764202</v>
      </c>
      <c r="D610">
        <v>49525488</v>
      </c>
      <c r="E610">
        <v>1</v>
      </c>
      <c r="F610">
        <v>1</v>
      </c>
      <c r="G610">
        <v>1</v>
      </c>
      <c r="H610">
        <v>3</v>
      </c>
      <c r="I610" t="s">
        <v>537</v>
      </c>
      <c r="J610" t="s">
        <v>538</v>
      </c>
      <c r="K610" t="s">
        <v>539</v>
      </c>
      <c r="L610">
        <v>1346</v>
      </c>
      <c r="N610">
        <v>1009</v>
      </c>
      <c r="O610" t="s">
        <v>540</v>
      </c>
      <c r="P610" t="s">
        <v>540</v>
      </c>
      <c r="Q610">
        <v>1</v>
      </c>
      <c r="X610">
        <v>11</v>
      </c>
      <c r="Y610">
        <v>9.0399999999999991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6</v>
      </c>
      <c r="AG610">
        <v>11</v>
      </c>
      <c r="AH610">
        <v>2</v>
      </c>
      <c r="AI610">
        <v>74764211</v>
      </c>
      <c r="AJ610">
        <v>573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ROW(Source!A480)</f>
        <v>480</v>
      </c>
      <c r="B611">
        <v>74764212</v>
      </c>
      <c r="C611">
        <v>74764202</v>
      </c>
      <c r="D611">
        <v>49526492</v>
      </c>
      <c r="E611">
        <v>1</v>
      </c>
      <c r="F611">
        <v>1</v>
      </c>
      <c r="G611">
        <v>1</v>
      </c>
      <c r="H611">
        <v>3</v>
      </c>
      <c r="I611" t="s">
        <v>541</v>
      </c>
      <c r="J611" t="s">
        <v>542</v>
      </c>
      <c r="K611" t="s">
        <v>543</v>
      </c>
      <c r="L611">
        <v>1346</v>
      </c>
      <c r="N611">
        <v>1009</v>
      </c>
      <c r="O611" t="s">
        <v>540</v>
      </c>
      <c r="P611" t="s">
        <v>540</v>
      </c>
      <c r="Q611">
        <v>1</v>
      </c>
      <c r="X611">
        <v>7.58</v>
      </c>
      <c r="Y611">
        <v>23.09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6</v>
      </c>
      <c r="AG611">
        <v>7.58</v>
      </c>
      <c r="AH611">
        <v>2</v>
      </c>
      <c r="AI611">
        <v>74764212</v>
      </c>
      <c r="AJ611">
        <v>574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ROW(Source!A480)</f>
        <v>480</v>
      </c>
      <c r="B612">
        <v>74764213</v>
      </c>
      <c r="C612">
        <v>74764202</v>
      </c>
      <c r="D612">
        <v>49512815</v>
      </c>
      <c r="E612">
        <v>70</v>
      </c>
      <c r="F612">
        <v>1</v>
      </c>
      <c r="G612">
        <v>1</v>
      </c>
      <c r="H612">
        <v>3</v>
      </c>
      <c r="I612" t="s">
        <v>582</v>
      </c>
      <c r="J612" t="s">
        <v>6</v>
      </c>
      <c r="K612" t="s">
        <v>583</v>
      </c>
      <c r="L612">
        <v>1327</v>
      </c>
      <c r="N612">
        <v>1005</v>
      </c>
      <c r="O612" t="s">
        <v>105</v>
      </c>
      <c r="P612" t="s">
        <v>105</v>
      </c>
      <c r="Q612">
        <v>1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</v>
      </c>
      <c r="AD612">
        <v>0</v>
      </c>
      <c r="AE612">
        <v>0</v>
      </c>
      <c r="AF612" t="s">
        <v>6</v>
      </c>
      <c r="AG612">
        <v>0</v>
      </c>
      <c r="AH612">
        <v>3</v>
      </c>
      <c r="AI612">
        <v>-1</v>
      </c>
      <c r="AJ612" t="s">
        <v>6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ROW(Source!A480)</f>
        <v>480</v>
      </c>
      <c r="B613">
        <v>74764214</v>
      </c>
      <c r="C613">
        <v>74764202</v>
      </c>
      <c r="D613">
        <v>49555131</v>
      </c>
      <c r="E613">
        <v>1</v>
      </c>
      <c r="F613">
        <v>1</v>
      </c>
      <c r="G613">
        <v>1</v>
      </c>
      <c r="H613">
        <v>3</v>
      </c>
      <c r="I613" t="s">
        <v>563</v>
      </c>
      <c r="J613" t="s">
        <v>564</v>
      </c>
      <c r="K613" t="s">
        <v>565</v>
      </c>
      <c r="L613">
        <v>1348</v>
      </c>
      <c r="N613">
        <v>1009</v>
      </c>
      <c r="O613" t="s">
        <v>559</v>
      </c>
      <c r="P613" t="s">
        <v>559</v>
      </c>
      <c r="Q613">
        <v>1000</v>
      </c>
      <c r="X613">
        <v>5.13E-3</v>
      </c>
      <c r="Y613">
        <v>17183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6</v>
      </c>
      <c r="AG613">
        <v>5.13E-3</v>
      </c>
      <c r="AH613">
        <v>2</v>
      </c>
      <c r="AI613">
        <v>74764214</v>
      </c>
      <c r="AJ613">
        <v>575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ROW(Source!A480)</f>
        <v>480</v>
      </c>
      <c r="B614">
        <v>74764215</v>
      </c>
      <c r="C614">
        <v>74764202</v>
      </c>
      <c r="D614">
        <v>49514607</v>
      </c>
      <c r="E614">
        <v>70</v>
      </c>
      <c r="F614">
        <v>1</v>
      </c>
      <c r="G614">
        <v>1</v>
      </c>
      <c r="H614">
        <v>3</v>
      </c>
      <c r="I614" t="s">
        <v>584</v>
      </c>
      <c r="J614" t="s">
        <v>6</v>
      </c>
      <c r="K614" t="s">
        <v>585</v>
      </c>
      <c r="L614">
        <v>1327</v>
      </c>
      <c r="N614">
        <v>1005</v>
      </c>
      <c r="O614" t="s">
        <v>105</v>
      </c>
      <c r="P614" t="s">
        <v>105</v>
      </c>
      <c r="Q614">
        <v>1</v>
      </c>
      <c r="X614">
        <v>100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s">
        <v>6</v>
      </c>
      <c r="AG614">
        <v>100</v>
      </c>
      <c r="AH614">
        <v>3</v>
      </c>
      <c r="AI614">
        <v>-1</v>
      </c>
      <c r="AJ614" t="s">
        <v>6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ROW(Source!A480)</f>
        <v>480</v>
      </c>
      <c r="B615">
        <v>74764216</v>
      </c>
      <c r="C615">
        <v>74764202</v>
      </c>
      <c r="D615">
        <v>49514617</v>
      </c>
      <c r="E615">
        <v>70</v>
      </c>
      <c r="F615">
        <v>1</v>
      </c>
      <c r="G615">
        <v>1</v>
      </c>
      <c r="H615">
        <v>3</v>
      </c>
      <c r="I615" t="s">
        <v>586</v>
      </c>
      <c r="J615" t="s">
        <v>6</v>
      </c>
      <c r="K615" t="s">
        <v>587</v>
      </c>
      <c r="L615">
        <v>1346</v>
      </c>
      <c r="N615">
        <v>1009</v>
      </c>
      <c r="O615" t="s">
        <v>540</v>
      </c>
      <c r="P615" t="s">
        <v>540</v>
      </c>
      <c r="Q615">
        <v>1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</v>
      </c>
      <c r="AD615">
        <v>0</v>
      </c>
      <c r="AE615">
        <v>0</v>
      </c>
      <c r="AF615" t="s">
        <v>6</v>
      </c>
      <c r="AG615">
        <v>0</v>
      </c>
      <c r="AH615">
        <v>3</v>
      </c>
      <c r="AI615">
        <v>-1</v>
      </c>
      <c r="AJ615" t="s">
        <v>6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ROW(Source!A480)</f>
        <v>480</v>
      </c>
      <c r="B616">
        <v>74764217</v>
      </c>
      <c r="C616">
        <v>74764202</v>
      </c>
      <c r="D616">
        <v>49514616</v>
      </c>
      <c r="E616">
        <v>70</v>
      </c>
      <c r="F616">
        <v>1</v>
      </c>
      <c r="G616">
        <v>1</v>
      </c>
      <c r="H616">
        <v>3</v>
      </c>
      <c r="I616" t="s">
        <v>586</v>
      </c>
      <c r="J616" t="s">
        <v>6</v>
      </c>
      <c r="K616" t="s">
        <v>588</v>
      </c>
      <c r="L616">
        <v>1371</v>
      </c>
      <c r="N616">
        <v>1013</v>
      </c>
      <c r="O616" t="s">
        <v>23</v>
      </c>
      <c r="P616" t="s">
        <v>23</v>
      </c>
      <c r="Q616">
        <v>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</v>
      </c>
      <c r="AD616">
        <v>0</v>
      </c>
      <c r="AE616">
        <v>0</v>
      </c>
      <c r="AF616" t="s">
        <v>6</v>
      </c>
      <c r="AG616">
        <v>0</v>
      </c>
      <c r="AH616">
        <v>3</v>
      </c>
      <c r="AI616">
        <v>-1</v>
      </c>
      <c r="AJ616" t="s">
        <v>6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ROW(Source!A480)</f>
        <v>480</v>
      </c>
      <c r="B617">
        <v>74764218</v>
      </c>
      <c r="C617">
        <v>74764202</v>
      </c>
      <c r="D617">
        <v>49514677</v>
      </c>
      <c r="E617">
        <v>70</v>
      </c>
      <c r="F617">
        <v>1</v>
      </c>
      <c r="G617">
        <v>1</v>
      </c>
      <c r="H617">
        <v>3</v>
      </c>
      <c r="I617" t="s">
        <v>589</v>
      </c>
      <c r="J617" t="s">
        <v>6</v>
      </c>
      <c r="K617" t="s">
        <v>590</v>
      </c>
      <c r="L617">
        <v>1371</v>
      </c>
      <c r="N617">
        <v>1013</v>
      </c>
      <c r="O617" t="s">
        <v>23</v>
      </c>
      <c r="P617" t="s">
        <v>23</v>
      </c>
      <c r="Q617">
        <v>1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</v>
      </c>
      <c r="AD617">
        <v>0</v>
      </c>
      <c r="AE617">
        <v>0</v>
      </c>
      <c r="AF617" t="s">
        <v>6</v>
      </c>
      <c r="AG617">
        <v>0</v>
      </c>
      <c r="AH617">
        <v>3</v>
      </c>
      <c r="AI617">
        <v>-1</v>
      </c>
      <c r="AJ617" t="s">
        <v>6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ROW(Source!A485)</f>
        <v>485</v>
      </c>
      <c r="B618">
        <v>74764243</v>
      </c>
      <c r="C618">
        <v>74764242</v>
      </c>
      <c r="D618">
        <v>49510719</v>
      </c>
      <c r="E618">
        <v>70</v>
      </c>
      <c r="F618">
        <v>1</v>
      </c>
      <c r="G618">
        <v>1</v>
      </c>
      <c r="H618">
        <v>1</v>
      </c>
      <c r="I618" t="s">
        <v>548</v>
      </c>
      <c r="J618" t="s">
        <v>6</v>
      </c>
      <c r="K618" t="s">
        <v>549</v>
      </c>
      <c r="L618">
        <v>1191</v>
      </c>
      <c r="N618">
        <v>1013</v>
      </c>
      <c r="O618" t="s">
        <v>524</v>
      </c>
      <c r="P618" t="s">
        <v>524</v>
      </c>
      <c r="Q618">
        <v>1</v>
      </c>
      <c r="X618">
        <v>91.8</v>
      </c>
      <c r="Y618">
        <v>0</v>
      </c>
      <c r="Z618">
        <v>0</v>
      </c>
      <c r="AA618">
        <v>0</v>
      </c>
      <c r="AB618">
        <v>8.74</v>
      </c>
      <c r="AC618">
        <v>0</v>
      </c>
      <c r="AD618">
        <v>1</v>
      </c>
      <c r="AE618">
        <v>1</v>
      </c>
      <c r="AF618" t="s">
        <v>26</v>
      </c>
      <c r="AG618">
        <v>96.39</v>
      </c>
      <c r="AH618">
        <v>2</v>
      </c>
      <c r="AI618">
        <v>74764243</v>
      </c>
      <c r="AJ618">
        <v>580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ROW(Source!A485)</f>
        <v>485</v>
      </c>
      <c r="B619">
        <v>74764244</v>
      </c>
      <c r="C619">
        <v>74764242</v>
      </c>
      <c r="D619">
        <v>49510905</v>
      </c>
      <c r="E619">
        <v>70</v>
      </c>
      <c r="F619">
        <v>1</v>
      </c>
      <c r="G619">
        <v>1</v>
      </c>
      <c r="H619">
        <v>1</v>
      </c>
      <c r="I619" t="s">
        <v>525</v>
      </c>
      <c r="J619" t="s">
        <v>6</v>
      </c>
      <c r="K619" t="s">
        <v>526</v>
      </c>
      <c r="L619">
        <v>1191</v>
      </c>
      <c r="N619">
        <v>1013</v>
      </c>
      <c r="O619" t="s">
        <v>524</v>
      </c>
      <c r="P619" t="s">
        <v>524</v>
      </c>
      <c r="Q619">
        <v>1</v>
      </c>
      <c r="X619">
        <v>0.65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2</v>
      </c>
      <c r="AF619" t="s">
        <v>26</v>
      </c>
      <c r="AG619">
        <v>0.68250000000000011</v>
      </c>
      <c r="AH619">
        <v>2</v>
      </c>
      <c r="AI619">
        <v>74764244</v>
      </c>
      <c r="AJ619">
        <v>581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ROW(Source!A485)</f>
        <v>485</v>
      </c>
      <c r="B620">
        <v>74764245</v>
      </c>
      <c r="C620">
        <v>74764242</v>
      </c>
      <c r="D620">
        <v>49672573</v>
      </c>
      <c r="E620">
        <v>1</v>
      </c>
      <c r="F620">
        <v>1</v>
      </c>
      <c r="G620">
        <v>1</v>
      </c>
      <c r="H620">
        <v>2</v>
      </c>
      <c r="I620" t="s">
        <v>527</v>
      </c>
      <c r="J620" t="s">
        <v>528</v>
      </c>
      <c r="K620" t="s">
        <v>529</v>
      </c>
      <c r="L620">
        <v>1367</v>
      </c>
      <c r="N620">
        <v>1011</v>
      </c>
      <c r="O620" t="s">
        <v>530</v>
      </c>
      <c r="P620" t="s">
        <v>530</v>
      </c>
      <c r="Q620">
        <v>1</v>
      </c>
      <c r="X620">
        <v>0.26</v>
      </c>
      <c r="Y620">
        <v>0</v>
      </c>
      <c r="Z620">
        <v>115.4</v>
      </c>
      <c r="AA620">
        <v>13.5</v>
      </c>
      <c r="AB620">
        <v>0</v>
      </c>
      <c r="AC620">
        <v>0</v>
      </c>
      <c r="AD620">
        <v>1</v>
      </c>
      <c r="AE620">
        <v>0</v>
      </c>
      <c r="AF620" t="s">
        <v>26</v>
      </c>
      <c r="AG620">
        <v>0.27300000000000002</v>
      </c>
      <c r="AH620">
        <v>2</v>
      </c>
      <c r="AI620">
        <v>74764245</v>
      </c>
      <c r="AJ620">
        <v>582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ROW(Source!A485)</f>
        <v>485</v>
      </c>
      <c r="B621">
        <v>74764246</v>
      </c>
      <c r="C621">
        <v>74764242</v>
      </c>
      <c r="D621">
        <v>49672695</v>
      </c>
      <c r="E621">
        <v>1</v>
      </c>
      <c r="F621">
        <v>1</v>
      </c>
      <c r="G621">
        <v>1</v>
      </c>
      <c r="H621">
        <v>2</v>
      </c>
      <c r="I621" t="s">
        <v>531</v>
      </c>
      <c r="J621" t="s">
        <v>532</v>
      </c>
      <c r="K621" t="s">
        <v>533</v>
      </c>
      <c r="L621">
        <v>1367</v>
      </c>
      <c r="N621">
        <v>1011</v>
      </c>
      <c r="O621" t="s">
        <v>530</v>
      </c>
      <c r="P621" t="s">
        <v>530</v>
      </c>
      <c r="Q621">
        <v>1</v>
      </c>
      <c r="X621">
        <v>10.050000000000001</v>
      </c>
      <c r="Y621">
        <v>0</v>
      </c>
      <c r="Z621">
        <v>3.12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26</v>
      </c>
      <c r="AG621">
        <v>10.552500000000002</v>
      </c>
      <c r="AH621">
        <v>2</v>
      </c>
      <c r="AI621">
        <v>74764246</v>
      </c>
      <c r="AJ621">
        <v>583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ROW(Source!A485)</f>
        <v>485</v>
      </c>
      <c r="B622">
        <v>74764247</v>
      </c>
      <c r="C622">
        <v>74764242</v>
      </c>
      <c r="D622">
        <v>49672703</v>
      </c>
      <c r="E622">
        <v>1</v>
      </c>
      <c r="F622">
        <v>1</v>
      </c>
      <c r="G622">
        <v>1</v>
      </c>
      <c r="H622">
        <v>2</v>
      </c>
      <c r="I622" t="s">
        <v>550</v>
      </c>
      <c r="J622" t="s">
        <v>551</v>
      </c>
      <c r="K622" t="s">
        <v>552</v>
      </c>
      <c r="L622">
        <v>1367</v>
      </c>
      <c r="N622">
        <v>1011</v>
      </c>
      <c r="O622" t="s">
        <v>530</v>
      </c>
      <c r="P622" t="s">
        <v>530</v>
      </c>
      <c r="Q622">
        <v>1</v>
      </c>
      <c r="X622">
        <v>0.17</v>
      </c>
      <c r="Y622">
        <v>0</v>
      </c>
      <c r="Z622">
        <v>6.66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26</v>
      </c>
      <c r="AG622">
        <v>0.17850000000000002</v>
      </c>
      <c r="AH622">
        <v>2</v>
      </c>
      <c r="AI622">
        <v>74764247</v>
      </c>
      <c r="AJ622">
        <v>584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ROW(Source!A485)</f>
        <v>485</v>
      </c>
      <c r="B623">
        <v>74764248</v>
      </c>
      <c r="C623">
        <v>74764242</v>
      </c>
      <c r="D623">
        <v>49673503</v>
      </c>
      <c r="E623">
        <v>1</v>
      </c>
      <c r="F623">
        <v>1</v>
      </c>
      <c r="G623">
        <v>1</v>
      </c>
      <c r="H623">
        <v>2</v>
      </c>
      <c r="I623" t="s">
        <v>534</v>
      </c>
      <c r="J623" t="s">
        <v>535</v>
      </c>
      <c r="K623" t="s">
        <v>536</v>
      </c>
      <c r="L623">
        <v>1367</v>
      </c>
      <c r="N623">
        <v>1011</v>
      </c>
      <c r="O623" t="s">
        <v>530</v>
      </c>
      <c r="P623" t="s">
        <v>530</v>
      </c>
      <c r="Q623">
        <v>1</v>
      </c>
      <c r="X623">
        <v>0.39</v>
      </c>
      <c r="Y623">
        <v>0</v>
      </c>
      <c r="Z623">
        <v>65.709999999999994</v>
      </c>
      <c r="AA623">
        <v>11.6</v>
      </c>
      <c r="AB623">
        <v>0</v>
      </c>
      <c r="AC623">
        <v>0</v>
      </c>
      <c r="AD623">
        <v>1</v>
      </c>
      <c r="AE623">
        <v>0</v>
      </c>
      <c r="AF623" t="s">
        <v>26</v>
      </c>
      <c r="AG623">
        <v>0.40950000000000003</v>
      </c>
      <c r="AH623">
        <v>2</v>
      </c>
      <c r="AI623">
        <v>74764248</v>
      </c>
      <c r="AJ623">
        <v>585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ROW(Source!A485)</f>
        <v>485</v>
      </c>
      <c r="B624">
        <v>74764249</v>
      </c>
      <c r="C624">
        <v>74764242</v>
      </c>
      <c r="D624">
        <v>49673715</v>
      </c>
      <c r="E624">
        <v>1</v>
      </c>
      <c r="F624">
        <v>1</v>
      </c>
      <c r="G624">
        <v>1</v>
      </c>
      <c r="H624">
        <v>2</v>
      </c>
      <c r="I624" t="s">
        <v>553</v>
      </c>
      <c r="J624" t="s">
        <v>554</v>
      </c>
      <c r="K624" t="s">
        <v>555</v>
      </c>
      <c r="L624">
        <v>1367</v>
      </c>
      <c r="N624">
        <v>1011</v>
      </c>
      <c r="O624" t="s">
        <v>530</v>
      </c>
      <c r="P624" t="s">
        <v>530</v>
      </c>
      <c r="Q624">
        <v>1</v>
      </c>
      <c r="X624">
        <v>1.1299999999999999</v>
      </c>
      <c r="Y624">
        <v>0</v>
      </c>
      <c r="Z624">
        <v>8.1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26</v>
      </c>
      <c r="AG624">
        <v>1.1864999999999999</v>
      </c>
      <c r="AH624">
        <v>2</v>
      </c>
      <c r="AI624">
        <v>74764249</v>
      </c>
      <c r="AJ624">
        <v>586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ROW(Source!A485)</f>
        <v>485</v>
      </c>
      <c r="B625">
        <v>74764250</v>
      </c>
      <c r="C625">
        <v>74764242</v>
      </c>
      <c r="D625">
        <v>49521144</v>
      </c>
      <c r="E625">
        <v>1</v>
      </c>
      <c r="F625">
        <v>1</v>
      </c>
      <c r="G625">
        <v>1</v>
      </c>
      <c r="H625">
        <v>3</v>
      </c>
      <c r="I625" t="s">
        <v>556</v>
      </c>
      <c r="J625" t="s">
        <v>557</v>
      </c>
      <c r="K625" t="s">
        <v>558</v>
      </c>
      <c r="L625">
        <v>1348</v>
      </c>
      <c r="N625">
        <v>1009</v>
      </c>
      <c r="O625" t="s">
        <v>559</v>
      </c>
      <c r="P625" t="s">
        <v>559</v>
      </c>
      <c r="Q625">
        <v>1000</v>
      </c>
      <c r="X625">
        <v>1.1000000000000001E-3</v>
      </c>
      <c r="Y625">
        <v>26499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6</v>
      </c>
      <c r="AG625">
        <v>1.1000000000000001E-3</v>
      </c>
      <c r="AH625">
        <v>2</v>
      </c>
      <c r="AI625">
        <v>74764250</v>
      </c>
      <c r="AJ625">
        <v>587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ROW(Source!A485)</f>
        <v>485</v>
      </c>
      <c r="B626">
        <v>74764251</v>
      </c>
      <c r="C626">
        <v>74764242</v>
      </c>
      <c r="D626">
        <v>49524301</v>
      </c>
      <c r="E626">
        <v>1</v>
      </c>
      <c r="F626">
        <v>1</v>
      </c>
      <c r="G626">
        <v>1</v>
      </c>
      <c r="H626">
        <v>3</v>
      </c>
      <c r="I626" t="s">
        <v>560</v>
      </c>
      <c r="J626" t="s">
        <v>561</v>
      </c>
      <c r="K626" t="s">
        <v>562</v>
      </c>
      <c r="L626">
        <v>1348</v>
      </c>
      <c r="N626">
        <v>1009</v>
      </c>
      <c r="O626" t="s">
        <v>559</v>
      </c>
      <c r="P626" t="s">
        <v>559</v>
      </c>
      <c r="Q626">
        <v>1000</v>
      </c>
      <c r="X626">
        <v>3.3E-4</v>
      </c>
      <c r="Y626">
        <v>10362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6</v>
      </c>
      <c r="AG626">
        <v>3.3E-4</v>
      </c>
      <c r="AH626">
        <v>2</v>
      </c>
      <c r="AI626">
        <v>74764251</v>
      </c>
      <c r="AJ626">
        <v>588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ROW(Source!A485)</f>
        <v>485</v>
      </c>
      <c r="B627">
        <v>74764252</v>
      </c>
      <c r="C627">
        <v>74764242</v>
      </c>
      <c r="D627">
        <v>49525488</v>
      </c>
      <c r="E627">
        <v>1</v>
      </c>
      <c r="F627">
        <v>1</v>
      </c>
      <c r="G627">
        <v>1</v>
      </c>
      <c r="H627">
        <v>3</v>
      </c>
      <c r="I627" t="s">
        <v>537</v>
      </c>
      <c r="J627" t="s">
        <v>538</v>
      </c>
      <c r="K627" t="s">
        <v>539</v>
      </c>
      <c r="L627">
        <v>1346</v>
      </c>
      <c r="N627">
        <v>1009</v>
      </c>
      <c r="O627" t="s">
        <v>540</v>
      </c>
      <c r="P627" t="s">
        <v>540</v>
      </c>
      <c r="Q627">
        <v>1</v>
      </c>
      <c r="X627">
        <v>8</v>
      </c>
      <c r="Y627">
        <v>9.0399999999999991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6</v>
      </c>
      <c r="AG627">
        <v>8</v>
      </c>
      <c r="AH627">
        <v>2</v>
      </c>
      <c r="AI627">
        <v>74764252</v>
      </c>
      <c r="AJ627">
        <v>589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ROW(Source!A485)</f>
        <v>485</v>
      </c>
      <c r="B628">
        <v>74764253</v>
      </c>
      <c r="C628">
        <v>74764242</v>
      </c>
      <c r="D628">
        <v>49526492</v>
      </c>
      <c r="E628">
        <v>1</v>
      </c>
      <c r="F628">
        <v>1</v>
      </c>
      <c r="G628">
        <v>1</v>
      </c>
      <c r="H628">
        <v>3</v>
      </c>
      <c r="I628" t="s">
        <v>541</v>
      </c>
      <c r="J628" t="s">
        <v>542</v>
      </c>
      <c r="K628" t="s">
        <v>543</v>
      </c>
      <c r="L628">
        <v>1346</v>
      </c>
      <c r="N628">
        <v>1009</v>
      </c>
      <c r="O628" t="s">
        <v>540</v>
      </c>
      <c r="P628" t="s">
        <v>540</v>
      </c>
      <c r="Q628">
        <v>1</v>
      </c>
      <c r="X628">
        <v>9.91</v>
      </c>
      <c r="Y628">
        <v>23.09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6</v>
      </c>
      <c r="AG628">
        <v>9.91</v>
      </c>
      <c r="AH628">
        <v>2</v>
      </c>
      <c r="AI628">
        <v>74764253</v>
      </c>
      <c r="AJ628">
        <v>590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ROW(Source!A485)</f>
        <v>485</v>
      </c>
      <c r="B629">
        <v>74764254</v>
      </c>
      <c r="C629">
        <v>74764242</v>
      </c>
      <c r="D629">
        <v>49512815</v>
      </c>
      <c r="E629">
        <v>70</v>
      </c>
      <c r="F629">
        <v>1</v>
      </c>
      <c r="G629">
        <v>1</v>
      </c>
      <c r="H629">
        <v>3</v>
      </c>
      <c r="I629" t="s">
        <v>582</v>
      </c>
      <c r="J629" t="s">
        <v>6</v>
      </c>
      <c r="K629" t="s">
        <v>583</v>
      </c>
      <c r="L629">
        <v>1327</v>
      </c>
      <c r="N629">
        <v>1005</v>
      </c>
      <c r="O629" t="s">
        <v>105</v>
      </c>
      <c r="P629" t="s">
        <v>105</v>
      </c>
      <c r="Q629">
        <v>1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</v>
      </c>
      <c r="AD629">
        <v>0</v>
      </c>
      <c r="AE629">
        <v>0</v>
      </c>
      <c r="AF629" t="s">
        <v>6</v>
      </c>
      <c r="AG629">
        <v>0</v>
      </c>
      <c r="AH629">
        <v>3</v>
      </c>
      <c r="AI629">
        <v>-1</v>
      </c>
      <c r="AJ629" t="s">
        <v>6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ROW(Source!A485)</f>
        <v>485</v>
      </c>
      <c r="B630">
        <v>74764255</v>
      </c>
      <c r="C630">
        <v>74764242</v>
      </c>
      <c r="D630">
        <v>49555131</v>
      </c>
      <c r="E630">
        <v>1</v>
      </c>
      <c r="F630">
        <v>1</v>
      </c>
      <c r="G630">
        <v>1</v>
      </c>
      <c r="H630">
        <v>3</v>
      </c>
      <c r="I630" t="s">
        <v>563</v>
      </c>
      <c r="J630" t="s">
        <v>564</v>
      </c>
      <c r="K630" t="s">
        <v>565</v>
      </c>
      <c r="L630">
        <v>1348</v>
      </c>
      <c r="N630">
        <v>1009</v>
      </c>
      <c r="O630" t="s">
        <v>559</v>
      </c>
      <c r="P630" t="s">
        <v>559</v>
      </c>
      <c r="Q630">
        <v>1000</v>
      </c>
      <c r="X630">
        <v>2.6900000000000001E-3</v>
      </c>
      <c r="Y630">
        <v>17183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6</v>
      </c>
      <c r="AG630">
        <v>2.6900000000000001E-3</v>
      </c>
      <c r="AH630">
        <v>2</v>
      </c>
      <c r="AI630">
        <v>74764255</v>
      </c>
      <c r="AJ630">
        <v>591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ROW(Source!A485)</f>
        <v>485</v>
      </c>
      <c r="B631">
        <v>74764256</v>
      </c>
      <c r="C631">
        <v>74764242</v>
      </c>
      <c r="D631">
        <v>49514607</v>
      </c>
      <c r="E631">
        <v>70</v>
      </c>
      <c r="F631">
        <v>1</v>
      </c>
      <c r="G631">
        <v>1</v>
      </c>
      <c r="H631">
        <v>3</v>
      </c>
      <c r="I631" t="s">
        <v>584</v>
      </c>
      <c r="J631" t="s">
        <v>6</v>
      </c>
      <c r="K631" t="s">
        <v>585</v>
      </c>
      <c r="L631">
        <v>1327</v>
      </c>
      <c r="N631">
        <v>1005</v>
      </c>
      <c r="O631" t="s">
        <v>105</v>
      </c>
      <c r="P631" t="s">
        <v>105</v>
      </c>
      <c r="Q631">
        <v>1</v>
      </c>
      <c r="X631">
        <v>100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6</v>
      </c>
      <c r="AG631">
        <v>100</v>
      </c>
      <c r="AH631">
        <v>3</v>
      </c>
      <c r="AI631">
        <v>-1</v>
      </c>
      <c r="AJ631" t="s">
        <v>6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ROW(Source!A485)</f>
        <v>485</v>
      </c>
      <c r="B632">
        <v>74764257</v>
      </c>
      <c r="C632">
        <v>74764242</v>
      </c>
      <c r="D632">
        <v>49514617</v>
      </c>
      <c r="E632">
        <v>70</v>
      </c>
      <c r="F632">
        <v>1</v>
      </c>
      <c r="G632">
        <v>1</v>
      </c>
      <c r="H632">
        <v>3</v>
      </c>
      <c r="I632" t="s">
        <v>586</v>
      </c>
      <c r="J632" t="s">
        <v>6</v>
      </c>
      <c r="K632" t="s">
        <v>587</v>
      </c>
      <c r="L632">
        <v>1346</v>
      </c>
      <c r="N632">
        <v>1009</v>
      </c>
      <c r="O632" t="s">
        <v>540</v>
      </c>
      <c r="P632" t="s">
        <v>540</v>
      </c>
      <c r="Q632">
        <v>1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</v>
      </c>
      <c r="AD632">
        <v>0</v>
      </c>
      <c r="AE632">
        <v>0</v>
      </c>
      <c r="AF632" t="s">
        <v>6</v>
      </c>
      <c r="AG632">
        <v>0</v>
      </c>
      <c r="AH632">
        <v>3</v>
      </c>
      <c r="AI632">
        <v>-1</v>
      </c>
      <c r="AJ632" t="s">
        <v>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ROW(Source!A485)</f>
        <v>485</v>
      </c>
      <c r="B633">
        <v>74764258</v>
      </c>
      <c r="C633">
        <v>74764242</v>
      </c>
      <c r="D633">
        <v>49514616</v>
      </c>
      <c r="E633">
        <v>70</v>
      </c>
      <c r="F633">
        <v>1</v>
      </c>
      <c r="G633">
        <v>1</v>
      </c>
      <c r="H633">
        <v>3</v>
      </c>
      <c r="I633" t="s">
        <v>586</v>
      </c>
      <c r="J633" t="s">
        <v>6</v>
      </c>
      <c r="K633" t="s">
        <v>588</v>
      </c>
      <c r="L633">
        <v>1371</v>
      </c>
      <c r="N633">
        <v>1013</v>
      </c>
      <c r="O633" t="s">
        <v>23</v>
      </c>
      <c r="P633" t="s">
        <v>23</v>
      </c>
      <c r="Q633">
        <v>1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</v>
      </c>
      <c r="AD633">
        <v>0</v>
      </c>
      <c r="AE633">
        <v>0</v>
      </c>
      <c r="AF633" t="s">
        <v>6</v>
      </c>
      <c r="AG633">
        <v>0</v>
      </c>
      <c r="AH633">
        <v>3</v>
      </c>
      <c r="AI633">
        <v>-1</v>
      </c>
      <c r="AJ633" t="s">
        <v>6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ROW(Source!A485)</f>
        <v>485</v>
      </c>
      <c r="B634">
        <v>74764259</v>
      </c>
      <c r="C634">
        <v>74764242</v>
      </c>
      <c r="D634">
        <v>49514677</v>
      </c>
      <c r="E634">
        <v>70</v>
      </c>
      <c r="F634">
        <v>1</v>
      </c>
      <c r="G634">
        <v>1</v>
      </c>
      <c r="H634">
        <v>3</v>
      </c>
      <c r="I634" t="s">
        <v>589</v>
      </c>
      <c r="J634" t="s">
        <v>6</v>
      </c>
      <c r="K634" t="s">
        <v>590</v>
      </c>
      <c r="L634">
        <v>1371</v>
      </c>
      <c r="N634">
        <v>1013</v>
      </c>
      <c r="O634" t="s">
        <v>23</v>
      </c>
      <c r="P634" t="s">
        <v>23</v>
      </c>
      <c r="Q634">
        <v>1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</v>
      </c>
      <c r="AD634">
        <v>0</v>
      </c>
      <c r="AE634">
        <v>0</v>
      </c>
      <c r="AF634" t="s">
        <v>6</v>
      </c>
      <c r="AG634">
        <v>0</v>
      </c>
      <c r="AH634">
        <v>3</v>
      </c>
      <c r="AI634">
        <v>-1</v>
      </c>
      <c r="AJ634" t="s">
        <v>6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26349</v>
      </c>
      <c r="M1">
        <v>59015436</v>
      </c>
      <c r="N1">
        <v>11</v>
      </c>
      <c r="O1">
        <v>11</v>
      </c>
      <c r="P1">
        <v>0</v>
      </c>
      <c r="Q1">
        <v>3</v>
      </c>
    </row>
    <row r="12" spans="1:103" x14ac:dyDescent="0.2">
      <c r="F12" t="str">
        <f>Source!F12</f>
        <v>5.12.4.3 Система приточно-вытяжной вентиляции (Лип. 12) Р</v>
      </c>
      <c r="G12" t="str">
        <f>Source!G12</f>
        <v>Многоквартирный дом поз. 12 со встроенными нежилыми помещениями, расположенный в 32,33 микрорайонах в г. Липецк на земельном участке с кадастровым номером 48:20:0043601:295</v>
      </c>
      <c r="AB12" t="s">
        <v>6</v>
      </c>
      <c r="AC12" t="s">
        <v>6</v>
      </c>
      <c r="AD12" t="s">
        <v>6</v>
      </c>
      <c r="AE12" t="s">
        <v>6</v>
      </c>
      <c r="AH12" t="s">
        <v>6</v>
      </c>
      <c r="AI12" t="s">
        <v>6</v>
      </c>
      <c r="CY12">
        <f>Source!CY12</f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1.Лок.смета.и.Акт</vt:lpstr>
      <vt:lpstr>SourceOb.1</vt:lpstr>
      <vt:lpstr>Source</vt:lpstr>
      <vt:lpstr>SourceObSm</vt:lpstr>
      <vt:lpstr>SmtRes</vt:lpstr>
      <vt:lpstr>EtalonRes</vt:lpstr>
      <vt:lpstr>SrcKA</vt:lpstr>
      <vt:lpstr>'1.Лок.смета.и.Акт'!Заголовки_для_печати</vt:lpstr>
      <vt:lpstr>'1.Лок.смета.и.Акт'!Область_печати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Есаулов Денис Евгеньевич</cp:lastModifiedBy>
  <dcterms:created xsi:type="dcterms:W3CDTF">2025-02-06T13:55:52Z</dcterms:created>
  <dcterms:modified xsi:type="dcterms:W3CDTF">2025-05-30T10:52:45Z</dcterms:modified>
</cp:coreProperties>
</file>